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36" i="8" l="1"/>
  <c r="E136" i="8"/>
  <c r="F136" i="8"/>
  <c r="G136" i="8"/>
  <c r="H136" i="8"/>
  <c r="I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L167" i="8"/>
  <c r="M167" i="8"/>
  <c r="O167" i="8"/>
  <c r="P167" i="8"/>
  <c r="Q167" i="8"/>
  <c r="R167" i="8"/>
  <c r="S167" i="8"/>
  <c r="T167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U320" i="2"/>
  <c r="V320" i="2"/>
  <c r="W320" i="2"/>
  <c r="X320" i="2"/>
  <c r="AA320" i="2" s="1"/>
  <c r="Y320" i="2"/>
  <c r="Z320" i="2"/>
  <c r="AC320" i="2" s="1"/>
  <c r="AB320" i="2"/>
  <c r="U321" i="2"/>
  <c r="V321" i="2"/>
  <c r="W321" i="2"/>
  <c r="X321" i="2"/>
  <c r="Y321" i="2"/>
  <c r="AB321" i="2" s="1"/>
  <c r="Z321" i="2"/>
  <c r="AA321" i="2"/>
  <c r="AC321" i="2"/>
  <c r="U322" i="2"/>
  <c r="V322" i="2"/>
  <c r="W322" i="2"/>
  <c r="X322" i="2"/>
  <c r="AA322" i="2" s="1"/>
  <c r="Y322" i="2"/>
  <c r="Z322" i="2"/>
  <c r="AC322" i="2" s="1"/>
  <c r="AB322" i="2"/>
  <c r="U323" i="2"/>
  <c r="V323" i="2"/>
  <c r="W323" i="2"/>
  <c r="X323" i="2"/>
  <c r="Y323" i="2"/>
  <c r="AB323" i="2" s="1"/>
  <c r="Z323" i="2"/>
  <c r="AA323" i="2"/>
  <c r="AC323" i="2"/>
  <c r="U324" i="2"/>
  <c r="V324" i="2"/>
  <c r="W324" i="2"/>
  <c r="X324" i="2"/>
  <c r="AA324" i="2" s="1"/>
  <c r="Y324" i="2"/>
  <c r="Z324" i="2"/>
  <c r="AC324" i="2" s="1"/>
  <c r="AB324" i="2"/>
  <c r="U325" i="2"/>
  <c r="V325" i="2"/>
  <c r="W325" i="2"/>
  <c r="X325" i="2"/>
  <c r="Y325" i="2"/>
  <c r="AB325" i="2" s="1"/>
  <c r="Z325" i="2"/>
  <c r="AA325" i="2"/>
  <c r="AC325" i="2"/>
  <c r="U326" i="2"/>
  <c r="V326" i="2"/>
  <c r="W326" i="2"/>
  <c r="X326" i="2"/>
  <c r="AA326" i="2" s="1"/>
  <c r="Y326" i="2"/>
  <c r="Z326" i="2"/>
  <c r="AC326" i="2" s="1"/>
  <c r="AB326" i="2"/>
  <c r="U327" i="2"/>
  <c r="V327" i="2"/>
  <c r="W327" i="2"/>
  <c r="X327" i="2"/>
  <c r="Y327" i="2"/>
  <c r="AB327" i="2" s="1"/>
  <c r="Z327" i="2"/>
  <c r="AA327" i="2"/>
  <c r="AC327" i="2"/>
  <c r="U328" i="2"/>
  <c r="V328" i="2"/>
  <c r="W328" i="2"/>
  <c r="X328" i="2"/>
  <c r="AA328" i="2" s="1"/>
  <c r="Y328" i="2"/>
  <c r="Z328" i="2"/>
  <c r="AC328" i="2" s="1"/>
  <c r="AB328" i="2"/>
  <c r="U329" i="2"/>
  <c r="V329" i="2"/>
  <c r="W329" i="2"/>
  <c r="X329" i="2"/>
  <c r="Y329" i="2"/>
  <c r="AB329" i="2" s="1"/>
  <c r="Z329" i="2"/>
  <c r="AA329" i="2"/>
  <c r="AC329" i="2"/>
  <c r="U330" i="2"/>
  <c r="V330" i="2"/>
  <c r="W330" i="2"/>
  <c r="X330" i="2"/>
  <c r="AA330" i="2" s="1"/>
  <c r="Y330" i="2"/>
  <c r="Z330" i="2"/>
  <c r="AC330" i="2" s="1"/>
  <c r="AB330" i="2"/>
  <c r="U331" i="2"/>
  <c r="V331" i="2"/>
  <c r="W331" i="2"/>
  <c r="X331" i="2"/>
  <c r="Y331" i="2"/>
  <c r="AB331" i="2" s="1"/>
  <c r="Z331" i="2"/>
  <c r="AA331" i="2"/>
  <c r="AC331" i="2"/>
  <c r="U332" i="2"/>
  <c r="V332" i="2"/>
  <c r="W332" i="2"/>
  <c r="X332" i="2"/>
  <c r="AA332" i="2" s="1"/>
  <c r="Y332" i="2"/>
  <c r="Z332" i="2"/>
  <c r="AC332" i="2" s="1"/>
  <c r="AB332" i="2"/>
  <c r="U333" i="2"/>
  <c r="V333" i="2"/>
  <c r="W333" i="2"/>
  <c r="X333" i="2"/>
  <c r="Y333" i="2"/>
  <c r="AB333" i="2" s="1"/>
  <c r="Z333" i="2"/>
  <c r="AA333" i="2"/>
  <c r="AC333" i="2"/>
  <c r="U334" i="2"/>
  <c r="V334" i="2"/>
  <c r="W334" i="2"/>
  <c r="X334" i="2"/>
  <c r="AA334" i="2" s="1"/>
  <c r="Y334" i="2"/>
  <c r="Z334" i="2"/>
  <c r="AC334" i="2" s="1"/>
  <c r="AB334" i="2"/>
  <c r="U335" i="2"/>
  <c r="V335" i="2"/>
  <c r="W335" i="2"/>
  <c r="X335" i="2"/>
  <c r="Y335" i="2"/>
  <c r="AB335" i="2" s="1"/>
  <c r="Z335" i="2"/>
  <c r="AA335" i="2"/>
  <c r="AC335" i="2"/>
  <c r="U336" i="2"/>
  <c r="V336" i="2"/>
  <c r="W336" i="2"/>
  <c r="X336" i="2"/>
  <c r="AA336" i="2" s="1"/>
  <c r="Y336" i="2"/>
  <c r="Z336" i="2"/>
  <c r="AC336" i="2" s="1"/>
  <c r="AB336" i="2"/>
  <c r="U337" i="2"/>
  <c r="V337" i="2"/>
  <c r="W337" i="2"/>
  <c r="X337" i="2"/>
  <c r="Y337" i="2"/>
  <c r="AB337" i="2" s="1"/>
  <c r="Z337" i="2"/>
  <c r="AA337" i="2"/>
  <c r="AC337" i="2"/>
  <c r="U338" i="2"/>
  <c r="V338" i="2"/>
  <c r="W338" i="2"/>
  <c r="X338" i="2"/>
  <c r="AA338" i="2" s="1"/>
  <c r="Y338" i="2"/>
  <c r="Z338" i="2"/>
  <c r="AC338" i="2" s="1"/>
  <c r="AB338" i="2"/>
  <c r="U339" i="2"/>
  <c r="V339" i="2"/>
  <c r="W339" i="2"/>
  <c r="X339" i="2"/>
  <c r="Y339" i="2"/>
  <c r="AB339" i="2" s="1"/>
  <c r="Z339" i="2"/>
  <c r="AA339" i="2"/>
  <c r="AC339" i="2"/>
  <c r="U340" i="2"/>
  <c r="V340" i="2"/>
  <c r="W340" i="2"/>
  <c r="X340" i="2"/>
  <c r="AA340" i="2" s="1"/>
  <c r="Y340" i="2"/>
  <c r="Z340" i="2"/>
  <c r="AC340" i="2" s="1"/>
  <c r="AB340" i="2"/>
  <c r="U341" i="2"/>
  <c r="V341" i="2"/>
  <c r="W341" i="2"/>
  <c r="X341" i="2"/>
  <c r="Y341" i="2"/>
  <c r="AB341" i="2" s="1"/>
  <c r="Z341" i="2"/>
  <c r="AA341" i="2"/>
  <c r="AC341" i="2"/>
  <c r="U342" i="2"/>
  <c r="V342" i="2"/>
  <c r="W342" i="2"/>
  <c r="X342" i="2"/>
  <c r="AA342" i="2" s="1"/>
  <c r="Y342" i="2"/>
  <c r="Z342" i="2"/>
  <c r="AC342" i="2" s="1"/>
  <c r="AB342" i="2"/>
  <c r="U343" i="2"/>
  <c r="V343" i="2"/>
  <c r="W343" i="2"/>
  <c r="X343" i="2"/>
  <c r="Y343" i="2"/>
  <c r="AB343" i="2" s="1"/>
  <c r="Z343" i="2"/>
  <c r="AA343" i="2"/>
  <c r="AC343" i="2"/>
  <c r="U344" i="2"/>
  <c r="V344" i="2"/>
  <c r="W344" i="2"/>
  <c r="X344" i="2"/>
  <c r="AA344" i="2" s="1"/>
  <c r="Y344" i="2"/>
  <c r="Z344" i="2"/>
  <c r="AC344" i="2" s="1"/>
  <c r="AB344" i="2"/>
  <c r="U345" i="2"/>
  <c r="V345" i="2"/>
  <c r="W345" i="2"/>
  <c r="X345" i="2"/>
  <c r="Y345" i="2"/>
  <c r="AB345" i="2" s="1"/>
  <c r="Z345" i="2"/>
  <c r="AA345" i="2"/>
  <c r="AC345" i="2"/>
  <c r="U346" i="2"/>
  <c r="V346" i="2"/>
  <c r="W346" i="2"/>
  <c r="X346" i="2"/>
  <c r="AA346" i="2" s="1"/>
  <c r="Y346" i="2"/>
  <c r="Z346" i="2"/>
  <c r="AC346" i="2" s="1"/>
  <c r="AB346" i="2"/>
  <c r="U347" i="2"/>
  <c r="V347" i="2"/>
  <c r="W347" i="2"/>
  <c r="X347" i="2"/>
  <c r="Y347" i="2"/>
  <c r="AB347" i="2" s="1"/>
  <c r="Z347" i="2"/>
  <c r="AA347" i="2"/>
  <c r="AC347" i="2"/>
  <c r="U348" i="2"/>
  <c r="V348" i="2"/>
  <c r="W348" i="2"/>
  <c r="X348" i="2"/>
  <c r="AA348" i="2" s="1"/>
  <c r="Y348" i="2"/>
  <c r="Z348" i="2"/>
  <c r="AC348" i="2" s="1"/>
  <c r="AB348" i="2"/>
  <c r="U349" i="2"/>
  <c r="V349" i="2"/>
  <c r="W349" i="2"/>
  <c r="X349" i="2"/>
  <c r="Y349" i="2"/>
  <c r="AB349" i="2" s="1"/>
  <c r="Z349" i="2"/>
  <c r="AA349" i="2"/>
  <c r="AC349" i="2"/>
  <c r="U350" i="2"/>
  <c r="V350" i="2"/>
  <c r="W350" i="2"/>
  <c r="X350" i="2"/>
  <c r="AA350" i="2" s="1"/>
  <c r="Y350" i="2"/>
  <c r="Z350" i="2"/>
  <c r="AC350" i="2" s="1"/>
  <c r="AB350" i="2"/>
  <c r="U351" i="2"/>
  <c r="V351" i="2"/>
  <c r="W351" i="2"/>
  <c r="X351" i="2"/>
  <c r="Y351" i="2"/>
  <c r="AB351" i="2" s="1"/>
  <c r="Z351" i="2"/>
  <c r="AA351" i="2"/>
  <c r="AC351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O324" i="2" s="1"/>
  <c r="G324" i="2"/>
  <c r="H324" i="2"/>
  <c r="I324" i="2"/>
  <c r="J324" i="2"/>
  <c r="K324" i="2"/>
  <c r="L324" i="2"/>
  <c r="M324" i="2"/>
  <c r="N324" i="2"/>
  <c r="P324" i="2"/>
  <c r="E325" i="2"/>
  <c r="F325" i="2"/>
  <c r="O325" i="2" s="1"/>
  <c r="G325" i="2"/>
  <c r="H325" i="2"/>
  <c r="I325" i="2"/>
  <c r="J325" i="2"/>
  <c r="K325" i="2"/>
  <c r="L325" i="2"/>
  <c r="M325" i="2"/>
  <c r="N325" i="2"/>
  <c r="P325" i="2"/>
  <c r="E326" i="2"/>
  <c r="F326" i="2"/>
  <c r="O326" i="2" s="1"/>
  <c r="G326" i="2"/>
  <c r="H326" i="2"/>
  <c r="I326" i="2"/>
  <c r="J326" i="2"/>
  <c r="K326" i="2"/>
  <c r="L326" i="2"/>
  <c r="M326" i="2"/>
  <c r="N326" i="2"/>
  <c r="P326" i="2"/>
  <c r="E327" i="2"/>
  <c r="F327" i="2"/>
  <c r="O327" i="2" s="1"/>
  <c r="G327" i="2"/>
  <c r="H327" i="2"/>
  <c r="I327" i="2"/>
  <c r="J327" i="2"/>
  <c r="K327" i="2"/>
  <c r="L327" i="2"/>
  <c r="M327" i="2"/>
  <c r="N327" i="2"/>
  <c r="P327" i="2"/>
  <c r="E328" i="2"/>
  <c r="F328" i="2"/>
  <c r="O328" i="2" s="1"/>
  <c r="G328" i="2"/>
  <c r="H328" i="2"/>
  <c r="I328" i="2"/>
  <c r="J328" i="2"/>
  <c r="K328" i="2"/>
  <c r="L328" i="2"/>
  <c r="M328" i="2"/>
  <c r="N328" i="2"/>
  <c r="P328" i="2"/>
  <c r="E329" i="2"/>
  <c r="F329" i="2"/>
  <c r="O329" i="2" s="1"/>
  <c r="G329" i="2"/>
  <c r="H329" i="2"/>
  <c r="I329" i="2"/>
  <c r="J329" i="2"/>
  <c r="K329" i="2"/>
  <c r="L329" i="2"/>
  <c r="M329" i="2"/>
  <c r="N329" i="2"/>
  <c r="P329" i="2"/>
  <c r="E330" i="2"/>
  <c r="F330" i="2"/>
  <c r="O330" i="2" s="1"/>
  <c r="G330" i="2"/>
  <c r="H330" i="2"/>
  <c r="I330" i="2"/>
  <c r="J330" i="2"/>
  <c r="K330" i="2"/>
  <c r="L330" i="2"/>
  <c r="M330" i="2"/>
  <c r="N330" i="2"/>
  <c r="P330" i="2"/>
  <c r="E331" i="2"/>
  <c r="F331" i="2"/>
  <c r="O331" i="2" s="1"/>
  <c r="G331" i="2"/>
  <c r="H331" i="2"/>
  <c r="I331" i="2"/>
  <c r="J331" i="2"/>
  <c r="K331" i="2"/>
  <c r="L331" i="2"/>
  <c r="M331" i="2"/>
  <c r="N331" i="2"/>
  <c r="P331" i="2"/>
  <c r="E332" i="2"/>
  <c r="F332" i="2"/>
  <c r="O332" i="2" s="1"/>
  <c r="G332" i="2"/>
  <c r="H332" i="2"/>
  <c r="I332" i="2"/>
  <c r="J332" i="2"/>
  <c r="K332" i="2"/>
  <c r="L332" i="2"/>
  <c r="M332" i="2"/>
  <c r="N332" i="2"/>
  <c r="P332" i="2"/>
  <c r="E333" i="2"/>
  <c r="F333" i="2"/>
  <c r="O333" i="2" s="1"/>
  <c r="G333" i="2"/>
  <c r="H333" i="2"/>
  <c r="I333" i="2"/>
  <c r="J333" i="2"/>
  <c r="K333" i="2"/>
  <c r="L333" i="2"/>
  <c r="M333" i="2"/>
  <c r="N333" i="2"/>
  <c r="P333" i="2"/>
  <c r="E334" i="2"/>
  <c r="F334" i="2"/>
  <c r="O334" i="2" s="1"/>
  <c r="G334" i="2"/>
  <c r="H334" i="2"/>
  <c r="I334" i="2"/>
  <c r="J334" i="2"/>
  <c r="K334" i="2"/>
  <c r="L334" i="2"/>
  <c r="M334" i="2"/>
  <c r="N334" i="2"/>
  <c r="P334" i="2"/>
  <c r="E335" i="2"/>
  <c r="F335" i="2"/>
  <c r="O335" i="2" s="1"/>
  <c r="G335" i="2"/>
  <c r="H335" i="2"/>
  <c r="I335" i="2"/>
  <c r="J335" i="2"/>
  <c r="K335" i="2"/>
  <c r="L335" i="2"/>
  <c r="M335" i="2"/>
  <c r="N335" i="2"/>
  <c r="P335" i="2"/>
  <c r="E336" i="2"/>
  <c r="F336" i="2"/>
  <c r="O336" i="2" s="1"/>
  <c r="G336" i="2"/>
  <c r="H336" i="2"/>
  <c r="I336" i="2"/>
  <c r="J336" i="2"/>
  <c r="K336" i="2"/>
  <c r="L336" i="2"/>
  <c r="M336" i="2"/>
  <c r="N336" i="2"/>
  <c r="P336" i="2"/>
  <c r="E337" i="2"/>
  <c r="F337" i="2"/>
  <c r="O337" i="2" s="1"/>
  <c r="G337" i="2"/>
  <c r="H337" i="2"/>
  <c r="I337" i="2"/>
  <c r="J337" i="2"/>
  <c r="K337" i="2"/>
  <c r="L337" i="2"/>
  <c r="M337" i="2"/>
  <c r="N337" i="2"/>
  <c r="P337" i="2"/>
  <c r="E338" i="2"/>
  <c r="F338" i="2"/>
  <c r="O338" i="2" s="1"/>
  <c r="G338" i="2"/>
  <c r="H338" i="2"/>
  <c r="I338" i="2"/>
  <c r="J338" i="2"/>
  <c r="K338" i="2"/>
  <c r="L338" i="2"/>
  <c r="M338" i="2"/>
  <c r="N338" i="2"/>
  <c r="P338" i="2"/>
  <c r="E339" i="2"/>
  <c r="F339" i="2"/>
  <c r="O339" i="2" s="1"/>
  <c r="G339" i="2"/>
  <c r="H339" i="2"/>
  <c r="I339" i="2"/>
  <c r="J339" i="2"/>
  <c r="K339" i="2"/>
  <c r="L339" i="2"/>
  <c r="M339" i="2"/>
  <c r="N339" i="2"/>
  <c r="P339" i="2"/>
  <c r="E340" i="2"/>
  <c r="F340" i="2"/>
  <c r="O340" i="2" s="1"/>
  <c r="G340" i="2"/>
  <c r="H340" i="2"/>
  <c r="I340" i="2"/>
  <c r="J340" i="2"/>
  <c r="K340" i="2"/>
  <c r="L340" i="2"/>
  <c r="M340" i="2"/>
  <c r="N340" i="2"/>
  <c r="P340" i="2"/>
  <c r="E341" i="2"/>
  <c r="F341" i="2"/>
  <c r="O341" i="2" s="1"/>
  <c r="G341" i="2"/>
  <c r="H341" i="2"/>
  <c r="I341" i="2"/>
  <c r="J341" i="2"/>
  <c r="K341" i="2"/>
  <c r="L341" i="2"/>
  <c r="M341" i="2"/>
  <c r="N341" i="2"/>
  <c r="P341" i="2"/>
  <c r="E342" i="2"/>
  <c r="F342" i="2"/>
  <c r="O342" i="2" s="1"/>
  <c r="G342" i="2"/>
  <c r="H342" i="2"/>
  <c r="I342" i="2"/>
  <c r="J342" i="2"/>
  <c r="K342" i="2"/>
  <c r="L342" i="2"/>
  <c r="M342" i="2"/>
  <c r="N342" i="2"/>
  <c r="P342" i="2"/>
  <c r="E343" i="2"/>
  <c r="F343" i="2"/>
  <c r="O343" i="2" s="1"/>
  <c r="G343" i="2"/>
  <c r="H343" i="2"/>
  <c r="I343" i="2"/>
  <c r="J343" i="2"/>
  <c r="K343" i="2"/>
  <c r="L343" i="2"/>
  <c r="M343" i="2"/>
  <c r="N343" i="2"/>
  <c r="P343" i="2"/>
  <c r="E344" i="2"/>
  <c r="F344" i="2"/>
  <c r="O344" i="2" s="1"/>
  <c r="G344" i="2"/>
  <c r="H344" i="2"/>
  <c r="I344" i="2"/>
  <c r="J344" i="2"/>
  <c r="K344" i="2"/>
  <c r="L344" i="2"/>
  <c r="M344" i="2"/>
  <c r="N344" i="2"/>
  <c r="P344" i="2"/>
  <c r="E345" i="2"/>
  <c r="F345" i="2"/>
  <c r="O345" i="2" s="1"/>
  <c r="G345" i="2"/>
  <c r="H345" i="2"/>
  <c r="I345" i="2"/>
  <c r="J345" i="2"/>
  <c r="K345" i="2"/>
  <c r="L345" i="2"/>
  <c r="M345" i="2"/>
  <c r="N345" i="2"/>
  <c r="P345" i="2"/>
  <c r="E346" i="2"/>
  <c r="F346" i="2"/>
  <c r="O346" i="2" s="1"/>
  <c r="G346" i="2"/>
  <c r="H346" i="2"/>
  <c r="I346" i="2"/>
  <c r="J346" i="2"/>
  <c r="K346" i="2"/>
  <c r="L346" i="2"/>
  <c r="M346" i="2"/>
  <c r="N346" i="2"/>
  <c r="P346" i="2"/>
  <c r="E347" i="2"/>
  <c r="F347" i="2"/>
  <c r="O347" i="2" s="1"/>
  <c r="G347" i="2"/>
  <c r="H347" i="2"/>
  <c r="I347" i="2"/>
  <c r="J347" i="2"/>
  <c r="K347" i="2"/>
  <c r="L347" i="2"/>
  <c r="M347" i="2"/>
  <c r="N347" i="2"/>
  <c r="P347" i="2"/>
  <c r="E348" i="2"/>
  <c r="F348" i="2"/>
  <c r="O348" i="2" s="1"/>
  <c r="G348" i="2"/>
  <c r="H348" i="2"/>
  <c r="I348" i="2"/>
  <c r="J348" i="2"/>
  <c r="K348" i="2"/>
  <c r="L348" i="2"/>
  <c r="M348" i="2"/>
  <c r="N348" i="2"/>
  <c r="P348" i="2"/>
  <c r="E349" i="2"/>
  <c r="F349" i="2"/>
  <c r="O349" i="2" s="1"/>
  <c r="G349" i="2"/>
  <c r="H349" i="2"/>
  <c r="I349" i="2"/>
  <c r="J349" i="2"/>
  <c r="K349" i="2"/>
  <c r="L349" i="2"/>
  <c r="M349" i="2"/>
  <c r="N349" i="2"/>
  <c r="P349" i="2"/>
  <c r="E350" i="2"/>
  <c r="F350" i="2"/>
  <c r="O350" i="2" s="1"/>
  <c r="G350" i="2"/>
  <c r="H350" i="2"/>
  <c r="I350" i="2"/>
  <c r="J350" i="2"/>
  <c r="K350" i="2"/>
  <c r="L350" i="2"/>
  <c r="M350" i="2"/>
  <c r="N350" i="2"/>
  <c r="P350" i="2"/>
  <c r="E351" i="2"/>
  <c r="F351" i="2"/>
  <c r="O351" i="2" s="1"/>
  <c r="G351" i="2"/>
  <c r="H351" i="2"/>
  <c r="I351" i="2"/>
  <c r="J351" i="2"/>
  <c r="K351" i="2"/>
  <c r="L351" i="2"/>
  <c r="M351" i="2"/>
  <c r="N351" i="2"/>
  <c r="P351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4" i="8" l="1"/>
  <c r="E4" i="8"/>
  <c r="F4" i="8"/>
  <c r="G4" i="8"/>
  <c r="H4" i="8"/>
  <c r="I4" i="8"/>
  <c r="L4" i="8"/>
  <c r="M4" i="8"/>
  <c r="O4" i="8"/>
  <c r="P4" i="8"/>
  <c r="Q4" i="8"/>
  <c r="R4" i="8"/>
  <c r="S4" i="8"/>
  <c r="T4" i="8"/>
  <c r="D5" i="8"/>
  <c r="E5" i="8"/>
  <c r="F5" i="8"/>
  <c r="G5" i="8"/>
  <c r="H5" i="8"/>
  <c r="I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L19" i="8"/>
  <c r="M19" i="8"/>
  <c r="O19" i="8"/>
  <c r="S19" i="8" s="1"/>
  <c r="P19" i="8"/>
  <c r="T19" i="8" s="1"/>
  <c r="Q19" i="8"/>
  <c r="R19" i="8"/>
  <c r="D20" i="8"/>
  <c r="E20" i="8"/>
  <c r="F20" i="8"/>
  <c r="G20" i="8"/>
  <c r="H20" i="8"/>
  <c r="I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L22" i="8"/>
  <c r="M22" i="8"/>
  <c r="O22" i="8"/>
  <c r="S22" i="8" s="1"/>
  <c r="P22" i="8"/>
  <c r="T22" i="8" s="1"/>
  <c r="Q22" i="8"/>
  <c r="R22" i="8"/>
  <c r="D23" i="8"/>
  <c r="E23" i="8"/>
  <c r="F23" i="8"/>
  <c r="G23" i="8"/>
  <c r="H23" i="8"/>
  <c r="I23" i="8"/>
  <c r="L23" i="8"/>
  <c r="M23" i="8"/>
  <c r="O23" i="8"/>
  <c r="S23" i="8" s="1"/>
  <c r="P23" i="8"/>
  <c r="T23" i="8" s="1"/>
  <c r="Q23" i="8"/>
  <c r="R23" i="8"/>
  <c r="D24" i="8"/>
  <c r="E24" i="8"/>
  <c r="F24" i="8"/>
  <c r="G24" i="8"/>
  <c r="H24" i="8"/>
  <c r="I24" i="8"/>
  <c r="L24" i="8"/>
  <c r="M24" i="8"/>
  <c r="O24" i="8"/>
  <c r="S24" i="8" s="1"/>
  <c r="P24" i="8"/>
  <c r="T24" i="8" s="1"/>
  <c r="Q24" i="8"/>
  <c r="R24" i="8"/>
  <c r="D25" i="8"/>
  <c r="E25" i="8"/>
  <c r="F25" i="8"/>
  <c r="G25" i="8"/>
  <c r="H25" i="8"/>
  <c r="I25" i="8"/>
  <c r="L25" i="8"/>
  <c r="M25" i="8"/>
  <c r="O25" i="8"/>
  <c r="S25" i="8" s="1"/>
  <c r="P25" i="8"/>
  <c r="T25" i="8" s="1"/>
  <c r="Q25" i="8"/>
  <c r="R25" i="8"/>
  <c r="D26" i="8"/>
  <c r="E26" i="8"/>
  <c r="F26" i="8"/>
  <c r="G26" i="8"/>
  <c r="H26" i="8"/>
  <c r="I26" i="8"/>
  <c r="L26" i="8"/>
  <c r="M26" i="8"/>
  <c r="O26" i="8"/>
  <c r="S26" i="8" s="1"/>
  <c r="P26" i="8"/>
  <c r="T26" i="8" s="1"/>
  <c r="Q26" i="8"/>
  <c r="R26" i="8"/>
  <c r="D27" i="8"/>
  <c r="E27" i="8"/>
  <c r="F27" i="8"/>
  <c r="G27" i="8"/>
  <c r="H27" i="8"/>
  <c r="I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L29" i="8"/>
  <c r="M29" i="8"/>
  <c r="O29" i="8"/>
  <c r="S29" i="8" s="1"/>
  <c r="P29" i="8"/>
  <c r="T29" i="8" s="1"/>
  <c r="Q29" i="8"/>
  <c r="R29" i="8"/>
  <c r="D30" i="8"/>
  <c r="E30" i="8"/>
  <c r="F30" i="8"/>
  <c r="G30" i="8"/>
  <c r="H30" i="8"/>
  <c r="I30" i="8"/>
  <c r="L30" i="8"/>
  <c r="M30" i="8"/>
  <c r="O30" i="8"/>
  <c r="S30" i="8" s="1"/>
  <c r="P30" i="8"/>
  <c r="T30" i="8" s="1"/>
  <c r="Q30" i="8"/>
  <c r="R30" i="8"/>
  <c r="D31" i="8"/>
  <c r="E31" i="8"/>
  <c r="F31" i="8"/>
  <c r="G31" i="8"/>
  <c r="H31" i="8"/>
  <c r="I31" i="8"/>
  <c r="L31" i="8"/>
  <c r="M31" i="8"/>
  <c r="O31" i="8"/>
  <c r="S31" i="8" s="1"/>
  <c r="P31" i="8"/>
  <c r="T31" i="8" s="1"/>
  <c r="Q31" i="8"/>
  <c r="R31" i="8"/>
  <c r="D32" i="8"/>
  <c r="E32" i="8"/>
  <c r="F32" i="8"/>
  <c r="G32" i="8"/>
  <c r="H32" i="8"/>
  <c r="I32" i="8"/>
  <c r="L32" i="8"/>
  <c r="M32" i="8"/>
  <c r="O32" i="8"/>
  <c r="S32" i="8" s="1"/>
  <c r="P32" i="8"/>
  <c r="T32" i="8" s="1"/>
  <c r="Q32" i="8"/>
  <c r="R32" i="8"/>
  <c r="D33" i="8"/>
  <c r="E33" i="8"/>
  <c r="F33" i="8"/>
  <c r="G33" i="8"/>
  <c r="H33" i="8"/>
  <c r="I33" i="8"/>
  <c r="L33" i="8"/>
  <c r="M33" i="8"/>
  <c r="O33" i="8"/>
  <c r="S33" i="8" s="1"/>
  <c r="P33" i="8"/>
  <c r="T33" i="8" s="1"/>
  <c r="Q33" i="8"/>
  <c r="R33" i="8"/>
  <c r="D34" i="8"/>
  <c r="E34" i="8"/>
  <c r="F34" i="8"/>
  <c r="G34" i="8"/>
  <c r="H34" i="8"/>
  <c r="I34" i="8"/>
  <c r="L34" i="8"/>
  <c r="M34" i="8"/>
  <c r="O34" i="8"/>
  <c r="S34" i="8" s="1"/>
  <c r="P34" i="8"/>
  <c r="T34" i="8" s="1"/>
  <c r="Q34" i="8"/>
  <c r="R34" i="8"/>
  <c r="D35" i="8"/>
  <c r="E35" i="8"/>
  <c r="F35" i="8"/>
  <c r="G35" i="8"/>
  <c r="H35" i="8"/>
  <c r="I35" i="8"/>
  <c r="L35" i="8"/>
  <c r="M35" i="8"/>
  <c r="O35" i="8"/>
  <c r="S35" i="8" s="1"/>
  <c r="P35" i="8"/>
  <c r="T35" i="8" s="1"/>
  <c r="Q35" i="8"/>
  <c r="R35" i="8"/>
  <c r="D36" i="8"/>
  <c r="E36" i="8"/>
  <c r="F36" i="8"/>
  <c r="G36" i="8"/>
  <c r="H36" i="8"/>
  <c r="I36" i="8"/>
  <c r="L36" i="8"/>
  <c r="M36" i="8"/>
  <c r="O36" i="8"/>
  <c r="S36" i="8" s="1"/>
  <c r="P36" i="8"/>
  <c r="T36" i="8" s="1"/>
  <c r="Q36" i="8"/>
  <c r="R36" i="8"/>
  <c r="D37" i="8"/>
  <c r="E37" i="8"/>
  <c r="F37" i="8"/>
  <c r="G37" i="8"/>
  <c r="H37" i="8"/>
  <c r="I37" i="8"/>
  <c r="L37" i="8"/>
  <c r="M37" i="8"/>
  <c r="O37" i="8"/>
  <c r="S37" i="8" s="1"/>
  <c r="P37" i="8"/>
  <c r="T37" i="8" s="1"/>
  <c r="Q37" i="8"/>
  <c r="R37" i="8"/>
  <c r="D38" i="8"/>
  <c r="E38" i="8"/>
  <c r="F38" i="8"/>
  <c r="G38" i="8"/>
  <c r="H38" i="8"/>
  <c r="I38" i="8"/>
  <c r="L38" i="8"/>
  <c r="M38" i="8"/>
  <c r="O38" i="8"/>
  <c r="S38" i="8" s="1"/>
  <c r="P38" i="8"/>
  <c r="T38" i="8" s="1"/>
  <c r="Q38" i="8"/>
  <c r="R38" i="8"/>
  <c r="D39" i="8"/>
  <c r="E39" i="8"/>
  <c r="F39" i="8"/>
  <c r="G39" i="8"/>
  <c r="H39" i="8"/>
  <c r="I39" i="8"/>
  <c r="L39" i="8"/>
  <c r="M39" i="8"/>
  <c r="O39" i="8"/>
  <c r="S39" i="8" s="1"/>
  <c r="P39" i="8"/>
  <c r="T39" i="8" s="1"/>
  <c r="Q39" i="8"/>
  <c r="R39" i="8"/>
  <c r="D40" i="8"/>
  <c r="E40" i="8"/>
  <c r="F40" i="8"/>
  <c r="G40" i="8"/>
  <c r="H40" i="8"/>
  <c r="I40" i="8"/>
  <c r="L40" i="8"/>
  <c r="M40" i="8"/>
  <c r="O40" i="8"/>
  <c r="S40" i="8" s="1"/>
  <c r="P40" i="8"/>
  <c r="T40" i="8" s="1"/>
  <c r="Q40" i="8"/>
  <c r="R40" i="8"/>
  <c r="D41" i="8"/>
  <c r="E41" i="8"/>
  <c r="F41" i="8"/>
  <c r="G41" i="8"/>
  <c r="H41" i="8"/>
  <c r="I41" i="8"/>
  <c r="L41" i="8"/>
  <c r="M41" i="8"/>
  <c r="O41" i="8"/>
  <c r="S41" i="8" s="1"/>
  <c r="P41" i="8"/>
  <c r="T41" i="8" s="1"/>
  <c r="Q41" i="8"/>
  <c r="R41" i="8"/>
  <c r="D42" i="8"/>
  <c r="E42" i="8"/>
  <c r="F42" i="8"/>
  <c r="G42" i="8"/>
  <c r="H42" i="8"/>
  <c r="I42" i="8"/>
  <c r="L42" i="8"/>
  <c r="M42" i="8"/>
  <c r="O42" i="8"/>
  <c r="S42" i="8" s="1"/>
  <c r="P42" i="8"/>
  <c r="T42" i="8" s="1"/>
  <c r="Q42" i="8"/>
  <c r="R42" i="8"/>
  <c r="D43" i="8"/>
  <c r="E43" i="8"/>
  <c r="F43" i="8"/>
  <c r="G43" i="8"/>
  <c r="H43" i="8"/>
  <c r="I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L44" i="8"/>
  <c r="M44" i="8"/>
  <c r="O44" i="8"/>
  <c r="S44" i="8" s="1"/>
  <c r="P44" i="8"/>
  <c r="T44" i="8" s="1"/>
  <c r="Q44" i="8"/>
  <c r="R44" i="8"/>
  <c r="D45" i="8"/>
  <c r="E45" i="8"/>
  <c r="F45" i="8"/>
  <c r="G45" i="8"/>
  <c r="H45" i="8"/>
  <c r="I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L47" i="8"/>
  <c r="M47" i="8"/>
  <c r="O47" i="8"/>
  <c r="S47" i="8" s="1"/>
  <c r="P47" i="8"/>
  <c r="T47" i="8" s="1"/>
  <c r="Q47" i="8"/>
  <c r="R47" i="8"/>
  <c r="D48" i="8"/>
  <c r="E48" i="8"/>
  <c r="F48" i="8"/>
  <c r="G48" i="8"/>
  <c r="H48" i="8"/>
  <c r="I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L61" i="8"/>
  <c r="M61" i="8"/>
  <c r="O61" i="8"/>
  <c r="S61" i="8" s="1"/>
  <c r="P61" i="8"/>
  <c r="T61" i="8" s="1"/>
  <c r="Q61" i="8"/>
  <c r="R61" i="8"/>
  <c r="D62" i="8"/>
  <c r="E62" i="8"/>
  <c r="F62" i="8"/>
  <c r="G62" i="8"/>
  <c r="H62" i="8"/>
  <c r="I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L74" i="8"/>
  <c r="M74" i="8"/>
  <c r="O74" i="8"/>
  <c r="S74" i="8" s="1"/>
  <c r="P74" i="8"/>
  <c r="Q74" i="8"/>
  <c r="R74" i="8"/>
  <c r="T74" i="8"/>
  <c r="D75" i="8"/>
  <c r="E75" i="8"/>
  <c r="F75" i="8"/>
  <c r="G75" i="8"/>
  <c r="H75" i="8"/>
  <c r="I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L79" i="8"/>
  <c r="M79" i="8"/>
  <c r="O79" i="8"/>
  <c r="S79" i="8" s="1"/>
  <c r="P79" i="8"/>
  <c r="T79" i="8" s="1"/>
  <c r="Q79" i="8"/>
  <c r="R79" i="8"/>
  <c r="D80" i="8"/>
  <c r="E80" i="8"/>
  <c r="F80" i="8"/>
  <c r="G80" i="8"/>
  <c r="H80" i="8"/>
  <c r="I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L83" i="8"/>
  <c r="M83" i="8"/>
  <c r="O83" i="8"/>
  <c r="S83" i="8" s="1"/>
  <c r="P83" i="8"/>
  <c r="Q83" i="8"/>
  <c r="R83" i="8"/>
  <c r="T83" i="8"/>
  <c r="D84" i="8"/>
  <c r="E84" i="8"/>
  <c r="F84" i="8"/>
  <c r="G84" i="8"/>
  <c r="H84" i="8"/>
  <c r="I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L87" i="8"/>
  <c r="M87" i="8"/>
  <c r="O87" i="8"/>
  <c r="S87" i="8" s="1"/>
  <c r="P87" i="8"/>
  <c r="Q87" i="8"/>
  <c r="R87" i="8"/>
  <c r="T87" i="8"/>
  <c r="D88" i="8"/>
  <c r="E88" i="8"/>
  <c r="F88" i="8"/>
  <c r="G88" i="8"/>
  <c r="H88" i="8"/>
  <c r="I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L91" i="8"/>
  <c r="M91" i="8"/>
  <c r="O91" i="8"/>
  <c r="S91" i="8" s="1"/>
  <c r="P91" i="8"/>
  <c r="Q91" i="8"/>
  <c r="R91" i="8"/>
  <c r="T91" i="8"/>
  <c r="D92" i="8"/>
  <c r="E92" i="8"/>
  <c r="F92" i="8"/>
  <c r="G92" i="8"/>
  <c r="H92" i="8"/>
  <c r="I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L97" i="8"/>
  <c r="M97" i="8"/>
  <c r="O97" i="8"/>
  <c r="S97" i="8" s="1"/>
  <c r="P97" i="8"/>
  <c r="Q97" i="8"/>
  <c r="R97" i="8"/>
  <c r="T97" i="8"/>
  <c r="D98" i="8"/>
  <c r="E98" i="8"/>
  <c r="F98" i="8"/>
  <c r="G98" i="8"/>
  <c r="H98" i="8"/>
  <c r="I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L103" i="8"/>
  <c r="M103" i="8"/>
  <c r="O103" i="8"/>
  <c r="S103" i="8" s="1"/>
  <c r="P103" i="8"/>
  <c r="T103" i="8" s="1"/>
  <c r="Q103" i="8"/>
  <c r="R103" i="8"/>
  <c r="D104" i="8"/>
  <c r="E104" i="8"/>
  <c r="F104" i="8"/>
  <c r="G104" i="8"/>
  <c r="H104" i="8"/>
  <c r="I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L108" i="8"/>
  <c r="M108" i="8"/>
  <c r="O108" i="8"/>
  <c r="S108" i="8" s="1"/>
  <c r="P108" i="8"/>
  <c r="Q108" i="8"/>
  <c r="R108" i="8"/>
  <c r="T108" i="8"/>
  <c r="D109" i="8"/>
  <c r="E109" i="8"/>
  <c r="F109" i="8"/>
  <c r="G109" i="8"/>
  <c r="H109" i="8"/>
  <c r="I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L111" i="8"/>
  <c r="M111" i="8"/>
  <c r="O111" i="8"/>
  <c r="S111" i="8" s="1"/>
  <c r="P111" i="8"/>
  <c r="Q111" i="8"/>
  <c r="R111" i="8"/>
  <c r="T111" i="8"/>
  <c r="D112" i="8"/>
  <c r="E112" i="8"/>
  <c r="F112" i="8"/>
  <c r="G112" i="8"/>
  <c r="H112" i="8"/>
  <c r="I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L116" i="8"/>
  <c r="M116" i="8"/>
  <c r="O116" i="8"/>
  <c r="S116" i="8" s="1"/>
  <c r="P116" i="8"/>
  <c r="Q116" i="8"/>
  <c r="R116" i="8"/>
  <c r="T116" i="8"/>
  <c r="D117" i="8"/>
  <c r="E117" i="8"/>
  <c r="F117" i="8"/>
  <c r="G117" i="8"/>
  <c r="H117" i="8"/>
  <c r="I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L118" i="8"/>
  <c r="M118" i="8"/>
  <c r="O118" i="8"/>
  <c r="S118" i="8" s="1"/>
  <c r="P118" i="8"/>
  <c r="Q118" i="8"/>
  <c r="R118" i="8"/>
  <c r="T118" i="8"/>
  <c r="D119" i="8"/>
  <c r="E119" i="8"/>
  <c r="F119" i="8"/>
  <c r="G119" i="8"/>
  <c r="H119" i="8"/>
  <c r="I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L125" i="8"/>
  <c r="M125" i="8"/>
  <c r="O125" i="8"/>
  <c r="S125" i="8" s="1"/>
  <c r="P125" i="8"/>
  <c r="T125" i="8" s="1"/>
  <c r="Q125" i="8"/>
  <c r="R125" i="8"/>
  <c r="D126" i="8"/>
  <c r="E126" i="8"/>
  <c r="F126" i="8"/>
  <c r="G126" i="8"/>
  <c r="H126" i="8"/>
  <c r="I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L128" i="8"/>
  <c r="M128" i="8"/>
  <c r="O128" i="8"/>
  <c r="S128" i="8" s="1"/>
  <c r="P128" i="8"/>
  <c r="Q128" i="8"/>
  <c r="R128" i="8"/>
  <c r="T128" i="8"/>
  <c r="D129" i="8"/>
  <c r="E129" i="8"/>
  <c r="F129" i="8"/>
  <c r="G129" i="8"/>
  <c r="H129" i="8"/>
  <c r="I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L130" i="8"/>
  <c r="M130" i="8"/>
  <c r="O130" i="8"/>
  <c r="S130" i="8" s="1"/>
  <c r="P130" i="8"/>
  <c r="T130" i="8" s="1"/>
  <c r="Q130" i="8"/>
  <c r="R130" i="8"/>
  <c r="D131" i="8"/>
  <c r="E131" i="8"/>
  <c r="F131" i="8"/>
  <c r="G131" i="8"/>
  <c r="H131" i="8"/>
  <c r="I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L132" i="8"/>
  <c r="M132" i="8"/>
  <c r="O132" i="8"/>
  <c r="S132" i="8" s="1"/>
  <c r="P132" i="8"/>
  <c r="Q132" i="8"/>
  <c r="R132" i="8"/>
  <c r="T132" i="8"/>
  <c r="D133" i="8"/>
  <c r="E133" i="8"/>
  <c r="F133" i="8"/>
  <c r="G133" i="8"/>
  <c r="H133" i="8"/>
  <c r="I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L135" i="8"/>
  <c r="M135" i="8"/>
  <c r="O135" i="8"/>
  <c r="S135" i="8" s="1"/>
  <c r="P135" i="8"/>
  <c r="T135" i="8" s="1"/>
  <c r="Q135" i="8"/>
  <c r="R135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U187" i="2"/>
  <c r="V187" i="2"/>
  <c r="W187" i="2"/>
  <c r="X187" i="2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X193" i="2"/>
  <c r="Y193" i="2"/>
  <c r="Z193" i="2"/>
  <c r="AA193" i="2"/>
  <c r="U194" i="2"/>
  <c r="AA194" i="2" s="1"/>
  <c r="V194" i="2"/>
  <c r="W194" i="2"/>
  <c r="X194" i="2"/>
  <c r="Y194" i="2"/>
  <c r="Z194" i="2"/>
  <c r="AC194" i="2"/>
  <c r="U195" i="2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W198" i="2"/>
  <c r="X198" i="2"/>
  <c r="Y198" i="2"/>
  <c r="Z198" i="2"/>
  <c r="AC198" i="2"/>
  <c r="U199" i="2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A201" i="2"/>
  <c r="U202" i="2"/>
  <c r="AA202" i="2" s="1"/>
  <c r="V202" i="2"/>
  <c r="W202" i="2"/>
  <c r="X202" i="2"/>
  <c r="Y202" i="2"/>
  <c r="Z202" i="2"/>
  <c r="AC202" i="2"/>
  <c r="U203" i="2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AA244" i="2" s="1"/>
  <c r="Y244" i="2"/>
  <c r="Z244" i="2"/>
  <c r="AB244" i="2"/>
  <c r="U245" i="2"/>
  <c r="V245" i="2"/>
  <c r="AB245" i="2" s="1"/>
  <c r="W245" i="2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V247" i="2"/>
  <c r="W247" i="2"/>
  <c r="X247" i="2"/>
  <c r="Y247" i="2"/>
  <c r="AB247" i="2" s="1"/>
  <c r="Z247" i="2"/>
  <c r="AC247" i="2"/>
  <c r="U248" i="2"/>
  <c r="V248" i="2"/>
  <c r="W248" i="2"/>
  <c r="AC248" i="2" s="1"/>
  <c r="X248" i="2"/>
  <c r="AA248" i="2" s="1"/>
  <c r="Y248" i="2"/>
  <c r="Z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W250" i="2"/>
  <c r="X250" i="2"/>
  <c r="Y250" i="2"/>
  <c r="Z250" i="2"/>
  <c r="AC250" i="2"/>
  <c r="U251" i="2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AA252" i="2" s="1"/>
  <c r="Y252" i="2"/>
  <c r="Z252" i="2"/>
  <c r="AB252" i="2"/>
  <c r="U253" i="2"/>
  <c r="V253" i="2"/>
  <c r="AB253" i="2" s="1"/>
  <c r="W253" i="2"/>
  <c r="X253" i="2"/>
  <c r="Y253" i="2"/>
  <c r="Z253" i="2"/>
  <c r="AA253" i="2"/>
  <c r="U254" i="2"/>
  <c r="AA254" i="2" s="1"/>
  <c r="V254" i="2"/>
  <c r="W254" i="2"/>
  <c r="X254" i="2"/>
  <c r="Y254" i="2"/>
  <c r="Z254" i="2"/>
  <c r="AC254" i="2"/>
  <c r="U255" i="2"/>
  <c r="V255" i="2"/>
  <c r="W255" i="2"/>
  <c r="X255" i="2"/>
  <c r="Y255" i="2"/>
  <c r="AB255" i="2" s="1"/>
  <c r="Z255" i="2"/>
  <c r="AC255" i="2"/>
  <c r="U256" i="2"/>
  <c r="V256" i="2"/>
  <c r="W256" i="2"/>
  <c r="AC256" i="2" s="1"/>
  <c r="X256" i="2"/>
  <c r="AA256" i="2" s="1"/>
  <c r="Y256" i="2"/>
  <c r="Z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W258" i="2"/>
  <c r="X258" i="2"/>
  <c r="Y258" i="2"/>
  <c r="Z258" i="2"/>
  <c r="AC258" i="2"/>
  <c r="U259" i="2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AA260" i="2" s="1"/>
  <c r="Y260" i="2"/>
  <c r="Z260" i="2"/>
  <c r="AB260" i="2"/>
  <c r="U261" i="2"/>
  <c r="V261" i="2"/>
  <c r="AB261" i="2" s="1"/>
  <c r="W261" i="2"/>
  <c r="X261" i="2"/>
  <c r="Y261" i="2"/>
  <c r="Z261" i="2"/>
  <c r="AA261" i="2"/>
  <c r="U262" i="2"/>
  <c r="AA262" i="2" s="1"/>
  <c r="V262" i="2"/>
  <c r="W262" i="2"/>
  <c r="X262" i="2"/>
  <c r="Y262" i="2"/>
  <c r="Z262" i="2"/>
  <c r="AC262" i="2"/>
  <c r="U263" i="2"/>
  <c r="V263" i="2"/>
  <c r="W263" i="2"/>
  <c r="X263" i="2"/>
  <c r="Y263" i="2"/>
  <c r="AB263" i="2" s="1"/>
  <c r="Z263" i="2"/>
  <c r="AC263" i="2"/>
  <c r="U264" i="2"/>
  <c r="V264" i="2"/>
  <c r="AB264" i="2" s="1"/>
  <c r="W264" i="2"/>
  <c r="X264" i="2"/>
  <c r="AA264" i="2" s="1"/>
  <c r="Y264" i="2"/>
  <c r="Z264" i="2"/>
  <c r="U265" i="2"/>
  <c r="AA265" i="2" s="1"/>
  <c r="V265" i="2"/>
  <c r="AB265" i="2" s="1"/>
  <c r="W265" i="2"/>
  <c r="X265" i="2"/>
  <c r="Y265" i="2"/>
  <c r="Z265" i="2"/>
  <c r="AC265" i="2" s="1"/>
  <c r="U266" i="2"/>
  <c r="V266" i="2"/>
  <c r="AB266" i="2" s="1"/>
  <c r="W266" i="2"/>
  <c r="X266" i="2"/>
  <c r="Y266" i="2"/>
  <c r="Z266" i="2"/>
  <c r="AC266" i="2" s="1"/>
  <c r="U267" i="2"/>
  <c r="AA267" i="2" s="1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AA269" i="2" s="1"/>
  <c r="V269" i="2"/>
  <c r="W269" i="2"/>
  <c r="AC269" i="2" s="1"/>
  <c r="X269" i="2"/>
  <c r="Y269" i="2"/>
  <c r="Z269" i="2"/>
  <c r="U270" i="2"/>
  <c r="AA270" i="2" s="1"/>
  <c r="V270" i="2"/>
  <c r="W270" i="2"/>
  <c r="X270" i="2"/>
  <c r="Y270" i="2"/>
  <c r="AB270" i="2" s="1"/>
  <c r="Z270" i="2"/>
  <c r="AC270" i="2"/>
  <c r="U271" i="2"/>
  <c r="AA271" i="2" s="1"/>
  <c r="V271" i="2"/>
  <c r="W271" i="2"/>
  <c r="X271" i="2"/>
  <c r="Y271" i="2"/>
  <c r="AB271" i="2" s="1"/>
  <c r="Z271" i="2"/>
  <c r="AC271" i="2"/>
  <c r="U272" i="2"/>
  <c r="V272" i="2"/>
  <c r="W272" i="2"/>
  <c r="X272" i="2"/>
  <c r="AA272" i="2" s="1"/>
  <c r="Y272" i="2"/>
  <c r="Z272" i="2"/>
  <c r="AB272" i="2"/>
  <c r="U273" i="2"/>
  <c r="V273" i="2"/>
  <c r="AB273" i="2" s="1"/>
  <c r="W273" i="2"/>
  <c r="X273" i="2"/>
  <c r="Y273" i="2"/>
  <c r="Z273" i="2"/>
  <c r="AA273" i="2"/>
  <c r="AC273" i="2"/>
  <c r="U274" i="2"/>
  <c r="V274" i="2"/>
  <c r="AB274" i="2" s="1"/>
  <c r="W274" i="2"/>
  <c r="X274" i="2"/>
  <c r="Y274" i="2"/>
  <c r="Z274" i="2"/>
  <c r="AC274" i="2"/>
  <c r="U275" i="2"/>
  <c r="V275" i="2"/>
  <c r="W275" i="2"/>
  <c r="AC275" i="2" s="1"/>
  <c r="X275" i="2"/>
  <c r="AA275" i="2" s="1"/>
  <c r="Y275" i="2"/>
  <c r="Z275" i="2"/>
  <c r="AB275" i="2"/>
  <c r="U276" i="2"/>
  <c r="V276" i="2"/>
  <c r="AB276" i="2" s="1"/>
  <c r="W276" i="2"/>
  <c r="AC276" i="2" s="1"/>
  <c r="X276" i="2"/>
  <c r="Y276" i="2"/>
  <c r="Z276" i="2"/>
  <c r="AA276" i="2"/>
  <c r="U277" i="2"/>
  <c r="V277" i="2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 s="1"/>
  <c r="AB278" i="2"/>
  <c r="U279" i="2"/>
  <c r="V279" i="2"/>
  <c r="W279" i="2"/>
  <c r="AC279" i="2" s="1"/>
  <c r="X279" i="2"/>
  <c r="Y279" i="2"/>
  <c r="AB279" i="2" s="1"/>
  <c r="Z279" i="2"/>
  <c r="AA279" i="2"/>
  <c r="U280" i="2"/>
  <c r="V280" i="2"/>
  <c r="AB280" i="2" s="1"/>
  <c r="W280" i="2"/>
  <c r="X280" i="2"/>
  <c r="AA280" i="2" s="1"/>
  <c r="Y280" i="2"/>
  <c r="Z280" i="2"/>
  <c r="U281" i="2"/>
  <c r="AA281" i="2" s="1"/>
  <c r="V281" i="2"/>
  <c r="AB281" i="2" s="1"/>
  <c r="W281" i="2"/>
  <c r="X281" i="2"/>
  <c r="Y281" i="2"/>
  <c r="Z281" i="2"/>
  <c r="AC281" i="2" s="1"/>
  <c r="U282" i="2"/>
  <c r="V282" i="2"/>
  <c r="AB282" i="2" s="1"/>
  <c r="W282" i="2"/>
  <c r="X282" i="2"/>
  <c r="Y282" i="2"/>
  <c r="Z282" i="2"/>
  <c r="AC282" i="2" s="1"/>
  <c r="U283" i="2"/>
  <c r="AA283" i="2" s="1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Y284" i="2"/>
  <c r="Z284" i="2"/>
  <c r="AA284" i="2"/>
  <c r="AB284" i="2"/>
  <c r="U285" i="2"/>
  <c r="AA285" i="2" s="1"/>
  <c r="V285" i="2"/>
  <c r="W285" i="2"/>
  <c r="AC285" i="2" s="1"/>
  <c r="X285" i="2"/>
  <c r="Y285" i="2"/>
  <c r="Z285" i="2"/>
  <c r="U286" i="2"/>
  <c r="AA286" i="2" s="1"/>
  <c r="V286" i="2"/>
  <c r="W286" i="2"/>
  <c r="X286" i="2"/>
  <c r="Y286" i="2"/>
  <c r="AB286" i="2" s="1"/>
  <c r="Z286" i="2"/>
  <c r="AC286" i="2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U289" i="2"/>
  <c r="V289" i="2"/>
  <c r="AB289" i="2" s="1"/>
  <c r="W289" i="2"/>
  <c r="X289" i="2"/>
  <c r="Y289" i="2"/>
  <c r="Z289" i="2"/>
  <c r="AA289" i="2"/>
  <c r="AC289" i="2"/>
  <c r="U290" i="2"/>
  <c r="V290" i="2"/>
  <c r="AB290" i="2" s="1"/>
  <c r="W290" i="2"/>
  <c r="X290" i="2"/>
  <c r="Y290" i="2"/>
  <c r="Z290" i="2"/>
  <c r="AC290" i="2"/>
  <c r="U291" i="2"/>
  <c r="V291" i="2"/>
  <c r="W291" i="2"/>
  <c r="AC291" i="2" s="1"/>
  <c r="X291" i="2"/>
  <c r="AA291" i="2" s="1"/>
  <c r="Y291" i="2"/>
  <c r="Z291" i="2"/>
  <c r="AB291" i="2"/>
  <c r="U292" i="2"/>
  <c r="V292" i="2"/>
  <c r="AB292" i="2" s="1"/>
  <c r="W292" i="2"/>
  <c r="AC292" i="2" s="1"/>
  <c r="X292" i="2"/>
  <c r="Y292" i="2"/>
  <c r="Z292" i="2"/>
  <c r="AA292" i="2"/>
  <c r="U293" i="2"/>
  <c r="V293" i="2"/>
  <c r="W293" i="2"/>
  <c r="AC293" i="2" s="1"/>
  <c r="X293" i="2"/>
  <c r="Y293" i="2"/>
  <c r="Z293" i="2"/>
  <c r="AA293" i="2"/>
  <c r="U294" i="2"/>
  <c r="AA294" i="2" s="1"/>
  <c r="V294" i="2"/>
  <c r="W294" i="2"/>
  <c r="X294" i="2"/>
  <c r="Y294" i="2"/>
  <c r="Z294" i="2"/>
  <c r="AC294" i="2" s="1"/>
  <c r="AB294" i="2"/>
  <c r="U295" i="2"/>
  <c r="V295" i="2"/>
  <c r="W295" i="2"/>
  <c r="AC295" i="2" s="1"/>
  <c r="X295" i="2"/>
  <c r="Y295" i="2"/>
  <c r="AB295" i="2" s="1"/>
  <c r="Z295" i="2"/>
  <c r="AA295" i="2"/>
  <c r="U296" i="2"/>
  <c r="V296" i="2"/>
  <c r="AB296" i="2" s="1"/>
  <c r="W296" i="2"/>
  <c r="X296" i="2"/>
  <c r="AA296" i="2" s="1"/>
  <c r="Y296" i="2"/>
  <c r="Z296" i="2"/>
  <c r="U297" i="2"/>
  <c r="AA297" i="2" s="1"/>
  <c r="V297" i="2"/>
  <c r="AB297" i="2" s="1"/>
  <c r="W297" i="2"/>
  <c r="X297" i="2"/>
  <c r="Y297" i="2"/>
  <c r="Z297" i="2"/>
  <c r="AC297" i="2" s="1"/>
  <c r="U298" i="2"/>
  <c r="V298" i="2"/>
  <c r="AB298" i="2" s="1"/>
  <c r="W298" i="2"/>
  <c r="X298" i="2"/>
  <c r="Y298" i="2"/>
  <c r="Z298" i="2"/>
  <c r="AC298" i="2" s="1"/>
  <c r="U299" i="2"/>
  <c r="AA299" i="2" s="1"/>
  <c r="V299" i="2"/>
  <c r="W299" i="2"/>
  <c r="X299" i="2"/>
  <c r="Y299" i="2"/>
  <c r="Z299" i="2"/>
  <c r="AB299" i="2"/>
  <c r="AC299" i="2"/>
  <c r="U300" i="2"/>
  <c r="V300" i="2"/>
  <c r="W300" i="2"/>
  <c r="AC300" i="2" s="1"/>
  <c r="X300" i="2"/>
  <c r="Y300" i="2"/>
  <c r="Z300" i="2"/>
  <c r="AA300" i="2"/>
  <c r="AB300" i="2"/>
  <c r="U301" i="2"/>
  <c r="AA301" i="2" s="1"/>
  <c r="V301" i="2"/>
  <c r="W301" i="2"/>
  <c r="X301" i="2"/>
  <c r="Y301" i="2"/>
  <c r="AB301" i="2" s="1"/>
  <c r="Z301" i="2"/>
  <c r="AC301" i="2"/>
  <c r="U302" i="2"/>
  <c r="AA302" i="2" s="1"/>
  <c r="V302" i="2"/>
  <c r="W302" i="2"/>
  <c r="X302" i="2"/>
  <c r="Y302" i="2"/>
  <c r="Z302" i="2"/>
  <c r="AB302" i="2"/>
  <c r="AC302" i="2"/>
  <c r="U303" i="2"/>
  <c r="V303" i="2"/>
  <c r="W303" i="2"/>
  <c r="AC303" i="2" s="1"/>
  <c r="X303" i="2"/>
  <c r="Y303" i="2"/>
  <c r="Z303" i="2"/>
  <c r="AA303" i="2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/>
  <c r="U306" i="2"/>
  <c r="AA306" i="2" s="1"/>
  <c r="V306" i="2"/>
  <c r="W306" i="2"/>
  <c r="X306" i="2"/>
  <c r="Y306" i="2"/>
  <c r="Z306" i="2"/>
  <c r="AB306" i="2"/>
  <c r="AC306" i="2"/>
  <c r="U307" i="2"/>
  <c r="V307" i="2"/>
  <c r="W307" i="2"/>
  <c r="AC307" i="2" s="1"/>
  <c r="X307" i="2"/>
  <c r="Y307" i="2"/>
  <c r="Z307" i="2"/>
  <c r="AA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/>
  <c r="U310" i="2"/>
  <c r="AA310" i="2" s="1"/>
  <c r="V310" i="2"/>
  <c r="W310" i="2"/>
  <c r="X310" i="2"/>
  <c r="Y310" i="2"/>
  <c r="Z310" i="2"/>
  <c r="AB310" i="2"/>
  <c r="AC310" i="2"/>
  <c r="U311" i="2"/>
  <c r="V311" i="2"/>
  <c r="W311" i="2"/>
  <c r="AC311" i="2" s="1"/>
  <c r="X311" i="2"/>
  <c r="Y311" i="2"/>
  <c r="Z311" i="2"/>
  <c r="AA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/>
  <c r="U314" i="2"/>
  <c r="AA314" i="2" s="1"/>
  <c r="V314" i="2"/>
  <c r="W314" i="2"/>
  <c r="X314" i="2"/>
  <c r="Y314" i="2"/>
  <c r="Z314" i="2"/>
  <c r="AB314" i="2"/>
  <c r="AC314" i="2"/>
  <c r="U315" i="2"/>
  <c r="V315" i="2"/>
  <c r="W315" i="2"/>
  <c r="AC315" i="2" s="1"/>
  <c r="X315" i="2"/>
  <c r="Y315" i="2"/>
  <c r="Z315" i="2"/>
  <c r="AA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/>
  <c r="U318" i="2"/>
  <c r="AA318" i="2" s="1"/>
  <c r="V318" i="2"/>
  <c r="W318" i="2"/>
  <c r="X318" i="2"/>
  <c r="Y318" i="2"/>
  <c r="Z318" i="2"/>
  <c r="AB318" i="2"/>
  <c r="AC318" i="2"/>
  <c r="U319" i="2"/>
  <c r="V319" i="2"/>
  <c r="W319" i="2"/>
  <c r="AC319" i="2" s="1"/>
  <c r="X319" i="2"/>
  <c r="Y319" i="2"/>
  <c r="Z319" i="2"/>
  <c r="AA319" i="2"/>
  <c r="AB319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N190" i="2" s="1"/>
  <c r="F190" i="2"/>
  <c r="O190" i="2" s="1"/>
  <c r="G190" i="2"/>
  <c r="H190" i="2"/>
  <c r="I190" i="2"/>
  <c r="J190" i="2"/>
  <c r="K190" i="2"/>
  <c r="L190" i="2"/>
  <c r="M190" i="2"/>
  <c r="P190" i="2"/>
  <c r="E191" i="2"/>
  <c r="N191" i="2" s="1"/>
  <c r="F191" i="2"/>
  <c r="O191" i="2" s="1"/>
  <c r="G191" i="2"/>
  <c r="H191" i="2"/>
  <c r="I191" i="2"/>
  <c r="J191" i="2"/>
  <c r="K191" i="2"/>
  <c r="L191" i="2"/>
  <c r="M191" i="2"/>
  <c r="P191" i="2"/>
  <c r="E192" i="2"/>
  <c r="N192" i="2" s="1"/>
  <c r="F192" i="2"/>
  <c r="O192" i="2" s="1"/>
  <c r="G192" i="2"/>
  <c r="H192" i="2"/>
  <c r="I192" i="2"/>
  <c r="J192" i="2"/>
  <c r="K192" i="2"/>
  <c r="L192" i="2"/>
  <c r="M192" i="2"/>
  <c r="P192" i="2"/>
  <c r="E193" i="2"/>
  <c r="N193" i="2" s="1"/>
  <c r="F193" i="2"/>
  <c r="O193" i="2" s="1"/>
  <c r="G193" i="2"/>
  <c r="H193" i="2"/>
  <c r="I193" i="2"/>
  <c r="J193" i="2"/>
  <c r="K193" i="2"/>
  <c r="L193" i="2"/>
  <c r="M193" i="2"/>
  <c r="P193" i="2"/>
  <c r="E194" i="2"/>
  <c r="N194" i="2" s="1"/>
  <c r="F194" i="2"/>
  <c r="O194" i="2" s="1"/>
  <c r="G194" i="2"/>
  <c r="H194" i="2"/>
  <c r="I194" i="2"/>
  <c r="J194" i="2"/>
  <c r="K194" i="2"/>
  <c r="L194" i="2"/>
  <c r="M194" i="2"/>
  <c r="P194" i="2"/>
  <c r="E195" i="2"/>
  <c r="N195" i="2" s="1"/>
  <c r="F195" i="2"/>
  <c r="O195" i="2" s="1"/>
  <c r="G195" i="2"/>
  <c r="H195" i="2"/>
  <c r="I195" i="2"/>
  <c r="J195" i="2"/>
  <c r="K195" i="2"/>
  <c r="L195" i="2"/>
  <c r="M195" i="2"/>
  <c r="P195" i="2"/>
  <c r="E196" i="2"/>
  <c r="N196" i="2" s="1"/>
  <c r="F196" i="2"/>
  <c r="O196" i="2" s="1"/>
  <c r="G196" i="2"/>
  <c r="H196" i="2"/>
  <c r="I196" i="2"/>
  <c r="J196" i="2"/>
  <c r="K196" i="2"/>
  <c r="L196" i="2"/>
  <c r="M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F275" i="2"/>
  <c r="G275" i="2"/>
  <c r="P275" i="2" s="1"/>
  <c r="H275" i="2"/>
  <c r="I275" i="2"/>
  <c r="J275" i="2"/>
  <c r="K275" i="2"/>
  <c r="L275" i="2"/>
  <c r="M275" i="2"/>
  <c r="N275" i="2"/>
  <c r="O275" i="2"/>
  <c r="E276" i="2"/>
  <c r="F276" i="2"/>
  <c r="G276" i="2"/>
  <c r="P276" i="2" s="1"/>
  <c r="H276" i="2"/>
  <c r="I276" i="2"/>
  <c r="J276" i="2"/>
  <c r="K276" i="2"/>
  <c r="L276" i="2"/>
  <c r="M276" i="2"/>
  <c r="N276" i="2"/>
  <c r="O276" i="2"/>
  <c r="E277" i="2"/>
  <c r="F277" i="2"/>
  <c r="G277" i="2"/>
  <c r="P277" i="2" s="1"/>
  <c r="H277" i="2"/>
  <c r="I277" i="2"/>
  <c r="J277" i="2"/>
  <c r="K277" i="2"/>
  <c r="L277" i="2"/>
  <c r="M277" i="2"/>
  <c r="N277" i="2"/>
  <c r="O277" i="2"/>
  <c r="E278" i="2"/>
  <c r="F278" i="2"/>
  <c r="G278" i="2"/>
  <c r="P278" i="2" s="1"/>
  <c r="H278" i="2"/>
  <c r="I278" i="2"/>
  <c r="J278" i="2"/>
  <c r="K278" i="2"/>
  <c r="L278" i="2"/>
  <c r="M278" i="2"/>
  <c r="N278" i="2"/>
  <c r="O278" i="2"/>
  <c r="E279" i="2"/>
  <c r="F279" i="2"/>
  <c r="G279" i="2"/>
  <c r="P279" i="2" s="1"/>
  <c r="H279" i="2"/>
  <c r="I279" i="2"/>
  <c r="J279" i="2"/>
  <c r="K279" i="2"/>
  <c r="L279" i="2"/>
  <c r="M279" i="2"/>
  <c r="N279" i="2"/>
  <c r="O279" i="2"/>
  <c r="E280" i="2"/>
  <c r="F280" i="2"/>
  <c r="G280" i="2"/>
  <c r="P280" i="2" s="1"/>
  <c r="H280" i="2"/>
  <c r="I280" i="2"/>
  <c r="J280" i="2"/>
  <c r="K280" i="2"/>
  <c r="L280" i="2"/>
  <c r="M280" i="2"/>
  <c r="N280" i="2"/>
  <c r="O280" i="2"/>
  <c r="E281" i="2"/>
  <c r="F281" i="2"/>
  <c r="G281" i="2"/>
  <c r="P281" i="2" s="1"/>
  <c r="H281" i="2"/>
  <c r="I281" i="2"/>
  <c r="J281" i="2"/>
  <c r="K281" i="2"/>
  <c r="L281" i="2"/>
  <c r="M281" i="2"/>
  <c r="N281" i="2"/>
  <c r="O281" i="2"/>
  <c r="E282" i="2"/>
  <c r="F282" i="2"/>
  <c r="G282" i="2"/>
  <c r="P282" i="2" s="1"/>
  <c r="H282" i="2"/>
  <c r="I282" i="2"/>
  <c r="J282" i="2"/>
  <c r="K282" i="2"/>
  <c r="L282" i="2"/>
  <c r="M282" i="2"/>
  <c r="N282" i="2"/>
  <c r="O282" i="2"/>
  <c r="E283" i="2"/>
  <c r="F283" i="2"/>
  <c r="G283" i="2"/>
  <c r="P283" i="2" s="1"/>
  <c r="H283" i="2"/>
  <c r="I283" i="2"/>
  <c r="J283" i="2"/>
  <c r="K283" i="2"/>
  <c r="L283" i="2"/>
  <c r="M283" i="2"/>
  <c r="N283" i="2"/>
  <c r="O283" i="2"/>
  <c r="E284" i="2"/>
  <c r="F284" i="2"/>
  <c r="G284" i="2"/>
  <c r="P284" i="2" s="1"/>
  <c r="H284" i="2"/>
  <c r="I284" i="2"/>
  <c r="J284" i="2"/>
  <c r="K284" i="2"/>
  <c r="L284" i="2"/>
  <c r="M284" i="2"/>
  <c r="N284" i="2"/>
  <c r="O284" i="2"/>
  <c r="E285" i="2"/>
  <c r="F285" i="2"/>
  <c r="G285" i="2"/>
  <c r="P285" i="2" s="1"/>
  <c r="H285" i="2"/>
  <c r="I285" i="2"/>
  <c r="J285" i="2"/>
  <c r="K285" i="2"/>
  <c r="L285" i="2"/>
  <c r="M285" i="2"/>
  <c r="N285" i="2"/>
  <c r="O285" i="2"/>
  <c r="E286" i="2"/>
  <c r="F286" i="2"/>
  <c r="G286" i="2"/>
  <c r="P286" i="2" s="1"/>
  <c r="H286" i="2"/>
  <c r="I286" i="2"/>
  <c r="J286" i="2"/>
  <c r="K286" i="2"/>
  <c r="L286" i="2"/>
  <c r="M286" i="2"/>
  <c r="N286" i="2"/>
  <c r="O286" i="2"/>
  <c r="E287" i="2"/>
  <c r="F287" i="2"/>
  <c r="G287" i="2"/>
  <c r="P287" i="2" s="1"/>
  <c r="H287" i="2"/>
  <c r="I287" i="2"/>
  <c r="J287" i="2"/>
  <c r="K287" i="2"/>
  <c r="L287" i="2"/>
  <c r="M287" i="2"/>
  <c r="N287" i="2"/>
  <c r="O287" i="2"/>
  <c r="E288" i="2"/>
  <c r="F288" i="2"/>
  <c r="G288" i="2"/>
  <c r="P288" i="2" s="1"/>
  <c r="H288" i="2"/>
  <c r="I288" i="2"/>
  <c r="J288" i="2"/>
  <c r="K288" i="2"/>
  <c r="L288" i="2"/>
  <c r="M288" i="2"/>
  <c r="N288" i="2"/>
  <c r="O288" i="2"/>
  <c r="E289" i="2"/>
  <c r="F289" i="2"/>
  <c r="G289" i="2"/>
  <c r="P289" i="2" s="1"/>
  <c r="H289" i="2"/>
  <c r="I289" i="2"/>
  <c r="J289" i="2"/>
  <c r="K289" i="2"/>
  <c r="L289" i="2"/>
  <c r="M289" i="2"/>
  <c r="N289" i="2"/>
  <c r="O289" i="2"/>
  <c r="E290" i="2"/>
  <c r="F290" i="2"/>
  <c r="G290" i="2"/>
  <c r="P290" i="2" s="1"/>
  <c r="H290" i="2"/>
  <c r="I290" i="2"/>
  <c r="J290" i="2"/>
  <c r="K290" i="2"/>
  <c r="L290" i="2"/>
  <c r="M290" i="2"/>
  <c r="N290" i="2"/>
  <c r="O290" i="2"/>
  <c r="E291" i="2"/>
  <c r="F291" i="2"/>
  <c r="G291" i="2"/>
  <c r="P291" i="2" s="1"/>
  <c r="H291" i="2"/>
  <c r="I291" i="2"/>
  <c r="J291" i="2"/>
  <c r="K291" i="2"/>
  <c r="L291" i="2"/>
  <c r="M291" i="2"/>
  <c r="N291" i="2"/>
  <c r="O291" i="2"/>
  <c r="E292" i="2"/>
  <c r="F292" i="2"/>
  <c r="G292" i="2"/>
  <c r="P292" i="2" s="1"/>
  <c r="H292" i="2"/>
  <c r="I292" i="2"/>
  <c r="J292" i="2"/>
  <c r="K292" i="2"/>
  <c r="L292" i="2"/>
  <c r="M292" i="2"/>
  <c r="N292" i="2"/>
  <c r="O292" i="2"/>
  <c r="E293" i="2"/>
  <c r="F293" i="2"/>
  <c r="G293" i="2"/>
  <c r="P293" i="2" s="1"/>
  <c r="H293" i="2"/>
  <c r="I293" i="2"/>
  <c r="J293" i="2"/>
  <c r="K293" i="2"/>
  <c r="L293" i="2"/>
  <c r="M293" i="2"/>
  <c r="N293" i="2"/>
  <c r="O293" i="2"/>
  <c r="E294" i="2"/>
  <c r="F294" i="2"/>
  <c r="G294" i="2"/>
  <c r="P294" i="2" s="1"/>
  <c r="H294" i="2"/>
  <c r="I294" i="2"/>
  <c r="J294" i="2"/>
  <c r="K294" i="2"/>
  <c r="L294" i="2"/>
  <c r="M294" i="2"/>
  <c r="N294" i="2"/>
  <c r="O294" i="2"/>
  <c r="E295" i="2"/>
  <c r="F295" i="2"/>
  <c r="G295" i="2"/>
  <c r="P295" i="2" s="1"/>
  <c r="H295" i="2"/>
  <c r="I295" i="2"/>
  <c r="J295" i="2"/>
  <c r="K295" i="2"/>
  <c r="L295" i="2"/>
  <c r="M295" i="2"/>
  <c r="N295" i="2"/>
  <c r="O295" i="2"/>
  <c r="E296" i="2"/>
  <c r="F296" i="2"/>
  <c r="G296" i="2"/>
  <c r="P296" i="2" s="1"/>
  <c r="H296" i="2"/>
  <c r="I296" i="2"/>
  <c r="J296" i="2"/>
  <c r="K296" i="2"/>
  <c r="L296" i="2"/>
  <c r="M296" i="2"/>
  <c r="N296" i="2"/>
  <c r="O296" i="2"/>
  <c r="E297" i="2"/>
  <c r="F297" i="2"/>
  <c r="G297" i="2"/>
  <c r="P297" i="2" s="1"/>
  <c r="H297" i="2"/>
  <c r="I297" i="2"/>
  <c r="J297" i="2"/>
  <c r="K297" i="2"/>
  <c r="L297" i="2"/>
  <c r="M297" i="2"/>
  <c r="N297" i="2"/>
  <c r="O297" i="2"/>
  <c r="E298" i="2"/>
  <c r="F298" i="2"/>
  <c r="G298" i="2"/>
  <c r="P298" i="2" s="1"/>
  <c r="H298" i="2"/>
  <c r="I298" i="2"/>
  <c r="J298" i="2"/>
  <c r="K298" i="2"/>
  <c r="L298" i="2"/>
  <c r="M298" i="2"/>
  <c r="N298" i="2"/>
  <c r="O298" i="2"/>
  <c r="E299" i="2"/>
  <c r="F299" i="2"/>
  <c r="G299" i="2"/>
  <c r="P299" i="2" s="1"/>
  <c r="H299" i="2"/>
  <c r="I299" i="2"/>
  <c r="J299" i="2"/>
  <c r="K299" i="2"/>
  <c r="L299" i="2"/>
  <c r="M299" i="2"/>
  <c r="N299" i="2"/>
  <c r="O299" i="2"/>
  <c r="E300" i="2"/>
  <c r="F300" i="2"/>
  <c r="G300" i="2"/>
  <c r="P300" i="2" s="1"/>
  <c r="H300" i="2"/>
  <c r="I300" i="2"/>
  <c r="J300" i="2"/>
  <c r="K300" i="2"/>
  <c r="L300" i="2"/>
  <c r="M300" i="2"/>
  <c r="N300" i="2"/>
  <c r="O300" i="2"/>
  <c r="E301" i="2"/>
  <c r="F301" i="2"/>
  <c r="G301" i="2"/>
  <c r="P301" i="2" s="1"/>
  <c r="H301" i="2"/>
  <c r="I301" i="2"/>
  <c r="J301" i="2"/>
  <c r="K301" i="2"/>
  <c r="L301" i="2"/>
  <c r="M301" i="2"/>
  <c r="N301" i="2"/>
  <c r="O301" i="2"/>
  <c r="E302" i="2"/>
  <c r="F302" i="2"/>
  <c r="G302" i="2"/>
  <c r="P302" i="2" s="1"/>
  <c r="H302" i="2"/>
  <c r="I302" i="2"/>
  <c r="J302" i="2"/>
  <c r="K302" i="2"/>
  <c r="L302" i="2"/>
  <c r="M302" i="2"/>
  <c r="N302" i="2"/>
  <c r="O302" i="2"/>
  <c r="E303" i="2"/>
  <c r="F303" i="2"/>
  <c r="G303" i="2"/>
  <c r="P303" i="2" s="1"/>
  <c r="H303" i="2"/>
  <c r="I303" i="2"/>
  <c r="J303" i="2"/>
  <c r="K303" i="2"/>
  <c r="L303" i="2"/>
  <c r="M303" i="2"/>
  <c r="N303" i="2"/>
  <c r="O303" i="2"/>
  <c r="E304" i="2"/>
  <c r="F304" i="2"/>
  <c r="G304" i="2"/>
  <c r="P304" i="2" s="1"/>
  <c r="H304" i="2"/>
  <c r="I304" i="2"/>
  <c r="J304" i="2"/>
  <c r="K304" i="2"/>
  <c r="L304" i="2"/>
  <c r="M304" i="2"/>
  <c r="N304" i="2"/>
  <c r="O304" i="2"/>
  <c r="E305" i="2"/>
  <c r="F305" i="2"/>
  <c r="G305" i="2"/>
  <c r="P305" i="2" s="1"/>
  <c r="H305" i="2"/>
  <c r="I305" i="2"/>
  <c r="J305" i="2"/>
  <c r="K305" i="2"/>
  <c r="L305" i="2"/>
  <c r="M305" i="2"/>
  <c r="N305" i="2"/>
  <c r="O305" i="2"/>
  <c r="E306" i="2"/>
  <c r="F306" i="2"/>
  <c r="G306" i="2"/>
  <c r="P306" i="2" s="1"/>
  <c r="H306" i="2"/>
  <c r="I306" i="2"/>
  <c r="J306" i="2"/>
  <c r="K306" i="2"/>
  <c r="L306" i="2"/>
  <c r="M306" i="2"/>
  <c r="N306" i="2"/>
  <c r="O306" i="2"/>
  <c r="E307" i="2"/>
  <c r="F307" i="2"/>
  <c r="G307" i="2"/>
  <c r="P307" i="2" s="1"/>
  <c r="H307" i="2"/>
  <c r="I307" i="2"/>
  <c r="J307" i="2"/>
  <c r="K307" i="2"/>
  <c r="L307" i="2"/>
  <c r="M307" i="2"/>
  <c r="N307" i="2"/>
  <c r="O307" i="2"/>
  <c r="E308" i="2"/>
  <c r="F308" i="2"/>
  <c r="G308" i="2"/>
  <c r="P308" i="2" s="1"/>
  <c r="H308" i="2"/>
  <c r="I308" i="2"/>
  <c r="J308" i="2"/>
  <c r="K308" i="2"/>
  <c r="L308" i="2"/>
  <c r="M308" i="2"/>
  <c r="N308" i="2"/>
  <c r="O308" i="2"/>
  <c r="E309" i="2"/>
  <c r="F309" i="2"/>
  <c r="G309" i="2"/>
  <c r="P309" i="2" s="1"/>
  <c r="H309" i="2"/>
  <c r="I309" i="2"/>
  <c r="J309" i="2"/>
  <c r="K309" i="2"/>
  <c r="L309" i="2"/>
  <c r="M309" i="2"/>
  <c r="N309" i="2"/>
  <c r="O309" i="2"/>
  <c r="E310" i="2"/>
  <c r="F310" i="2"/>
  <c r="G310" i="2"/>
  <c r="P310" i="2" s="1"/>
  <c r="H310" i="2"/>
  <c r="I310" i="2"/>
  <c r="J310" i="2"/>
  <c r="K310" i="2"/>
  <c r="L310" i="2"/>
  <c r="M310" i="2"/>
  <c r="N310" i="2"/>
  <c r="O310" i="2"/>
  <c r="E311" i="2"/>
  <c r="F311" i="2"/>
  <c r="G311" i="2"/>
  <c r="P311" i="2" s="1"/>
  <c r="H311" i="2"/>
  <c r="I311" i="2"/>
  <c r="J311" i="2"/>
  <c r="K311" i="2"/>
  <c r="L311" i="2"/>
  <c r="M311" i="2"/>
  <c r="N311" i="2"/>
  <c r="O311" i="2"/>
  <c r="E312" i="2"/>
  <c r="F312" i="2"/>
  <c r="G312" i="2"/>
  <c r="P312" i="2" s="1"/>
  <c r="H312" i="2"/>
  <c r="I312" i="2"/>
  <c r="J312" i="2"/>
  <c r="K312" i="2"/>
  <c r="L312" i="2"/>
  <c r="M312" i="2"/>
  <c r="N312" i="2"/>
  <c r="O312" i="2"/>
  <c r="E313" i="2"/>
  <c r="F313" i="2"/>
  <c r="G313" i="2"/>
  <c r="P313" i="2" s="1"/>
  <c r="H313" i="2"/>
  <c r="I313" i="2"/>
  <c r="J313" i="2"/>
  <c r="K313" i="2"/>
  <c r="L313" i="2"/>
  <c r="M313" i="2"/>
  <c r="N313" i="2"/>
  <c r="O313" i="2"/>
  <c r="E314" i="2"/>
  <c r="F314" i="2"/>
  <c r="G314" i="2"/>
  <c r="P314" i="2" s="1"/>
  <c r="H314" i="2"/>
  <c r="I314" i="2"/>
  <c r="J314" i="2"/>
  <c r="K314" i="2"/>
  <c r="L314" i="2"/>
  <c r="M314" i="2"/>
  <c r="N314" i="2"/>
  <c r="O314" i="2"/>
  <c r="E315" i="2"/>
  <c r="F315" i="2"/>
  <c r="G315" i="2"/>
  <c r="P315" i="2" s="1"/>
  <c r="H315" i="2"/>
  <c r="I315" i="2"/>
  <c r="J315" i="2"/>
  <c r="K315" i="2"/>
  <c r="L315" i="2"/>
  <c r="M315" i="2"/>
  <c r="N315" i="2"/>
  <c r="O315" i="2"/>
  <c r="E316" i="2"/>
  <c r="F316" i="2"/>
  <c r="G316" i="2"/>
  <c r="P316" i="2" s="1"/>
  <c r="H316" i="2"/>
  <c r="I316" i="2"/>
  <c r="J316" i="2"/>
  <c r="K316" i="2"/>
  <c r="L316" i="2"/>
  <c r="M316" i="2"/>
  <c r="N316" i="2"/>
  <c r="O316" i="2"/>
  <c r="E317" i="2"/>
  <c r="F317" i="2"/>
  <c r="G317" i="2"/>
  <c r="P317" i="2" s="1"/>
  <c r="H317" i="2"/>
  <c r="I317" i="2"/>
  <c r="J317" i="2"/>
  <c r="K317" i="2"/>
  <c r="L317" i="2"/>
  <c r="M317" i="2"/>
  <c r="N317" i="2"/>
  <c r="O317" i="2"/>
  <c r="E318" i="2"/>
  <c r="F318" i="2"/>
  <c r="G318" i="2"/>
  <c r="P318" i="2" s="1"/>
  <c r="H318" i="2"/>
  <c r="I318" i="2"/>
  <c r="J318" i="2"/>
  <c r="K318" i="2"/>
  <c r="L318" i="2"/>
  <c r="M318" i="2"/>
  <c r="N318" i="2"/>
  <c r="O318" i="2"/>
  <c r="E319" i="2"/>
  <c r="F319" i="2"/>
  <c r="G319" i="2"/>
  <c r="P319" i="2" s="1"/>
  <c r="H319" i="2"/>
  <c r="I319" i="2"/>
  <c r="J319" i="2"/>
  <c r="K319" i="2"/>
  <c r="L319" i="2"/>
  <c r="M319" i="2"/>
  <c r="N319" i="2"/>
  <c r="O319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AA298" i="2" l="1"/>
  <c r="AB293" i="2"/>
  <c r="AC288" i="2"/>
  <c r="AA282" i="2"/>
  <c r="AB277" i="2"/>
  <c r="AC272" i="2"/>
  <c r="AA266" i="2"/>
  <c r="AA263" i="2"/>
  <c r="AC261" i="2"/>
  <c r="AB258" i="2"/>
  <c r="AA255" i="2"/>
  <c r="AC253" i="2"/>
  <c r="AB250" i="2"/>
  <c r="AA247" i="2"/>
  <c r="AC245" i="2"/>
  <c r="AB242" i="2"/>
  <c r="AA239" i="2"/>
  <c r="AC237" i="2"/>
  <c r="AB234" i="2"/>
  <c r="AA231" i="2"/>
  <c r="AC229" i="2"/>
  <c r="AB226" i="2"/>
  <c r="AA223" i="2"/>
  <c r="AC221" i="2"/>
  <c r="AB218" i="2"/>
  <c r="AA215" i="2"/>
  <c r="AC213" i="2"/>
  <c r="AB210" i="2"/>
  <c r="AA207" i="2"/>
  <c r="AC205" i="2"/>
  <c r="AB202" i="2"/>
  <c r="AA199" i="2"/>
  <c r="AB194" i="2"/>
  <c r="AC296" i="2"/>
  <c r="AA290" i="2"/>
  <c r="AB285" i="2"/>
  <c r="AC280" i="2"/>
  <c r="AA274" i="2"/>
  <c r="AB269" i="2"/>
  <c r="AC264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AA187" i="2"/>
  <c r="C3" i="8"/>
  <c r="O3" i="8"/>
  <c r="P3" i="8"/>
  <c r="T3" i="8" s="1"/>
  <c r="Q3" i="8"/>
  <c r="R3" i="8"/>
  <c r="S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E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F172" i="11" s="1"/>
  <c r="B172" i="11"/>
  <c r="D172" i="11" s="1"/>
  <c r="A173" i="11"/>
  <c r="C173" i="11" s="1"/>
  <c r="B173" i="11"/>
  <c r="D173" i="11" s="1"/>
  <c r="A174" i="11"/>
  <c r="C174" i="11" s="1"/>
  <c r="H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H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H209" i="11" s="1"/>
  <c r="B209" i="11"/>
  <c r="D209" i="11" s="1"/>
  <c r="A210" i="11"/>
  <c r="C210" i="11" s="1"/>
  <c r="B210" i="11"/>
  <c r="D210" i="11" s="1"/>
  <c r="A211" i="11"/>
  <c r="C211" i="11" s="1"/>
  <c r="F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H228" i="11" s="1"/>
  <c r="B228" i="11"/>
  <c r="D228" i="11" s="1"/>
  <c r="A229" i="11"/>
  <c r="C229" i="1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/>
  <c r="B232" i="11"/>
  <c r="D232" i="11" s="1"/>
  <c r="A233" i="11"/>
  <c r="C233" i="11" s="1"/>
  <c r="B233" i="11"/>
  <c r="D233" i="11" s="1"/>
  <c r="H233" i="11" s="1"/>
  <c r="A234" i="11"/>
  <c r="C234" i="11" s="1"/>
  <c r="E234" i="11" s="1"/>
  <c r="B234" i="11"/>
  <c r="D234" i="11" s="1"/>
  <c r="A235" i="11"/>
  <c r="C235" i="11" s="1"/>
  <c r="B235" i="11"/>
  <c r="D235" i="11" s="1"/>
  <c r="F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F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/>
  <c r="B242" i="11"/>
  <c r="D242" i="11" s="1"/>
  <c r="A243" i="11"/>
  <c r="C243" i="11" s="1"/>
  <c r="E243" i="11" s="1"/>
  <c r="B243" i="11"/>
  <c r="D243" i="11" s="1"/>
  <c r="A244" i="11"/>
  <c r="C244" i="11" s="1"/>
  <c r="B244" i="11"/>
  <c r="D244" i="11" s="1"/>
  <c r="A245" i="11"/>
  <c r="C245" i="11"/>
  <c r="B245" i="11"/>
  <c r="D245" i="11" s="1"/>
  <c r="A246" i="11"/>
  <c r="C246" i="11" s="1"/>
  <c r="B246" i="11"/>
  <c r="D246" i="11" s="1"/>
  <c r="H246" i="11" s="1"/>
  <c r="A247" i="11"/>
  <c r="C247" i="11" s="1"/>
  <c r="B247" i="11"/>
  <c r="D247" i="11" s="1"/>
  <c r="A248" i="11"/>
  <c r="C248" i="11" s="1"/>
  <c r="H248" i="11" s="1"/>
  <c r="B248" i="11"/>
  <c r="D248" i="11" s="1"/>
  <c r="A249" i="11"/>
  <c r="C249" i="11" s="1"/>
  <c r="H249" i="11" s="1"/>
  <c r="B249" i="11"/>
  <c r="D249" i="11" s="1"/>
  <c r="A250" i="11"/>
  <c r="C250" i="11" s="1"/>
  <c r="B250" i="11"/>
  <c r="D250" i="11" s="1"/>
  <c r="A251" i="11"/>
  <c r="C251" i="11"/>
  <c r="B251" i="11"/>
  <c r="D251" i="11" s="1"/>
  <c r="A252" i="11"/>
  <c r="C252" i="11" s="1"/>
  <c r="F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/>
  <c r="B262" i="11"/>
  <c r="D262" i="11" s="1"/>
  <c r="A263" i="11"/>
  <c r="C263" i="11" s="1"/>
  <c r="B263" i="11"/>
  <c r="D263" i="11" s="1"/>
  <c r="A264" i="11"/>
  <c r="C264" i="11" s="1"/>
  <c r="F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E278" i="11" s="1"/>
  <c r="B278" i="11"/>
  <c r="D278" i="11" s="1"/>
  <c r="A279" i="11"/>
  <c r="C279" i="11" s="1"/>
  <c r="F279" i="11" s="1"/>
  <c r="B279" i="11"/>
  <c r="D279" i="11" s="1"/>
  <c r="A280" i="11"/>
  <c r="C280" i="11"/>
  <c r="B280" i="11"/>
  <c r="D280" i="11" s="1"/>
  <c r="A281" i="11"/>
  <c r="C281" i="11" s="1"/>
  <c r="B281" i="11"/>
  <c r="D281" i="11" s="1"/>
  <c r="A282" i="11"/>
  <c r="C282" i="11" s="1"/>
  <c r="E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H285" i="11" s="1"/>
  <c r="B285" i="11"/>
  <c r="D285" i="11" s="1"/>
  <c r="A286" i="11"/>
  <c r="C286" i="11"/>
  <c r="B286" i="11"/>
  <c r="D286" i="11" s="1"/>
  <c r="A287" i="11"/>
  <c r="C287" i="11" s="1"/>
  <c r="B287" i="11"/>
  <c r="D287" i="11" s="1"/>
  <c r="A288" i="11"/>
  <c r="C288" i="11" s="1"/>
  <c r="E288" i="11" s="1"/>
  <c r="B288" i="11"/>
  <c r="D288" i="11" s="1"/>
  <c r="A289" i="11"/>
  <c r="C289" i="1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H294" i="11" s="1"/>
  <c r="B294" i="11"/>
  <c r="D294" i="11"/>
  <c r="A295" i="11"/>
  <c r="C295" i="11" s="1"/>
  <c r="H295" i="11" s="1"/>
  <c r="B295" i="11"/>
  <c r="D295" i="11"/>
  <c r="A296" i="11"/>
  <c r="C296" i="11" s="1"/>
  <c r="B296" i="11"/>
  <c r="D296" i="11"/>
  <c r="A297" i="11"/>
  <c r="C297" i="11" s="1"/>
  <c r="B297" i="11"/>
  <c r="D297" i="11"/>
  <c r="A298" i="11"/>
  <c r="B298" i="11"/>
  <c r="D298" i="11" s="1"/>
  <c r="C298" i="11"/>
  <c r="A299" i="11"/>
  <c r="C299" i="11" s="1"/>
  <c r="B299" i="11"/>
  <c r="D299" i="11"/>
  <c r="A300" i="11"/>
  <c r="C300" i="11" s="1"/>
  <c r="B300" i="11"/>
  <c r="D300" i="11" s="1"/>
  <c r="A301" i="11"/>
  <c r="C301" i="11" s="1"/>
  <c r="B301" i="11"/>
  <c r="D301" i="11" s="1"/>
  <c r="H301" i="11" s="1"/>
  <c r="A302" i="11"/>
  <c r="C302" i="11" s="1"/>
  <c r="B302" i="11"/>
  <c r="D302" i="11" s="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14" i="11"/>
  <c r="H706" i="11"/>
  <c r="F431" i="11"/>
  <c r="F435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836" i="11"/>
  <c r="H832" i="11"/>
  <c r="H440" i="11"/>
  <c r="F427" i="11"/>
  <c r="F423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698" i="11"/>
  <c r="H682" i="11"/>
  <c r="H332" i="11"/>
  <c r="H852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F343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49" i="11"/>
  <c r="H217" i="11"/>
  <c r="F807" i="11"/>
  <c r="E70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F291" i="11"/>
  <c r="F224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F294" i="11"/>
  <c r="E247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F266" i="11"/>
  <c r="E255" i="11"/>
  <c r="F231" i="11"/>
  <c r="E209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41" i="11"/>
  <c r="F238" i="11"/>
  <c r="F234" i="11"/>
  <c r="F230" i="11"/>
  <c r="F229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286" i="11"/>
  <c r="E279" i="11"/>
  <c r="H274" i="11"/>
  <c r="E267" i="11"/>
  <c r="F265" i="11"/>
  <c r="E224" i="11"/>
  <c r="F217" i="11"/>
  <c r="J217" i="11" s="1"/>
  <c r="H211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H258" i="11"/>
  <c r="H250" i="11"/>
  <c r="F249" i="11"/>
  <c r="I249" i="11" s="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287" i="11"/>
  <c r="H279" i="11"/>
  <c r="H267" i="11"/>
  <c r="H265" i="11"/>
  <c r="F255" i="11"/>
  <c r="E252" i="11"/>
  <c r="H252" i="11"/>
  <c r="F251" i="11"/>
  <c r="F246" i="11"/>
  <c r="J246" i="11" s="1"/>
  <c r="H244" i="11"/>
  <c r="H242" i="11"/>
  <c r="H236" i="11"/>
  <c r="H234" i="11"/>
  <c r="H232" i="11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C11" i="9" s="1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C141" i="9" s="1"/>
  <c r="G141" i="9" s="1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C194" i="9" s="1"/>
  <c r="D194" i="9" s="1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D209" i="9" s="1"/>
  <c r="B209" i="9"/>
  <c r="A210" i="9"/>
  <c r="B210" i="9"/>
  <c r="A211" i="9"/>
  <c r="B211" i="9"/>
  <c r="A212" i="9"/>
  <c r="B212" i="9"/>
  <c r="A213" i="9"/>
  <c r="C213" i="9" s="1"/>
  <c r="B213" i="9"/>
  <c r="A214" i="9"/>
  <c r="C214" i="9" s="1"/>
  <c r="G214" i="9" s="1"/>
  <c r="B214" i="9"/>
  <c r="A215" i="9"/>
  <c r="B215" i="9"/>
  <c r="A216" i="9"/>
  <c r="B216" i="9"/>
  <c r="A217" i="9"/>
  <c r="C217" i="9" s="1"/>
  <c r="E217" i="9" s="1"/>
  <c r="B217" i="9"/>
  <c r="A218" i="9"/>
  <c r="B218" i="9"/>
  <c r="A219" i="9"/>
  <c r="C219" i="9" s="1"/>
  <c r="E219" i="9" s="1"/>
  <c r="B219" i="9"/>
  <c r="A220" i="9"/>
  <c r="B220" i="9"/>
  <c r="A221" i="9"/>
  <c r="B221" i="9"/>
  <c r="A222" i="9"/>
  <c r="B222" i="9"/>
  <c r="A223" i="9"/>
  <c r="C223" i="9" s="1"/>
  <c r="E223" i="9" s="1"/>
  <c r="B223" i="9"/>
  <c r="A224" i="9"/>
  <c r="B224" i="9"/>
  <c r="A225" i="9"/>
  <c r="C225" i="9" s="1"/>
  <c r="B225" i="9"/>
  <c r="A226" i="9"/>
  <c r="B226" i="9"/>
  <c r="A227" i="9"/>
  <c r="B227" i="9"/>
  <c r="A228" i="9"/>
  <c r="B228" i="9"/>
  <c r="A229" i="9"/>
  <c r="C229" i="9" s="1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C247" i="9" s="1"/>
  <c r="B247" i="9"/>
  <c r="A248" i="9"/>
  <c r="B248" i="9"/>
  <c r="A249" i="9"/>
  <c r="C249" i="9" s="1"/>
  <c r="E249" i="9" s="1"/>
  <c r="B249" i="9"/>
  <c r="A250" i="9"/>
  <c r="B250" i="9"/>
  <c r="A251" i="9"/>
  <c r="C251" i="9" s="1"/>
  <c r="B251" i="9"/>
  <c r="A252" i="9"/>
  <c r="B252" i="9"/>
  <c r="A253" i="9"/>
  <c r="B253" i="9"/>
  <c r="A254" i="9"/>
  <c r="B254" i="9"/>
  <c r="A255" i="9"/>
  <c r="B255" i="9"/>
  <c r="A256" i="9"/>
  <c r="B256" i="9"/>
  <c r="A257" i="9"/>
  <c r="C257" i="9" s="1"/>
  <c r="B257" i="9"/>
  <c r="A258" i="9"/>
  <c r="B258" i="9"/>
  <c r="A259" i="9"/>
  <c r="B259" i="9"/>
  <c r="A260" i="9"/>
  <c r="B260" i="9"/>
  <c r="A261" i="9"/>
  <c r="C261" i="9" s="1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C281" i="9" s="1"/>
  <c r="B281" i="9"/>
  <c r="A282" i="9"/>
  <c r="B282" i="9"/>
  <c r="A283" i="9"/>
  <c r="B283" i="9"/>
  <c r="A284" i="9"/>
  <c r="B284" i="9"/>
  <c r="A285" i="9"/>
  <c r="C285" i="9" s="1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D269" i="5" s="1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D280" i="5" s="1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D298" i="5" s="1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E318" i="5" s="1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D357" i="5" s="1"/>
  <c r="I357" i="5" s="1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D373" i="5" s="1"/>
  <c r="F373" i="5" s="1"/>
  <c r="A374" i="5"/>
  <c r="B374" i="5"/>
  <c r="C374" i="5"/>
  <c r="A375" i="5"/>
  <c r="D375" i="5" s="1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N201" i="4" s="1"/>
  <c r="R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P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P224" i="4" s="1"/>
  <c r="C224" i="4"/>
  <c r="M224" i="4" s="1"/>
  <c r="O224" i="4"/>
  <c r="A225" i="4"/>
  <c r="K225" i="4" s="1"/>
  <c r="B225" i="4"/>
  <c r="L225" i="4" s="1"/>
  <c r="P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N242" i="4" s="1"/>
  <c r="R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P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N258" i="4" s="1"/>
  <c r="R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N268" i="4" s="1"/>
  <c r="R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N270" i="4" s="1"/>
  <c r="R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N274" i="4" s="1"/>
  <c r="R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Q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N278" i="4" s="1"/>
  <c r="R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L280" i="4" s="1"/>
  <c r="P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N284" i="4" s="1"/>
  <c r="R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P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N292" i="4" s="1"/>
  <c r="R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N294" i="4" s="1"/>
  <c r="R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P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N298" i="4" s="1"/>
  <c r="R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N300" i="4" s="1"/>
  <c r="R300" i="4" s="1"/>
  <c r="C300" i="4"/>
  <c r="M300" i="4" s="1"/>
  <c r="O300" i="4"/>
  <c r="A301" i="4"/>
  <c r="K301" i="4" s="1"/>
  <c r="B301" i="4"/>
  <c r="L301" i="4" s="1"/>
  <c r="P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P304" i="4" s="1"/>
  <c r="C304" i="4"/>
  <c r="M304" i="4" s="1"/>
  <c r="O304" i="4"/>
  <c r="A305" i="4"/>
  <c r="K305" i="4" s="1"/>
  <c r="B305" i="4"/>
  <c r="L305" i="4" s="1"/>
  <c r="Q305" i="4" s="1"/>
  <c r="C305" i="4"/>
  <c r="M305" i="4" s="1"/>
  <c r="O305" i="4"/>
  <c r="A306" i="4"/>
  <c r="K306" i="4" s="1"/>
  <c r="B306" i="4"/>
  <c r="L306" i="4" s="1"/>
  <c r="N306" i="4" s="1"/>
  <c r="R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P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N314" i="4" s="1"/>
  <c r="R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N316" i="4" s="1"/>
  <c r="R316" i="4" s="1"/>
  <c r="C316" i="4"/>
  <c r="M316" i="4" s="1"/>
  <c r="O316" i="4"/>
  <c r="A317" i="4"/>
  <c r="K317" i="4" s="1"/>
  <c r="B317" i="4"/>
  <c r="L317" i="4" s="1"/>
  <c r="P317" i="4" s="1"/>
  <c r="C317" i="4"/>
  <c r="M317" i="4" s="1"/>
  <c r="O317" i="4"/>
  <c r="A318" i="4"/>
  <c r="K318" i="4" s="1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L354" i="4" s="1"/>
  <c r="Q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N357" i="4" s="1"/>
  <c r="R357" i="4" s="1"/>
  <c r="C357" i="4"/>
  <c r="M357" i="4" s="1"/>
  <c r="O357" i="4"/>
  <c r="A358" i="4"/>
  <c r="K358" i="4" s="1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O368" i="4"/>
  <c r="A369" i="4"/>
  <c r="K369" i="4" s="1"/>
  <c r="B369" i="4"/>
  <c r="L369" i="4" s="1"/>
  <c r="C369" i="4"/>
  <c r="M369" i="4" s="1"/>
  <c r="O369" i="4"/>
  <c r="A370" i="4"/>
  <c r="B370" i="4"/>
  <c r="L370" i="4" s="1"/>
  <c r="C370" i="4"/>
  <c r="M370" i="4" s="1"/>
  <c r="O370" i="4"/>
  <c r="A371" i="4"/>
  <c r="K371" i="4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K374" i="4" s="1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N382" i="4" s="1"/>
  <c r="R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N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N387" i="4" s="1"/>
  <c r="R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Q394" i="4" s="1"/>
  <c r="B394" i="4"/>
  <c r="L394" i="4" s="1"/>
  <c r="C394" i="4"/>
  <c r="M394" i="4" s="1"/>
  <c r="O394" i="4"/>
  <c r="A395" i="4"/>
  <c r="B395" i="4"/>
  <c r="L395" i="4" s="1"/>
  <c r="C395" i="4"/>
  <c r="M395" i="4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/>
  <c r="O418" i="4"/>
  <c r="A419" i="4"/>
  <c r="K419" i="4" s="1"/>
  <c r="B419" i="4"/>
  <c r="L419" i="4"/>
  <c r="C419" i="4"/>
  <c r="M419" i="4" s="1"/>
  <c r="O419" i="4"/>
  <c r="A420" i="4"/>
  <c r="K420" i="4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/>
  <c r="O462" i="4"/>
  <c r="A463" i="4"/>
  <c r="B463" i="4"/>
  <c r="L463" i="4"/>
  <c r="C463" i="4"/>
  <c r="M463" i="4" s="1"/>
  <c r="O463" i="4"/>
  <c r="A464" i="4"/>
  <c r="K464" i="4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 s="1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/>
  <c r="B476" i="4"/>
  <c r="L476" i="4" s="1"/>
  <c r="C476" i="4"/>
  <c r="M476" i="4" s="1"/>
  <c r="O476" i="4"/>
  <c r="A477" i="4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B479" i="4"/>
  <c r="L479" i="4"/>
  <c r="C479" i="4"/>
  <c r="M479" i="4" s="1"/>
  <c r="O479" i="4"/>
  <c r="A480" i="4"/>
  <c r="K480" i="4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C298" i="9"/>
  <c r="C322" i="9"/>
  <c r="E322" i="9"/>
  <c r="C282" i="9"/>
  <c r="C348" i="9"/>
  <c r="D348" i="9"/>
  <c r="C331" i="9"/>
  <c r="E331" i="9"/>
  <c r="C307" i="9"/>
  <c r="E307" i="9"/>
  <c r="C299" i="9"/>
  <c r="E299" i="9" s="1"/>
  <c r="C283" i="9"/>
  <c r="C259" i="9"/>
  <c r="E259" i="9" s="1"/>
  <c r="E251" i="9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I657" i="11"/>
  <c r="I673" i="11"/>
  <c r="I685" i="11"/>
  <c r="I689" i="11"/>
  <c r="I693" i="11"/>
  <c r="I709" i="11"/>
  <c r="I721" i="11"/>
  <c r="I757" i="11"/>
  <c r="J328" i="11"/>
  <c r="J412" i="11"/>
  <c r="I762" i="11"/>
  <c r="J820" i="11"/>
  <c r="I451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414" i="11"/>
  <c r="I912" i="11"/>
  <c r="E1000" i="11"/>
  <c r="J602" i="11"/>
  <c r="I380" i="11"/>
  <c r="I770" i="11"/>
  <c r="J770" i="11"/>
  <c r="J330" i="11"/>
  <c r="I976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C332" i="9"/>
  <c r="E332" i="9"/>
  <c r="C624" i="9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328" i="11"/>
  <c r="I388" i="11"/>
  <c r="I396" i="11"/>
  <c r="J946" i="11"/>
  <c r="J478" i="11"/>
  <c r="J542" i="11"/>
  <c r="I572" i="11"/>
  <c r="J764" i="11"/>
  <c r="J716" i="11"/>
  <c r="I826" i="11"/>
  <c r="I670" i="11"/>
  <c r="I303" i="11"/>
  <c r="I331" i="11"/>
  <c r="I335" i="11"/>
  <c r="I339" i="11"/>
  <c r="I343" i="11"/>
  <c r="I359" i="11"/>
  <c r="I363" i="11"/>
  <c r="I367" i="11"/>
  <c r="I383" i="11"/>
  <c r="I395" i="11"/>
  <c r="J318" i="11"/>
  <c r="J350" i="11"/>
  <c r="I499" i="11"/>
  <c r="I523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J618" i="11"/>
  <c r="I440" i="11"/>
  <c r="I516" i="11"/>
  <c r="J75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336" i="11"/>
  <c r="J768" i="11"/>
  <c r="J772" i="11"/>
  <c r="I802" i="11"/>
  <c r="J342" i="11"/>
  <c r="J776" i="11"/>
  <c r="I810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462" i="11"/>
  <c r="J494" i="11"/>
  <c r="J526" i="11"/>
  <c r="J558" i="11"/>
  <c r="I588" i="11"/>
  <c r="I620" i="11"/>
  <c r="J648" i="11"/>
  <c r="J664" i="11"/>
  <c r="J680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265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06" i="11"/>
  <c r="I308" i="11"/>
  <c r="I316" i="11"/>
  <c r="I320" i="11"/>
  <c r="J322" i="11"/>
  <c r="I324" i="11"/>
  <c r="J338" i="11"/>
  <c r="I372" i="11"/>
  <c r="I384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I323" i="11"/>
  <c r="I355" i="11"/>
  <c r="J314" i="11"/>
  <c r="J334" i="11"/>
  <c r="J346" i="11"/>
  <c r="I443" i="11"/>
  <c r="I527" i="11"/>
  <c r="I531" i="11"/>
  <c r="I555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307" i="11"/>
  <c r="J323" i="11"/>
  <c r="J339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255" i="11"/>
  <c r="J255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246" i="11"/>
  <c r="J249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03" i="11"/>
  <c r="J311" i="11"/>
  <c r="J319" i="11"/>
  <c r="J327" i="11"/>
  <c r="J335" i="11"/>
  <c r="J343" i="11"/>
  <c r="J265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93" i="9"/>
  <c r="C105" i="9"/>
  <c r="D105" i="9" s="1"/>
  <c r="C125" i="9"/>
  <c r="G125" i="9" s="1"/>
  <c r="C209" i="9"/>
  <c r="E209" i="9" s="1"/>
  <c r="C215" i="9"/>
  <c r="G223" i="9"/>
  <c r="E225" i="9"/>
  <c r="C227" i="9"/>
  <c r="E227" i="9" s="1"/>
  <c r="D229" i="9"/>
  <c r="C233" i="9"/>
  <c r="E233" i="9" s="1"/>
  <c r="C237" i="9"/>
  <c r="D237" i="9" s="1"/>
  <c r="C241" i="9"/>
  <c r="E241" i="9" s="1"/>
  <c r="C245" i="9"/>
  <c r="G247" i="9"/>
  <c r="D247" i="9"/>
  <c r="G251" i="9"/>
  <c r="D251" i="9"/>
  <c r="C255" i="9"/>
  <c r="G255" i="9"/>
  <c r="E257" i="9"/>
  <c r="G259" i="9"/>
  <c r="D261" i="9"/>
  <c r="C263" i="9"/>
  <c r="C265" i="9"/>
  <c r="C269" i="9"/>
  <c r="D269" i="9" s="1"/>
  <c r="C273" i="9"/>
  <c r="E273" i="9" s="1"/>
  <c r="C275" i="9"/>
  <c r="E275" i="9" s="1"/>
  <c r="C279" i="9"/>
  <c r="G279" i="9" s="1"/>
  <c r="E281" i="9"/>
  <c r="D285" i="9"/>
  <c r="C287" i="9"/>
  <c r="C289" i="9"/>
  <c r="E289" i="9" s="1"/>
  <c r="C293" i="9"/>
  <c r="D293" i="9" s="1"/>
  <c r="C297" i="9"/>
  <c r="E297" i="9" s="1"/>
  <c r="D299" i="9"/>
  <c r="C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E228" i="9"/>
  <c r="C236" i="9"/>
  <c r="E242" i="9"/>
  <c r="D256" i="9"/>
  <c r="E262" i="9"/>
  <c r="E276" i="9"/>
  <c r="C284" i="9"/>
  <c r="D284" i="9" s="1"/>
  <c r="G290" i="9"/>
  <c r="E296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8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I358" i="5"/>
  <c r="D322" i="5"/>
  <c r="I322" i="5" s="1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416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K366" i="4"/>
  <c r="K354" i="4"/>
  <c r="K352" i="4"/>
  <c r="K346" i="4"/>
  <c r="K342" i="4"/>
  <c r="Q342" i="4" s="1"/>
  <c r="K340" i="4"/>
  <c r="P340" i="4" s="1"/>
  <c r="K338" i="4"/>
  <c r="K330" i="4"/>
  <c r="K328" i="4"/>
  <c r="K326" i="4"/>
  <c r="N326" i="4" s="1"/>
  <c r="R326" i="4" s="1"/>
  <c r="K324" i="4"/>
  <c r="K322" i="4"/>
  <c r="K308" i="4"/>
  <c r="K280" i="4"/>
  <c r="K266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49" i="5"/>
  <c r="I449" i="5" s="1"/>
  <c r="D445" i="5"/>
  <c r="D441" i="5"/>
  <c r="D437" i="5"/>
  <c r="D433" i="5"/>
  <c r="I433" i="5" s="1"/>
  <c r="D429" i="5"/>
  <c r="D425" i="5"/>
  <c r="D421" i="5"/>
  <c r="D417" i="5"/>
  <c r="I417" i="5" s="1"/>
  <c r="D413" i="5"/>
  <c r="D409" i="5"/>
  <c r="D405" i="5"/>
  <c r="D401" i="5"/>
  <c r="I401" i="5" s="1"/>
  <c r="D399" i="5"/>
  <c r="D397" i="5"/>
  <c r="D393" i="5"/>
  <c r="D389" i="5"/>
  <c r="D385" i="5"/>
  <c r="I385" i="5" s="1"/>
  <c r="D381" i="5"/>
  <c r="F381" i="5" s="1"/>
  <c r="D377" i="5"/>
  <c r="I377" i="5" s="1"/>
  <c r="F375" i="5"/>
  <c r="G370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D485" i="5"/>
  <c r="F485" i="5"/>
  <c r="D481" i="5"/>
  <c r="F481" i="5" s="1"/>
  <c r="D477" i="5"/>
  <c r="F477" i="5"/>
  <c r="D475" i="5"/>
  <c r="D473" i="5"/>
  <c r="F473" i="5" s="1"/>
  <c r="D469" i="5"/>
  <c r="F469" i="5"/>
  <c r="D465" i="5"/>
  <c r="F465" i="5" s="1"/>
  <c r="D461" i="5"/>
  <c r="F461" i="5"/>
  <c r="D457" i="5"/>
  <c r="F457" i="5" s="1"/>
  <c r="D454" i="5"/>
  <c r="D453" i="5"/>
  <c r="F453" i="5"/>
  <c r="F449" i="5"/>
  <c r="F433" i="5"/>
  <c r="F417" i="5"/>
  <c r="F385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3" i="4"/>
  <c r="L469" i="4"/>
  <c r="L461" i="4"/>
  <c r="L457" i="4"/>
  <c r="L449" i="4"/>
  <c r="L441" i="4"/>
  <c r="L433" i="4"/>
  <c r="Q428" i="4"/>
  <c r="Q426" i="4"/>
  <c r="L425" i="4"/>
  <c r="L417" i="4"/>
  <c r="L401" i="4"/>
  <c r="L393" i="4"/>
  <c r="Q388" i="4"/>
  <c r="L385" i="4"/>
  <c r="Q379" i="4"/>
  <c r="K370" i="4"/>
  <c r="K368" i="4"/>
  <c r="Q368" i="4" s="1"/>
  <c r="T368" i="4" s="1"/>
  <c r="K216" i="4"/>
  <c r="P216" i="4" s="1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1" i="4"/>
  <c r="K407" i="4"/>
  <c r="K399" i="4"/>
  <c r="K395" i="4"/>
  <c r="K391" i="4"/>
  <c r="K383" i="4"/>
  <c r="M376" i="4"/>
  <c r="M368" i="4"/>
  <c r="M360" i="4"/>
  <c r="L348" i="4"/>
  <c r="Q348" i="4" s="1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T421" i="4" s="1"/>
  <c r="K417" i="4"/>
  <c r="K413" i="4"/>
  <c r="Q413" i="4" s="1"/>
  <c r="K409" i="4"/>
  <c r="K405" i="4"/>
  <c r="Q405" i="4" s="1"/>
  <c r="K397" i="4"/>
  <c r="Q397" i="4" s="1"/>
  <c r="K393" i="4"/>
  <c r="K389" i="4"/>
  <c r="Q389" i="4" s="1"/>
  <c r="K385" i="4"/>
  <c r="K381" i="4"/>
  <c r="M372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N485" i="4" s="1"/>
  <c r="R485" i="4" s="1"/>
  <c r="K483" i="4"/>
  <c r="Q483" i="4" s="1"/>
  <c r="K481" i="4"/>
  <c r="K479" i="4"/>
  <c r="K477" i="4"/>
  <c r="K475" i="4"/>
  <c r="K473" i="4"/>
  <c r="K471" i="4"/>
  <c r="Q471" i="4" s="1"/>
  <c r="K469" i="4"/>
  <c r="P469" i="4" s="1"/>
  <c r="K467" i="4"/>
  <c r="K465" i="4"/>
  <c r="K463" i="4"/>
  <c r="K461" i="4"/>
  <c r="L328" i="4"/>
  <c r="L324" i="4"/>
  <c r="N324" i="4" s="1"/>
  <c r="R324" i="4" s="1"/>
  <c r="L320" i="4"/>
  <c r="L318" i="4"/>
  <c r="P318" i="4" s="1"/>
  <c r="L308" i="4"/>
  <c r="N308" i="4" s="1"/>
  <c r="R308" i="4" s="1"/>
  <c r="L288" i="4"/>
  <c r="L272" i="4"/>
  <c r="P272" i="4" s="1"/>
  <c r="M240" i="4"/>
  <c r="L104" i="4"/>
  <c r="L100" i="4"/>
  <c r="L96" i="4"/>
  <c r="L92" i="4"/>
  <c r="L102" i="4"/>
  <c r="L98" i="4"/>
  <c r="L94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6" i="4"/>
  <c r="N416" i="4"/>
  <c r="P412" i="4"/>
  <c r="N412" i="4"/>
  <c r="P400" i="4"/>
  <c r="N400" i="4"/>
  <c r="P396" i="4"/>
  <c r="P394" i="4"/>
  <c r="N394" i="4"/>
  <c r="P388" i="4"/>
  <c r="N388" i="4"/>
  <c r="L380" i="4"/>
  <c r="L378" i="4"/>
  <c r="N378" i="4" s="1"/>
  <c r="R378" i="4" s="1"/>
  <c r="L376" i="4"/>
  <c r="L374" i="4"/>
  <c r="L372" i="4"/>
  <c r="L362" i="4"/>
  <c r="P362" i="4" s="1"/>
  <c r="L358" i="4"/>
  <c r="N379" i="4"/>
  <c r="P379" i="4"/>
  <c r="N373" i="4"/>
  <c r="P369" i="4"/>
  <c r="P349" i="4"/>
  <c r="N343" i="4"/>
  <c r="R343" i="4" s="1"/>
  <c r="N341" i="4"/>
  <c r="P335" i="4"/>
  <c r="N333" i="4"/>
  <c r="R333" i="4" s="1"/>
  <c r="P327" i="4"/>
  <c r="P275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G227" i="9"/>
  <c r="D223" i="9"/>
  <c r="F377" i="5"/>
  <c r="F393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K333" i="11"/>
  <c r="M333" i="11"/>
  <c r="L333" i="11"/>
  <c r="N333" i="11"/>
  <c r="L240" i="11"/>
  <c r="N240" i="11" s="1"/>
  <c r="K240" i="11"/>
  <c r="M240" i="11" s="1"/>
  <c r="L328" i="11"/>
  <c r="N328" i="11"/>
  <c r="K328" i="11"/>
  <c r="M328" i="11"/>
  <c r="K348" i="11"/>
  <c r="M348" i="11"/>
  <c r="L348" i="11"/>
  <c r="N348" i="11"/>
  <c r="D308" i="9"/>
  <c r="D324" i="9"/>
  <c r="E232" i="9"/>
  <c r="D249" i="9"/>
  <c r="D281" i="9"/>
  <c r="D297" i="9"/>
  <c r="D313" i="9"/>
  <c r="D329" i="9"/>
  <c r="D345" i="9"/>
  <c r="E252" i="9"/>
  <c r="E268" i="9"/>
  <c r="E308" i="9"/>
  <c r="G345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56" i="9"/>
  <c r="G252" i="9"/>
  <c r="G236" i="9"/>
  <c r="G232" i="9"/>
  <c r="G228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3" i="9"/>
  <c r="G269" i="9"/>
  <c r="G265" i="9"/>
  <c r="G261" i="9"/>
  <c r="G257" i="9"/>
  <c r="G249" i="9"/>
  <c r="G245" i="9"/>
  <c r="G241" i="9"/>
  <c r="G237" i="9"/>
  <c r="G233" i="9"/>
  <c r="G229" i="9"/>
  <c r="G217" i="9"/>
  <c r="G209" i="9"/>
  <c r="K329" i="11"/>
  <c r="M329" i="11"/>
  <c r="L329" i="11"/>
  <c r="N329" i="11"/>
  <c r="L265" i="11"/>
  <c r="N265" i="11" s="1"/>
  <c r="K265" i="11"/>
  <c r="M265" i="11" s="1"/>
  <c r="K319" i="11"/>
  <c r="M319" i="11"/>
  <c r="L319" i="11"/>
  <c r="N319" i="11"/>
  <c r="L325" i="11"/>
  <c r="N325" i="11"/>
  <c r="K325" i="11"/>
  <c r="M325" i="11"/>
  <c r="L293" i="11"/>
  <c r="N293" i="11" s="1"/>
  <c r="K293" i="11"/>
  <c r="M293" i="11" s="1"/>
  <c r="L255" i="11"/>
  <c r="N255" i="11" s="1"/>
  <c r="K255" i="11"/>
  <c r="M255" i="11" s="1"/>
  <c r="L347" i="11"/>
  <c r="N347" i="11"/>
  <c r="K347" i="11"/>
  <c r="M347" i="11"/>
  <c r="L283" i="11"/>
  <c r="N283" i="11" s="1"/>
  <c r="K283" i="11"/>
  <c r="M283" i="11" s="1"/>
  <c r="L308" i="11"/>
  <c r="N308" i="11"/>
  <c r="K308" i="11"/>
  <c r="M308" i="11"/>
  <c r="L314" i="11"/>
  <c r="N314" i="11"/>
  <c r="K314" i="11"/>
  <c r="M314" i="11"/>
  <c r="L211" i="11"/>
  <c r="N211" i="11" s="1"/>
  <c r="K262" i="11"/>
  <c r="M262" i="11" s="1"/>
  <c r="L262" i="11"/>
  <c r="N262" i="11" s="1"/>
  <c r="L350" i="11"/>
  <c r="N350" i="11"/>
  <c r="K350" i="11"/>
  <c r="M350" i="11"/>
  <c r="L330" i="11"/>
  <c r="N330" i="11"/>
  <c r="K330" i="11"/>
  <c r="M330" i="11"/>
  <c r="D217" i="9"/>
  <c r="D233" i="9"/>
  <c r="D241" i="9"/>
  <c r="D242" i="9"/>
  <c r="E213" i="9"/>
  <c r="E229" i="9"/>
  <c r="E237" i="9"/>
  <c r="E245" i="9"/>
  <c r="E261" i="9"/>
  <c r="E269" i="9"/>
  <c r="E285" i="9"/>
  <c r="E293" i="9"/>
  <c r="E301" i="9"/>
  <c r="E309" i="9"/>
  <c r="E317" i="9"/>
  <c r="E325" i="9"/>
  <c r="E333" i="9"/>
  <c r="E341" i="9"/>
  <c r="E349" i="9"/>
  <c r="D262" i="9"/>
  <c r="D310" i="9"/>
  <c r="D318" i="9"/>
  <c r="D334" i="9"/>
  <c r="D350" i="9"/>
  <c r="E328" i="9"/>
  <c r="E344" i="9"/>
  <c r="E256" i="9"/>
  <c r="E272" i="9"/>
  <c r="E288" i="9"/>
  <c r="E330" i="9"/>
  <c r="E346" i="9"/>
  <c r="L305" i="11"/>
  <c r="N305" i="11"/>
  <c r="K305" i="11"/>
  <c r="M305" i="11"/>
  <c r="L327" i="11"/>
  <c r="N327" i="11"/>
  <c r="K327" i="11"/>
  <c r="M327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K338" i="11"/>
  <c r="M338" i="11"/>
  <c r="L338" i="11"/>
  <c r="N338" i="11"/>
  <c r="K336" i="11"/>
  <c r="M336" i="11"/>
  <c r="L336" i="11"/>
  <c r="N336" i="11"/>
  <c r="L280" i="11"/>
  <c r="N280" i="11" s="1"/>
  <c r="K280" i="11"/>
  <c r="M280" i="11" s="1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343" i="11"/>
  <c r="N343" i="11"/>
  <c r="K343" i="11"/>
  <c r="M343" i="11"/>
  <c r="L311" i="11"/>
  <c r="N311" i="11"/>
  <c r="K311" i="11"/>
  <c r="M311" i="11"/>
  <c r="L249" i="11"/>
  <c r="N249" i="11" s="1"/>
  <c r="K249" i="11"/>
  <c r="M249" i="11" s="1"/>
  <c r="K349" i="11"/>
  <c r="M349" i="11"/>
  <c r="L349" i="11"/>
  <c r="N349" i="11"/>
  <c r="K317" i="11"/>
  <c r="M317" i="11"/>
  <c r="L317" i="11"/>
  <c r="N317" i="11"/>
  <c r="L331" i="11"/>
  <c r="N331" i="11"/>
  <c r="K331" i="11"/>
  <c r="M331" i="11"/>
  <c r="K339" i="11"/>
  <c r="M339" i="11"/>
  <c r="L339" i="11"/>
  <c r="N339" i="11"/>
  <c r="K332" i="11"/>
  <c r="M332" i="11"/>
  <c r="L332" i="11"/>
  <c r="N332" i="11"/>
  <c r="K322" i="11"/>
  <c r="M322" i="11"/>
  <c r="L322" i="11"/>
  <c r="N322" i="11"/>
  <c r="K306" i="11"/>
  <c r="M306" i="11"/>
  <c r="L306" i="11"/>
  <c r="N306" i="11"/>
  <c r="K320" i="11"/>
  <c r="M320" i="11"/>
  <c r="L320" i="11"/>
  <c r="N320" i="11"/>
  <c r="L318" i="11"/>
  <c r="N318" i="11"/>
  <c r="K318" i="11"/>
  <c r="M318" i="11"/>
  <c r="D228" i="9"/>
  <c r="D236" i="9"/>
  <c r="E247" i="9"/>
  <c r="E255" i="9"/>
  <c r="E263" i="9"/>
  <c r="E279" i="9"/>
  <c r="E287" i="9"/>
  <c r="E303" i="9"/>
  <c r="E311" i="9"/>
  <c r="E319" i="9"/>
  <c r="E327" i="9"/>
  <c r="E335" i="9"/>
  <c r="E343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 s="1"/>
  <c r="L246" i="11"/>
  <c r="N246" i="11"/>
  <c r="K246" i="11"/>
  <c r="M246" i="11" s="1"/>
  <c r="L341" i="11"/>
  <c r="N341" i="11"/>
  <c r="K341" i="11"/>
  <c r="M341" i="11"/>
  <c r="L309" i="11"/>
  <c r="N309" i="11"/>
  <c r="K309" i="11"/>
  <c r="M309" i="11"/>
  <c r="K253" i="11"/>
  <c r="M253" i="11"/>
  <c r="L253" i="11"/>
  <c r="N253" i="11" s="1"/>
  <c r="L247" i="11"/>
  <c r="N247" i="11"/>
  <c r="K247" i="11"/>
  <c r="M247" i="11" s="1"/>
  <c r="L315" i="11"/>
  <c r="N315" i="11"/>
  <c r="K315" i="11"/>
  <c r="M315" i="11"/>
  <c r="K242" i="11"/>
  <c r="M242" i="11"/>
  <c r="L242" i="11"/>
  <c r="N242" i="11" s="1"/>
  <c r="K323" i="11"/>
  <c r="M323" i="11"/>
  <c r="L323" i="11"/>
  <c r="N323" i="11"/>
  <c r="L324" i="11"/>
  <c r="N324" i="11"/>
  <c r="K324" i="11"/>
  <c r="M324" i="11"/>
  <c r="L346" i="11"/>
  <c r="N346" i="11"/>
  <c r="K346" i="11"/>
  <c r="M346" i="11"/>
  <c r="L217" i="11"/>
  <c r="N217" i="11" s="1"/>
  <c r="K217" i="11"/>
  <c r="M217" i="11" s="1"/>
  <c r="L229" i="11"/>
  <c r="N229" i="11"/>
  <c r="K229" i="11"/>
  <c r="M229" i="11" s="1"/>
  <c r="K342" i="11"/>
  <c r="M342" i="11"/>
  <c r="L342" i="11"/>
  <c r="N342" i="11"/>
  <c r="K326" i="11"/>
  <c r="M326" i="11"/>
  <c r="L326" i="11"/>
  <c r="N326" i="11"/>
  <c r="L312" i="11"/>
  <c r="N312" i="11"/>
  <c r="K312" i="11"/>
  <c r="M312" i="11"/>
  <c r="K310" i="11"/>
  <c r="M310" i="11"/>
  <c r="L310" i="11"/>
  <c r="N310" i="11"/>
  <c r="D306" i="9"/>
  <c r="D314" i="9"/>
  <c r="D338" i="9"/>
  <c r="G634" i="5"/>
  <c r="E648" i="5"/>
  <c r="G181" i="5"/>
  <c r="J182" i="2"/>
  <c r="T50" i="4"/>
  <c r="I163" i="5"/>
  <c r="G164" i="2"/>
  <c r="P164" i="2"/>
  <c r="T23" i="4"/>
  <c r="E162" i="5"/>
  <c r="H163" i="2"/>
  <c r="J995" i="11"/>
  <c r="I993" i="11"/>
  <c r="J994" i="11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F362" i="5"/>
  <c r="T173" i="4"/>
  <c r="T181" i="4"/>
  <c r="P967" i="4"/>
  <c r="I59" i="5"/>
  <c r="G60" i="2"/>
  <c r="P60" i="2"/>
  <c r="G149" i="5"/>
  <c r="J150" i="2"/>
  <c r="F148" i="5"/>
  <c r="I149" i="2"/>
  <c r="F176" i="5"/>
  <c r="I177" i="2"/>
  <c r="F180" i="5"/>
  <c r="I181" i="2"/>
  <c r="I156" i="5"/>
  <c r="E157" i="2"/>
  <c r="N157" i="2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E79" i="5"/>
  <c r="H80" i="2"/>
  <c r="I154" i="5"/>
  <c r="E155" i="2"/>
  <c r="N155" i="2"/>
  <c r="E154" i="5"/>
  <c r="H155" i="2"/>
  <c r="I170" i="5"/>
  <c r="F171" i="2"/>
  <c r="O171" i="2"/>
  <c r="E170" i="5"/>
  <c r="H171" i="2"/>
  <c r="E155" i="5"/>
  <c r="H156" i="2"/>
  <c r="F155" i="5"/>
  <c r="I156" i="2"/>
  <c r="E357" i="5"/>
  <c r="I1001" i="11"/>
  <c r="J979" i="11"/>
  <c r="T965" i="4"/>
  <c r="I989" i="11"/>
  <c r="T111" i="4"/>
  <c r="T119" i="4"/>
  <c r="N967" i="4"/>
  <c r="R967" i="4"/>
  <c r="G165" i="5"/>
  <c r="J166" i="2"/>
  <c r="G322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88" i="5"/>
  <c r="I492" i="5"/>
  <c r="I496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T923" i="4"/>
  <c r="P999" i="4"/>
  <c r="P122" i="4"/>
  <c r="P138" i="4"/>
  <c r="Q92" i="4"/>
  <c r="Q499" i="4"/>
  <c r="F166" i="5"/>
  <c r="I167" i="2"/>
  <c r="I183" i="5"/>
  <c r="G184" i="2"/>
  <c r="P184" i="2"/>
  <c r="F183" i="5"/>
  <c r="I184" i="2"/>
  <c r="E182" i="5"/>
  <c r="H183" i="2"/>
  <c r="P941" i="4"/>
  <c r="Q76" i="4"/>
  <c r="Q84" i="4"/>
  <c r="Q160" i="4"/>
  <c r="T66" i="4"/>
  <c r="Q100" i="4"/>
  <c r="I151" i="5"/>
  <c r="G152" i="2"/>
  <c r="P152" i="2"/>
  <c r="F159" i="5"/>
  <c r="I160" i="2"/>
  <c r="E150" i="5"/>
  <c r="H151" i="2"/>
  <c r="I174" i="5"/>
  <c r="F175" i="2"/>
  <c r="O175" i="2"/>
  <c r="E95" i="5"/>
  <c r="H96" i="2"/>
  <c r="G158" i="5"/>
  <c r="J159" i="2"/>
  <c r="G174" i="5"/>
  <c r="J175" i="2"/>
  <c r="F158" i="5"/>
  <c r="I159" i="2"/>
  <c r="I167" i="5"/>
  <c r="E168" i="2"/>
  <c r="N168" i="2"/>
  <c r="Q122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E15" i="5"/>
  <c r="H16" i="2"/>
  <c r="I12" i="5"/>
  <c r="E13" i="2"/>
  <c r="N13" i="2"/>
  <c r="I159" i="5"/>
  <c r="G160" i="2"/>
  <c r="P160" i="2"/>
  <c r="F174" i="5"/>
  <c r="I175" i="2"/>
  <c r="F151" i="5"/>
  <c r="I152" i="2"/>
  <c r="I158" i="5"/>
  <c r="E159" i="2"/>
  <c r="N159" i="2"/>
  <c r="E166" i="5"/>
  <c r="H167" i="2"/>
  <c r="T85" i="4"/>
  <c r="I75" i="5"/>
  <c r="E76" i="2"/>
  <c r="N76" i="2"/>
  <c r="F167" i="5"/>
  <c r="I168" i="2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F150" i="5"/>
  <c r="I151" i="2"/>
  <c r="I175" i="5"/>
  <c r="G176" i="2"/>
  <c r="P176" i="2"/>
  <c r="F182" i="5"/>
  <c r="I183" i="2"/>
  <c r="F175" i="5"/>
  <c r="I176" i="2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F156" i="5"/>
  <c r="I157" i="2"/>
  <c r="F168" i="5"/>
  <c r="I169" i="2"/>
  <c r="G4" i="5"/>
  <c r="J5" i="2"/>
  <c r="F8" i="5"/>
  <c r="I9" i="2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E8" i="5"/>
  <c r="H9" i="2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P983" i="4"/>
  <c r="Q13" i="4"/>
  <c r="Q497" i="4"/>
  <c r="T27" i="4"/>
  <c r="T177" i="4"/>
  <c r="P939" i="4"/>
  <c r="Q493" i="4"/>
  <c r="Q503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T48" i="4"/>
  <c r="T54" i="4"/>
  <c r="T56" i="4"/>
  <c r="T935" i="4"/>
  <c r="T943" i="4"/>
  <c r="N955" i="4"/>
  <c r="R955" i="4"/>
  <c r="T959" i="4"/>
  <c r="N961" i="4"/>
  <c r="R961" i="4"/>
  <c r="Q78" i="4"/>
  <c r="Q170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T33" i="4"/>
  <c r="T37" i="4"/>
  <c r="Q138" i="4"/>
  <c r="T161" i="4"/>
  <c r="T165" i="4"/>
  <c r="T169" i="4"/>
  <c r="Q8" i="4"/>
  <c r="Q47" i="4"/>
  <c r="Q55" i="4"/>
  <c r="Q59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E4" i="2"/>
  <c r="N4" i="2"/>
  <c r="G4" i="2"/>
  <c r="P4" i="2"/>
  <c r="Q51" i="4"/>
  <c r="Q116" i="4"/>
  <c r="Q120" i="4"/>
  <c r="Q124" i="4"/>
  <c r="Q128" i="4"/>
  <c r="Q132" i="4"/>
  <c r="Q136" i="4"/>
  <c r="Q140" i="4"/>
  <c r="Q9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74" i="4"/>
  <c r="Q82" i="4"/>
  <c r="Q90" i="4"/>
  <c r="Q98" i="4"/>
  <c r="Q144" i="4"/>
  <c r="Q158" i="4"/>
  <c r="Q162" i="4"/>
  <c r="T35" i="4"/>
  <c r="T46" i="4"/>
  <c r="T157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Q12" i="4"/>
  <c r="T14" i="4"/>
  <c r="P162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F15" i="5"/>
  <c r="I16" i="2"/>
  <c r="Q104" i="4"/>
  <c r="Q42" i="4"/>
  <c r="Q172" i="4"/>
  <c r="Q176" i="4"/>
  <c r="Q495" i="4"/>
  <c r="T25" i="4"/>
  <c r="T29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N556" i="4"/>
  <c r="R556" i="4" s="1"/>
  <c r="Q387" i="4"/>
  <c r="Q419" i="4"/>
  <c r="T153" i="4"/>
  <c r="P170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P290" i="4"/>
  <c r="Q332" i="4"/>
  <c r="Q356" i="4"/>
  <c r="T356" i="4" s="1"/>
  <c r="Q423" i="4"/>
  <c r="Q431" i="4"/>
  <c r="Q439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81" i="5"/>
  <c r="G381" i="5"/>
  <c r="E385" i="5"/>
  <c r="G385" i="5"/>
  <c r="E389" i="5"/>
  <c r="G389" i="5"/>
  <c r="E397" i="5"/>
  <c r="G397" i="5"/>
  <c r="G399" i="5"/>
  <c r="E401" i="5"/>
  <c r="G401" i="5"/>
  <c r="E405" i="5"/>
  <c r="G405" i="5"/>
  <c r="E413" i="5"/>
  <c r="G413" i="5"/>
  <c r="E417" i="5"/>
  <c r="G417" i="5"/>
  <c r="E421" i="5"/>
  <c r="G421" i="5"/>
  <c r="E429" i="5"/>
  <c r="G429" i="5"/>
  <c r="E433" i="5"/>
  <c r="G433" i="5"/>
  <c r="E437" i="5"/>
  <c r="G437" i="5"/>
  <c r="E445" i="5"/>
  <c r="G445" i="5"/>
  <c r="E449" i="5"/>
  <c r="G449" i="5"/>
  <c r="I939" i="5"/>
  <c r="E939" i="5"/>
  <c r="G939" i="5"/>
  <c r="I938" i="5"/>
  <c r="F938" i="5"/>
  <c r="N509" i="4"/>
  <c r="R509" i="4" s="1"/>
  <c r="F374" i="5"/>
  <c r="E16" i="5"/>
  <c r="H17" i="2"/>
  <c r="E374" i="5"/>
  <c r="Q28" i="4"/>
  <c r="Q36" i="4"/>
  <c r="S46" i="4"/>
  <c r="S50" i="4"/>
  <c r="S54" i="4"/>
  <c r="S58" i="4"/>
  <c r="S39" i="4"/>
  <c r="U39" i="4"/>
  <c r="S43" i="4"/>
  <c r="U43" i="4"/>
  <c r="S185" i="4"/>
  <c r="T394" i="4"/>
  <c r="T426" i="4"/>
  <c r="P514" i="4"/>
  <c r="P931" i="4"/>
  <c r="P947" i="4"/>
  <c r="S947" i="4"/>
  <c r="P971" i="4"/>
  <c r="Q6" i="4"/>
  <c r="N42" i="4"/>
  <c r="R42" i="4"/>
  <c r="I19" i="5"/>
  <c r="I453" i="5"/>
  <c r="I457" i="5"/>
  <c r="I461" i="5"/>
  <c r="I465" i="5"/>
  <c r="I469" i="5"/>
  <c r="I473" i="5"/>
  <c r="I477" i="5"/>
  <c r="I481" i="5"/>
  <c r="I485" i="5"/>
  <c r="I487" i="5"/>
  <c r="I489" i="5"/>
  <c r="I491" i="5"/>
  <c r="I493" i="5"/>
  <c r="I495" i="5"/>
  <c r="I497" i="5"/>
  <c r="E453" i="5"/>
  <c r="E457" i="5"/>
  <c r="E461" i="5"/>
  <c r="E465" i="5"/>
  <c r="E469" i="5"/>
  <c r="E473" i="5"/>
  <c r="E477" i="5"/>
  <c r="E481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3" i="5"/>
  <c r="G457" i="5"/>
  <c r="G461" i="5"/>
  <c r="G465" i="5"/>
  <c r="G469" i="5"/>
  <c r="G473" i="5"/>
  <c r="G475" i="5"/>
  <c r="G477" i="5"/>
  <c r="G481" i="5"/>
  <c r="G485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N98" i="4"/>
  <c r="R98" i="4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P118" i="4"/>
  <c r="P126" i="4"/>
  <c r="P134" i="4"/>
  <c r="P142" i="4"/>
  <c r="P158" i="4"/>
  <c r="P166" i="4"/>
  <c r="P174" i="4"/>
  <c r="P182" i="4"/>
  <c r="N94" i="4"/>
  <c r="R94" i="4"/>
  <c r="N102" i="4"/>
  <c r="R102" i="4"/>
  <c r="P278" i="4"/>
  <c r="P326" i="4"/>
  <c r="P334" i="4"/>
  <c r="N338" i="4"/>
  <c r="R338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5" i="4"/>
  <c r="R465" i="4" s="1"/>
  <c r="P465" i="4"/>
  <c r="N469" i="4"/>
  <c r="R469" i="4" s="1"/>
  <c r="N473" i="4"/>
  <c r="R473" i="4" s="1"/>
  <c r="P473" i="4"/>
  <c r="N481" i="4"/>
  <c r="P481" i="4"/>
  <c r="P485" i="4"/>
  <c r="S485" i="4" s="1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7" i="4"/>
  <c r="S387" i="4" s="1"/>
  <c r="N403" i="4"/>
  <c r="R403" i="4" s="1"/>
  <c r="P407" i="4"/>
  <c r="N411" i="4"/>
  <c r="R411" i="4" s="1"/>
  <c r="U411" i="4" s="1"/>
  <c r="P411" i="4"/>
  <c r="N419" i="4"/>
  <c r="R419" i="4" s="1"/>
  <c r="P419" i="4"/>
  <c r="S419" i="4" s="1"/>
  <c r="N423" i="4"/>
  <c r="R423" i="4" s="1"/>
  <c r="P423" i="4"/>
  <c r="N427" i="4"/>
  <c r="R427" i="4" s="1"/>
  <c r="P427" i="4"/>
  <c r="N431" i="4"/>
  <c r="R431" i="4" s="1"/>
  <c r="P431" i="4"/>
  <c r="N435" i="4"/>
  <c r="P435" i="4"/>
  <c r="N439" i="4"/>
  <c r="R439" i="4" s="1"/>
  <c r="P439" i="4"/>
  <c r="N455" i="4"/>
  <c r="R455" i="4" s="1"/>
  <c r="P455" i="4"/>
  <c r="R394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332" i="4"/>
  <c r="R332" i="4" s="1"/>
  <c r="P348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P459" i="4"/>
  <c r="N463" i="4"/>
  <c r="R463" i="4" s="1"/>
  <c r="P463" i="4"/>
  <c r="N467" i="4"/>
  <c r="R467" i="4" s="1"/>
  <c r="P467" i="4"/>
  <c r="N471" i="4"/>
  <c r="R471" i="4" s="1"/>
  <c r="P471" i="4"/>
  <c r="N479" i="4"/>
  <c r="R479" i="4" s="1"/>
  <c r="P479" i="4"/>
  <c r="N483" i="4"/>
  <c r="R483" i="4" s="1"/>
  <c r="U483" i="4" s="1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P389" i="4"/>
  <c r="N393" i="4"/>
  <c r="R393" i="4"/>
  <c r="P393" i="4"/>
  <c r="N397" i="4"/>
  <c r="P397" i="4"/>
  <c r="P401" i="4"/>
  <c r="N405" i="4"/>
  <c r="R405" i="4" s="1"/>
  <c r="P405" i="4"/>
  <c r="N409" i="4"/>
  <c r="R409" i="4"/>
  <c r="P409" i="4"/>
  <c r="N413" i="4"/>
  <c r="R413" i="4" s="1"/>
  <c r="P413" i="4"/>
  <c r="N417" i="4"/>
  <c r="P417" i="4"/>
  <c r="N421" i="4"/>
  <c r="R421" i="4" s="1"/>
  <c r="P421" i="4"/>
  <c r="N425" i="4"/>
  <c r="R425" i="4" s="1"/>
  <c r="V425" i="4" s="1"/>
  <c r="P425" i="4"/>
  <c r="N429" i="4"/>
  <c r="P429" i="4"/>
  <c r="N433" i="4"/>
  <c r="R433" i="4" s="1"/>
  <c r="P433" i="4"/>
  <c r="S433" i="4" s="1"/>
  <c r="N437" i="4"/>
  <c r="R437" i="4" s="1"/>
  <c r="P437" i="4"/>
  <c r="N441" i="4"/>
  <c r="R441" i="4"/>
  <c r="P441" i="4"/>
  <c r="N445" i="4"/>
  <c r="R445" i="4" s="1"/>
  <c r="P445" i="4"/>
  <c r="N449" i="4"/>
  <c r="P449" i="4"/>
  <c r="N457" i="4"/>
  <c r="R457" i="4" s="1"/>
  <c r="P457" i="4"/>
  <c r="N922" i="4"/>
  <c r="R922" i="4"/>
  <c r="P922" i="4"/>
  <c r="S394" i="4"/>
  <c r="U394" i="4" s="1"/>
  <c r="S422" i="4"/>
  <c r="S426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P288" i="4"/>
  <c r="P320" i="4"/>
  <c r="P328" i="4"/>
  <c r="Q556" i="4"/>
  <c r="P342" i="4"/>
  <c r="S342" i="4" s="1"/>
  <c r="U342" i="4" s="1"/>
  <c r="P350" i="4"/>
  <c r="P354" i="4"/>
  <c r="S354" i="4" s="1"/>
  <c r="N290" i="4"/>
  <c r="R290" i="4" s="1"/>
  <c r="N322" i="4"/>
  <c r="R322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R384" i="4"/>
  <c r="R416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360" i="4"/>
  <c r="N368" i="4"/>
  <c r="R368" i="4" s="1"/>
  <c r="N376" i="4"/>
  <c r="R376" i="4" s="1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372" i="4"/>
  <c r="P372" i="4"/>
  <c r="T388" i="4"/>
  <c r="R388" i="4"/>
  <c r="R400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N358" i="4"/>
  <c r="R358" i="4" s="1"/>
  <c r="Q362" i="4"/>
  <c r="N366" i="4"/>
  <c r="R366" i="4" s="1"/>
  <c r="Q370" i="4"/>
  <c r="P370" i="4"/>
  <c r="N374" i="4"/>
  <c r="R374" i="4" s="1"/>
  <c r="Q378" i="4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388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T633" i="4"/>
  <c r="T593" i="4"/>
  <c r="T493" i="4"/>
  <c r="T497" i="4"/>
  <c r="T473" i="4"/>
  <c r="T489" i="4"/>
  <c r="S997" i="4"/>
  <c r="U997" i="4"/>
  <c r="S989" i="4"/>
  <c r="U989" i="4"/>
  <c r="S981" i="4"/>
  <c r="U981" i="4"/>
  <c r="T637" i="4"/>
  <c r="S90" i="4"/>
  <c r="S82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S939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E96" i="2"/>
  <c r="N96" i="2"/>
  <c r="F80" i="2"/>
  <c r="O80" i="2"/>
  <c r="E64" i="2"/>
  <c r="N64" i="2"/>
  <c r="F48" i="2"/>
  <c r="O48" i="2"/>
  <c r="G21" i="2"/>
  <c r="P21" i="2"/>
  <c r="G13" i="2"/>
  <c r="P13" i="2"/>
  <c r="S931" i="4"/>
  <c r="R931" i="4"/>
  <c r="T625" i="4"/>
  <c r="V625" i="4"/>
  <c r="T617" i="4"/>
  <c r="T609" i="4"/>
  <c r="T577" i="4"/>
  <c r="T561" i="4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5" i="4"/>
  <c r="T413" i="4"/>
  <c r="U135" i="4"/>
  <c r="U143" i="4"/>
  <c r="V185" i="4"/>
  <c r="T955" i="4"/>
  <c r="V139" i="4"/>
  <c r="U54" i="4"/>
  <c r="V953" i="4"/>
  <c r="W953" i="4"/>
  <c r="T601" i="4"/>
  <c r="T585" i="4"/>
  <c r="V109" i="4"/>
  <c r="W109" i="4"/>
  <c r="X109" i="4"/>
  <c r="Y109" i="4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T457" i="4"/>
  <c r="T425" i="4"/>
  <c r="T409" i="4"/>
  <c r="T393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426" i="4"/>
  <c r="W426" i="4" s="1"/>
  <c r="V39" i="4"/>
  <c r="W39" i="4"/>
  <c r="X39" i="4"/>
  <c r="Y39" i="4"/>
  <c r="V149" i="4"/>
  <c r="W149" i="4"/>
  <c r="X149" i="4"/>
  <c r="Y149" i="4"/>
  <c r="U161" i="4"/>
  <c r="R939" i="4"/>
  <c r="T621" i="4"/>
  <c r="T589" i="4"/>
  <c r="T557" i="4"/>
  <c r="U139" i="4"/>
  <c r="V43" i="4"/>
  <c r="W43" i="4"/>
  <c r="X43" i="4"/>
  <c r="Y43" i="4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T51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V177" i="4"/>
  <c r="V169" i="4"/>
  <c r="W169" i="4"/>
  <c r="X169" i="4"/>
  <c r="Y169" i="4"/>
  <c r="V161" i="4"/>
  <c r="U37" i="4"/>
  <c r="U33" i="4"/>
  <c r="U29" i="4"/>
  <c r="U25" i="4"/>
  <c r="U21" i="4"/>
  <c r="V58" i="4"/>
  <c r="V50" i="4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10" i="4"/>
  <c r="R941" i="4"/>
  <c r="T941" i="4"/>
  <c r="T439" i="4"/>
  <c r="T16" i="4"/>
  <c r="T11" i="4"/>
  <c r="T9" i="4"/>
  <c r="T455" i="4"/>
  <c r="T423" i="4"/>
  <c r="T503" i="4"/>
  <c r="T387" i="4"/>
  <c r="T997" i="4"/>
  <c r="V997" i="4"/>
  <c r="T989" i="4"/>
  <c r="V989" i="4"/>
  <c r="T981" i="4"/>
  <c r="V981" i="4"/>
  <c r="T419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73" i="4"/>
  <c r="S465" i="4"/>
  <c r="U465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S12" i="4"/>
  <c r="U12" i="4"/>
  <c r="T5" i="4"/>
  <c r="T509" i="4"/>
  <c r="V66" i="4"/>
  <c r="U66" i="4"/>
  <c r="T12" i="4"/>
  <c r="T6" i="4"/>
  <c r="S17" i="4"/>
  <c r="U17" i="4"/>
  <c r="S10" i="4"/>
  <c r="T13" i="4"/>
  <c r="T98" i="4"/>
  <c r="S501" i="4"/>
  <c r="U501" i="4" s="1"/>
  <c r="W501" i="4" s="1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 s="1"/>
  <c r="T378" i="4"/>
  <c r="V378" i="4" s="1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1" i="4"/>
  <c r="T348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S445" i="4"/>
  <c r="U445" i="4" s="1"/>
  <c r="S441" i="4"/>
  <c r="U441" i="4" s="1"/>
  <c r="S437" i="4"/>
  <c r="U437" i="4" s="1"/>
  <c r="S425" i="4"/>
  <c r="S413" i="4"/>
  <c r="U413" i="4" s="1"/>
  <c r="S409" i="4"/>
  <c r="S405" i="4"/>
  <c r="U405" i="4" s="1"/>
  <c r="S393" i="4"/>
  <c r="S511" i="4"/>
  <c r="S505" i="4"/>
  <c r="U505" i="4"/>
  <c r="S499" i="4"/>
  <c r="S495" i="4"/>
  <c r="S491" i="4"/>
  <c r="S487" i="4"/>
  <c r="S483" i="4"/>
  <c r="S471" i="4"/>
  <c r="S467" i="4"/>
  <c r="S463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48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S455" i="4"/>
  <c r="U455" i="4" s="1"/>
  <c r="S439" i="4"/>
  <c r="S431" i="4"/>
  <c r="S427" i="4"/>
  <c r="S423" i="4"/>
  <c r="S411" i="4"/>
  <c r="T178" i="4"/>
  <c r="T170" i="4"/>
  <c r="T162" i="4"/>
  <c r="V104" i="4"/>
  <c r="W104" i="4"/>
  <c r="X104" i="4"/>
  <c r="Y104" i="4"/>
  <c r="T59" i="4"/>
  <c r="T51" i="4"/>
  <c r="T18" i="4"/>
  <c r="T30" i="4"/>
  <c r="T2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388" i="4"/>
  <c r="V388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T647" i="4"/>
  <c r="T635" i="4"/>
  <c r="T619" i="4"/>
  <c r="T603" i="4"/>
  <c r="T587" i="4"/>
  <c r="T57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V428" i="4"/>
  <c r="U412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577" i="4"/>
  <c r="V785" i="4"/>
  <c r="V633" i="4"/>
  <c r="V947" i="4"/>
  <c r="W947" i="4"/>
  <c r="X947" i="4"/>
  <c r="V881" i="4"/>
  <c r="W881" i="4"/>
  <c r="X881" i="4"/>
  <c r="Y881" i="4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78" i="4"/>
  <c r="W78" i="4"/>
  <c r="X78" i="4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69" i="4"/>
  <c r="V585" i="4"/>
  <c r="W21" i="4"/>
  <c r="X21" i="4"/>
  <c r="Y21" i="4"/>
  <c r="V649" i="4"/>
  <c r="V713" i="4"/>
  <c r="W143" i="4"/>
  <c r="X143" i="4"/>
  <c r="Y143" i="4"/>
  <c r="V970" i="4"/>
  <c r="W970" i="4"/>
  <c r="V994" i="4"/>
  <c r="W994" i="4"/>
  <c r="V539" i="4"/>
  <c r="W539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503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93" i="4"/>
  <c r="V513" i="4"/>
  <c r="W513" i="4" s="1"/>
  <c r="W989" i="4"/>
  <c r="X989" i="4"/>
  <c r="V17" i="4"/>
  <c r="W17" i="4"/>
  <c r="X17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423" i="4"/>
  <c r="V423" i="4"/>
  <c r="U431" i="4"/>
  <c r="U439" i="4"/>
  <c r="V439" i="4"/>
  <c r="V166" i="4"/>
  <c r="U166" i="4"/>
  <c r="V182" i="4"/>
  <c r="U182" i="4"/>
  <c r="V96" i="4"/>
  <c r="U96" i="4"/>
  <c r="V45" i="4"/>
  <c r="U45" i="4"/>
  <c r="V53" i="4"/>
  <c r="U53" i="4"/>
  <c r="V491" i="4"/>
  <c r="U491" i="4"/>
  <c r="V499" i="4"/>
  <c r="U499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413" i="4"/>
  <c r="W413" i="4" s="1"/>
  <c r="V437" i="4"/>
  <c r="W437" i="4" s="1"/>
  <c r="V445" i="4"/>
  <c r="W445" i="4" s="1"/>
  <c r="V505" i="4"/>
  <c r="W505" i="4" s="1"/>
  <c r="W14" i="4"/>
  <c r="V419" i="4"/>
  <c r="U419" i="4"/>
  <c r="V158" i="4"/>
  <c r="U158" i="4"/>
  <c r="V174" i="4"/>
  <c r="U174" i="4"/>
  <c r="V49" i="4"/>
  <c r="U49" i="4"/>
  <c r="V57" i="4"/>
  <c r="U57" i="4"/>
  <c r="U463" i="4"/>
  <c r="U471" i="4"/>
  <c r="V471" i="4"/>
  <c r="U487" i="4"/>
  <c r="V487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V32" i="4"/>
  <c r="W32" i="4"/>
  <c r="V40" i="4"/>
  <c r="W40" i="4"/>
  <c r="V68" i="4"/>
  <c r="W68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48" i="4"/>
  <c r="W125" i="4"/>
  <c r="W141" i="4"/>
  <c r="W159" i="4"/>
  <c r="W175" i="4"/>
  <c r="W58" i="4"/>
  <c r="U20" i="4"/>
  <c r="V2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AJ169" i="4"/>
  <c r="AF169" i="4"/>
  <c r="AI169" i="4"/>
  <c r="AK69" i="4"/>
  <c r="AG69" i="4"/>
  <c r="AH69" i="4"/>
  <c r="W50" i="4"/>
  <c r="AC161" i="4"/>
  <c r="AH161" i="4"/>
  <c r="AE185" i="4"/>
  <c r="AQ185" i="4"/>
  <c r="AW185" i="4"/>
  <c r="Z135" i="4"/>
  <c r="AD42" i="4"/>
  <c r="AJ135" i="4"/>
  <c r="AG42" i="4"/>
  <c r="AC42" i="4"/>
  <c r="AA131" i="4"/>
  <c r="AH135" i="4"/>
  <c r="AJ161" i="4"/>
  <c r="AR552" i="4"/>
  <c r="G552" i="4"/>
  <c r="AG161" i="4"/>
  <c r="AI135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I161" i="4"/>
  <c r="W637" i="4"/>
  <c r="X637" i="4"/>
  <c r="AD937" i="4"/>
  <c r="Z161" i="4"/>
  <c r="AF37" i="4"/>
  <c r="AJ937" i="4"/>
  <c r="AF161" i="4"/>
  <c r="AA937" i="4"/>
  <c r="Z937" i="4"/>
  <c r="AB161" i="4"/>
  <c r="AE161" i="4"/>
  <c r="AQ161" i="4"/>
  <c r="AW161" i="4"/>
  <c r="AA161" i="4"/>
  <c r="AM161" i="4"/>
  <c r="AS161" i="4"/>
  <c r="AH937" i="4"/>
  <c r="AK937" i="4"/>
  <c r="AG165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AB131" i="4"/>
  <c r="AB135" i="4"/>
  <c r="AN135" i="4"/>
  <c r="AT135" i="4"/>
  <c r="AE135" i="4"/>
  <c r="AA135" i="4"/>
  <c r="AM135" i="4"/>
  <c r="AS135" i="4"/>
  <c r="AK135" i="4"/>
  <c r="AG131" i="4"/>
  <c r="AM131" i="4"/>
  <c r="AS131" i="4"/>
  <c r="AH139" i="4"/>
  <c r="AG937" i="4"/>
  <c r="AE937" i="4"/>
  <c r="AQ937" i="4"/>
  <c r="AW937" i="4"/>
  <c r="AC937" i="4"/>
  <c r="AO937" i="4"/>
  <c r="AU937" i="4"/>
  <c r="AB937" i="4"/>
  <c r="AR520" i="4"/>
  <c r="G520" i="4" s="1"/>
  <c r="AF937" i="4"/>
  <c r="AD62" i="4"/>
  <c r="AI143" i="4"/>
  <c r="AF147" i="4"/>
  <c r="AB147" i="4"/>
  <c r="AC143" i="4"/>
  <c r="AO143" i="4"/>
  <c r="AU143" i="4"/>
  <c r="AK62" i="4"/>
  <c r="AE165" i="4"/>
  <c r="AA147" i="4"/>
  <c r="AD143" i="4"/>
  <c r="AJ62" i="4"/>
  <c r="AP62" i="4"/>
  <c r="AV62" i="4"/>
  <c r="AG37" i="4"/>
  <c r="AF181" i="4"/>
  <c r="AF139" i="4"/>
  <c r="Y609" i="4"/>
  <c r="AI609" i="4"/>
  <c r="AA139" i="4"/>
  <c r="AE131" i="4"/>
  <c r="AB181" i="4"/>
  <c r="AI131" i="4"/>
  <c r="AK131" i="4"/>
  <c r="AH185" i="4"/>
  <c r="AF131" i="4"/>
  <c r="AR502" i="4"/>
  <c r="AE139" i="4"/>
  <c r="AD131" i="4"/>
  <c r="Z131" i="4"/>
  <c r="AC131" i="4"/>
  <c r="AB185" i="4"/>
  <c r="AA185" i="4"/>
  <c r="AE181" i="4"/>
  <c r="AK181" i="4"/>
  <c r="AD37" i="4"/>
  <c r="Y1001" i="4"/>
  <c r="AJ1001" i="4"/>
  <c r="AI185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B165" i="4"/>
  <c r="AA165" i="4"/>
  <c r="AE147" i="4"/>
  <c r="AM43" i="4"/>
  <c r="AS43" i="4"/>
  <c r="Z143" i="4"/>
  <c r="AH143" i="4"/>
  <c r="AE62" i="4"/>
  <c r="Z62" i="4"/>
  <c r="AJ114" i="4"/>
  <c r="AK147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J139" i="4"/>
  <c r="AJ185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37" i="4"/>
  <c r="AQ37" i="4"/>
  <c r="AW37" i="4"/>
  <c r="AB37" i="4"/>
  <c r="AI139" i="4"/>
  <c r="AK139" i="4"/>
  <c r="AG139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X713" i="4"/>
  <c r="Y713" i="4"/>
  <c r="AP43" i="4"/>
  <c r="AV43" i="4"/>
  <c r="AQ949" i="4"/>
  <c r="AW949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C37" i="4"/>
  <c r="Z37" i="4"/>
  <c r="Y985" i="4"/>
  <c r="AN123" i="4"/>
  <c r="AT123" i="4"/>
  <c r="AH37" i="4"/>
  <c r="Y633" i="4"/>
  <c r="AK633" i="4"/>
  <c r="X601" i="4"/>
  <c r="Y601" i="4"/>
  <c r="AQ105" i="4"/>
  <c r="AW105" i="4"/>
  <c r="AI37" i="4"/>
  <c r="AP965" i="4"/>
  <c r="AV965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AG160" i="4"/>
  <c r="AJ120" i="4"/>
  <c r="W499" i="4"/>
  <c r="X499" i="4" s="1"/>
  <c r="W491" i="4"/>
  <c r="Y491" i="4" s="1"/>
  <c r="X491" i="4"/>
  <c r="W53" i="4"/>
  <c r="X53" i="4"/>
  <c r="Y53" i="4"/>
  <c r="W45" i="4"/>
  <c r="X45" i="4"/>
  <c r="Y45" i="4"/>
  <c r="X489" i="4"/>
  <c r="Y489" i="4"/>
  <c r="AI151" i="4"/>
  <c r="AG151" i="4"/>
  <c r="AK99" i="4"/>
  <c r="AG99" i="4"/>
  <c r="AK83" i="4"/>
  <c r="AG83" i="4"/>
  <c r="AK65" i="4"/>
  <c r="AG65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174" i="4"/>
  <c r="X174" i="4"/>
  <c r="Y174" i="4"/>
  <c r="AH174" i="4"/>
  <c r="W158" i="4"/>
  <c r="X158" i="4"/>
  <c r="Y158" i="4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180" i="4"/>
  <c r="AH180" i="4"/>
  <c r="Y164" i="4"/>
  <c r="AF164" i="4"/>
  <c r="Y140" i="4"/>
  <c r="AB140" i="4"/>
  <c r="Y124" i="4"/>
  <c r="AE124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39" i="4"/>
  <c r="X439" i="4" s="1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142" i="4"/>
  <c r="Y142" i="4"/>
  <c r="X126" i="4"/>
  <c r="Y126" i="4"/>
  <c r="X61" i="4"/>
  <c r="Y61" i="4"/>
  <c r="X503" i="4"/>
  <c r="Y503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84" i="4"/>
  <c r="W92" i="4"/>
  <c r="W511" i="4"/>
  <c r="AJ36" i="4"/>
  <c r="AI36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37" i="4"/>
  <c r="Y437" i="4" s="1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W487" i="4"/>
  <c r="W471" i="4"/>
  <c r="AF36" i="4"/>
  <c r="AH36" i="4"/>
  <c r="AG36" i="4"/>
  <c r="W96" i="4"/>
  <c r="W182" i="4"/>
  <c r="W166" i="4"/>
  <c r="X56" i="4"/>
  <c r="Y56" i="4"/>
  <c r="X50" i="4"/>
  <c r="Y50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O69" i="4"/>
  <c r="AU69" i="4"/>
  <c r="AP69" i="4"/>
  <c r="AV69" i="4"/>
  <c r="AL69" i="4"/>
  <c r="AR69" i="4"/>
  <c r="AO130" i="4"/>
  <c r="AU130" i="4"/>
  <c r="AL130" i="4"/>
  <c r="AR130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171" i="4"/>
  <c r="Y171" i="4"/>
  <c r="X145" i="4"/>
  <c r="Y145" i="4"/>
  <c r="X129" i="4"/>
  <c r="Y129" i="4"/>
  <c r="X113" i="4"/>
  <c r="Y113" i="4"/>
  <c r="X52" i="4"/>
  <c r="Y52" i="4"/>
  <c r="AR494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E106" i="4"/>
  <c r="Z531" i="4"/>
  <c r="AJ661" i="4"/>
  <c r="AM42" i="4"/>
  <c r="AS42" i="4"/>
  <c r="AN161" i="4"/>
  <c r="AT161" i="4"/>
  <c r="AP135" i="4"/>
  <c r="AV135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M937" i="4"/>
  <c r="AS937" i="4"/>
  <c r="AK673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N42" i="4"/>
  <c r="AT42" i="4"/>
  <c r="AI845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Q143" i="4"/>
  <c r="AW143" i="4"/>
  <c r="AP147" i="4"/>
  <c r="AV147" i="4"/>
  <c r="AQ62" i="4"/>
  <c r="AW62" i="4"/>
  <c r="AQ135" i="4"/>
  <c r="AW135" i="4"/>
  <c r="AL161" i="4"/>
  <c r="AR161" i="4"/>
  <c r="E161" i="4"/>
  <c r="I161" i="4"/>
  <c r="L162" i="2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F157" i="4"/>
  <c r="AL157" i="4"/>
  <c r="AR157" i="4"/>
  <c r="AA110" i="4"/>
  <c r="AE152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O131" i="4"/>
  <c r="AU131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B609" i="4"/>
  <c r="Z609" i="4"/>
  <c r="AL609" i="4"/>
  <c r="AR609" i="4"/>
  <c r="AE609" i="4"/>
  <c r="AG609" i="4"/>
  <c r="AH609" i="4"/>
  <c r="AB573" i="4"/>
  <c r="AC573" i="4"/>
  <c r="AA773" i="4"/>
  <c r="Z773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L62" i="4"/>
  <c r="AR62" i="4"/>
  <c r="F62" i="4"/>
  <c r="J62" i="4"/>
  <c r="M63" i="2"/>
  <c r="AP181" i="4"/>
  <c r="AV181" i="4"/>
  <c r="AM147" i="4"/>
  <c r="AS147" i="4"/>
  <c r="AN165" i="4"/>
  <c r="AT165" i="4"/>
  <c r="AN147" i="4"/>
  <c r="AT147" i="4"/>
  <c r="AM165" i="4"/>
  <c r="AS165" i="4"/>
  <c r="Y621" i="4"/>
  <c r="AO139" i="4"/>
  <c r="AU139" i="4"/>
  <c r="AL165" i="4"/>
  <c r="AR165" i="4"/>
  <c r="AR498" i="4"/>
  <c r="E498" i="4" s="1"/>
  <c r="I498" i="4"/>
  <c r="AO185" i="4"/>
  <c r="AU185" i="4"/>
  <c r="AP131" i="4"/>
  <c r="AV131" i="4"/>
  <c r="AL131" i="4"/>
  <c r="AR131" i="4"/>
  <c r="AN181" i="4"/>
  <c r="AT181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G157" i="4"/>
  <c r="AM157" i="4"/>
  <c r="AS157" i="4"/>
  <c r="AD157" i="4"/>
  <c r="AC157" i="4"/>
  <c r="AE110" i="4"/>
  <c r="AD152" i="4"/>
  <c r="AA152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N185" i="4"/>
  <c r="AT185" i="4"/>
  <c r="AQ139" i="4"/>
  <c r="AW139" i="4"/>
  <c r="AR536" i="4"/>
  <c r="E536" i="4" s="1"/>
  <c r="I536" i="4"/>
  <c r="AQ131" i="4"/>
  <c r="AW131" i="4"/>
  <c r="AC569" i="4"/>
  <c r="AC609" i="4"/>
  <c r="AA609" i="4"/>
  <c r="AA633" i="4"/>
  <c r="AA673" i="4"/>
  <c r="AA853" i="4"/>
  <c r="AJ90" i="4"/>
  <c r="AP90" i="4"/>
  <c r="AV90" i="4"/>
  <c r="AD82" i="4"/>
  <c r="AE509" i="4"/>
  <c r="AG509" i="4"/>
  <c r="AF509" i="4"/>
  <c r="E945" i="4"/>
  <c r="I945" i="4"/>
  <c r="E43" i="4"/>
  <c r="I43" i="4"/>
  <c r="L44" i="2"/>
  <c r="AN173" i="4"/>
  <c r="AT173" i="4"/>
  <c r="Y649" i="4"/>
  <c r="AC649" i="4"/>
  <c r="AM185" i="4"/>
  <c r="AS185" i="4"/>
  <c r="AP114" i="4"/>
  <c r="AV114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O136" i="4"/>
  <c r="AU136" i="4"/>
  <c r="AQ136" i="4"/>
  <c r="AW136" i="4"/>
  <c r="Y178" i="4"/>
  <c r="AF178" i="4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D124" i="4"/>
  <c r="AD164" i="4"/>
  <c r="AD115" i="4"/>
  <c r="AA55" i="4"/>
  <c r="AB74" i="4"/>
  <c r="AE90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M160" i="4"/>
  <c r="AS160" i="4"/>
  <c r="AG15" i="4"/>
  <c r="AF82" i="4"/>
  <c r="AD55" i="4"/>
  <c r="AA15" i="4"/>
  <c r="AM15" i="4"/>
  <c r="AS15" i="4"/>
  <c r="AE74" i="4"/>
  <c r="AB90" i="4"/>
  <c r="Z102" i="4"/>
  <c r="AJ124" i="4"/>
  <c r="AB16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K15" i="4"/>
  <c r="AI74" i="4"/>
  <c r="AI82" i="4"/>
  <c r="AI90" i="4"/>
  <c r="AI102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G74" i="4"/>
  <c r="AG82" i="4"/>
  <c r="AH90" i="4"/>
  <c r="AN90" i="4"/>
  <c r="AT90" i="4"/>
  <c r="AQ128" i="4"/>
  <c r="AW128" i="4"/>
  <c r="AP128" i="4"/>
  <c r="AV128" i="4"/>
  <c r="AP144" i="4"/>
  <c r="AV144" i="4"/>
  <c r="AB15" i="4"/>
  <c r="AB82" i="4"/>
  <c r="AB102" i="4"/>
  <c r="AF124" i="4"/>
  <c r="AA124" i="4"/>
  <c r="AE164" i="4"/>
  <c r="AG164" i="4"/>
  <c r="Z17" i="4"/>
  <c r="AA17" i="4"/>
  <c r="AI17" i="4"/>
  <c r="F544" i="4"/>
  <c r="J544" i="4"/>
  <c r="G969" i="4"/>
  <c r="E949" i="4"/>
  <c r="I949" i="4"/>
  <c r="E965" i="4"/>
  <c r="I965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Y493" i="4"/>
  <c r="AB493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G639" i="4"/>
  <c r="AI707" i="4"/>
  <c r="AG899" i="4"/>
  <c r="AC146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C507" i="4"/>
  <c r="E109" i="4"/>
  <c r="I109" i="4"/>
  <c r="L110" i="2"/>
  <c r="AH507" i="4"/>
  <c r="AO144" i="4"/>
  <c r="AU144" i="4"/>
  <c r="AA507" i="4"/>
  <c r="D109" i="4"/>
  <c r="H109" i="4"/>
  <c r="K110" i="2"/>
  <c r="AQ160" i="4"/>
  <c r="AW160" i="4"/>
  <c r="E520" i="4"/>
  <c r="I520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K70" i="4"/>
  <c r="AJ78" i="4"/>
  <c r="AK86" i="4"/>
  <c r="AJ94" i="4"/>
  <c r="AO120" i="4"/>
  <c r="AU120" i="4"/>
  <c r="AM120" i="4"/>
  <c r="AS120" i="4"/>
  <c r="AG70" i="4"/>
  <c r="AF78" i="4"/>
  <c r="AG86" i="4"/>
  <c r="AF94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AC86" i="4"/>
  <c r="AH140" i="4"/>
  <c r="AN140" i="4"/>
  <c r="AT140" i="4"/>
  <c r="AK180" i="4"/>
  <c r="AR501" i="4"/>
  <c r="E501" i="4"/>
  <c r="I501" i="4"/>
  <c r="D544" i="4"/>
  <c r="H544" i="4"/>
  <c r="AG107" i="4"/>
  <c r="AI693" i="4"/>
  <c r="AI7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G140" i="4"/>
  <c r="Z180" i="4"/>
  <c r="AJ180" i="4"/>
  <c r="D39" i="4"/>
  <c r="H39" i="4"/>
  <c r="K40" i="2"/>
  <c r="AK19" i="4"/>
  <c r="AG91" i="4"/>
  <c r="AI19" i="4"/>
  <c r="AK91" i="4"/>
  <c r="AH19" i="4"/>
  <c r="AF19" i="4"/>
  <c r="AL19" i="4"/>
  <c r="AR19" i="4"/>
  <c r="AF91" i="4"/>
  <c r="AJ91" i="4"/>
  <c r="AP91" i="4"/>
  <c r="AV91" i="4"/>
  <c r="AE47" i="4"/>
  <c r="AC78" i="4"/>
  <c r="AC94" i="4"/>
  <c r="AF140" i="4"/>
  <c r="AE140" i="4"/>
  <c r="AC180" i="4"/>
  <c r="AA180" i="4"/>
  <c r="AN12" i="4"/>
  <c r="AT12" i="4"/>
  <c r="AK75" i="4"/>
  <c r="AI107" i="4"/>
  <c r="AK80" i="4"/>
  <c r="AH75" i="4"/>
  <c r="AH107" i="4"/>
  <c r="AF75" i="4"/>
  <c r="AK107" i="4"/>
  <c r="AG19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AI959" i="4"/>
  <c r="AG653" i="4"/>
  <c r="AI741" i="4"/>
  <c r="AI877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G741" i="4"/>
  <c r="AG773" i="4"/>
  <c r="AG805" i="4"/>
  <c r="AG837" i="4"/>
  <c r="AG877" i="4"/>
  <c r="AG909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513" i="4"/>
  <c r="AO156" i="4"/>
  <c r="AU156" i="4"/>
  <c r="AM156" i="4"/>
  <c r="AS156" i="4"/>
  <c r="AQ172" i="4"/>
  <c r="AW172" i="4"/>
  <c r="AH8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158" i="4"/>
  <c r="AK158" i="4"/>
  <c r="AK49" i="4"/>
  <c r="AJ49" i="4"/>
  <c r="G37" i="4"/>
  <c r="E135" i="4"/>
  <c r="I135" i="4"/>
  <c r="L136" i="2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90" i="4"/>
  <c r="H490" i="4"/>
  <c r="E490" i="4"/>
  <c r="I490" i="4"/>
  <c r="G490" i="4"/>
  <c r="F490" i="4"/>
  <c r="J490" i="4"/>
  <c r="D165" i="4"/>
  <c r="H165" i="4"/>
  <c r="K166" i="2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F169" i="4"/>
  <c r="J169" i="4"/>
  <c r="M170" i="2"/>
  <c r="E169" i="4"/>
  <c r="I169" i="4"/>
  <c r="L170" i="2"/>
  <c r="D169" i="4"/>
  <c r="H169" i="4"/>
  <c r="K170" i="2"/>
  <c r="G169" i="4"/>
  <c r="F173" i="4"/>
  <c r="J173" i="4"/>
  <c r="M174" i="2"/>
  <c r="G173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G181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58" i="4"/>
  <c r="Y20" i="4"/>
  <c r="Z20" i="4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39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471" i="4"/>
  <c r="Y471" i="4" s="1"/>
  <c r="X487" i="4"/>
  <c r="Y487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X92" i="4"/>
  <c r="Y92" i="4"/>
  <c r="X84" i="4"/>
  <c r="Y84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91" i="4"/>
  <c r="AH491" i="4"/>
  <c r="AJ491" i="4"/>
  <c r="AP116" i="4"/>
  <c r="AV116" i="4"/>
  <c r="AK162" i="4"/>
  <c r="AH162" i="4"/>
  <c r="AJ162" i="4"/>
  <c r="AK178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AL585" i="4"/>
  <c r="AR585" i="4"/>
  <c r="E585" i="4" s="1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P950" i="4"/>
  <c r="AV950" i="4"/>
  <c r="G161" i="4"/>
  <c r="G135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AE637" i="4"/>
  <c r="AJ637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152" i="4"/>
  <c r="AS152" i="4"/>
  <c r="D131" i="4"/>
  <c r="H131" i="4"/>
  <c r="K132" i="2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AI731" i="4"/>
  <c r="AO731" i="4"/>
  <c r="AU731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AL124" i="4"/>
  <c r="AR124" i="4"/>
  <c r="AH859" i="4"/>
  <c r="AI559" i="4"/>
  <c r="AO559" i="4"/>
  <c r="AU559" i="4"/>
  <c r="AQ749" i="4"/>
  <c r="AW749" i="4"/>
  <c r="AN681" i="4"/>
  <c r="AT681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AL509" i="4"/>
  <c r="AR509" i="4"/>
  <c r="AQ90" i="4"/>
  <c r="AW90" i="4"/>
  <c r="AK795" i="4"/>
  <c r="AQ795" i="4"/>
  <c r="AW795" i="4"/>
  <c r="AP609" i="4"/>
  <c r="AV60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Z125" i="4"/>
  <c r="AJ125" i="4"/>
  <c r="AB954" i="4"/>
  <c r="AC954" i="4"/>
  <c r="AH926" i="4"/>
  <c r="AF926" i="4"/>
  <c r="AL926" i="4"/>
  <c r="AR926" i="4"/>
  <c r="AE556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47" i="4"/>
  <c r="AT4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C125" i="4"/>
  <c r="AD125" i="4"/>
  <c r="AI125" i="4"/>
  <c r="Z986" i="4"/>
  <c r="AG986" i="4"/>
  <c r="AB515" i="4"/>
  <c r="AJ515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C121" i="4"/>
  <c r="AG121" i="4"/>
  <c r="AA883" i="4"/>
  <c r="AB883" i="4"/>
  <c r="AC607" i="4"/>
  <c r="AB607" i="4"/>
  <c r="AF183" i="4"/>
  <c r="AH183" i="4"/>
  <c r="AP972" i="4"/>
  <c r="AV972" i="4"/>
  <c r="AP956" i="4"/>
  <c r="AV956" i="4"/>
  <c r="AP940" i="4"/>
  <c r="AV940" i="4"/>
  <c r="AP924" i="4"/>
  <c r="AV924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N55" i="4"/>
  <c r="AT55" i="4"/>
  <c r="AQ973" i="4"/>
  <c r="AW973" i="4"/>
  <c r="AP115" i="4"/>
  <c r="AV115" i="4"/>
  <c r="AH605" i="4"/>
  <c r="AB587" i="4"/>
  <c r="AQ140" i="4"/>
  <c r="AW140" i="4"/>
  <c r="AL86" i="4"/>
  <c r="AR86" i="4"/>
  <c r="G86" i="4"/>
  <c r="AO507" i="4"/>
  <c r="AU507" i="4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D144" i="4"/>
  <c r="H144" i="4"/>
  <c r="K145" i="2"/>
  <c r="AL94" i="4"/>
  <c r="AR94" i="4"/>
  <c r="G94" i="4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O140" i="4"/>
  <c r="AU140" i="4"/>
  <c r="AN107" i="4"/>
  <c r="AT107" i="4"/>
  <c r="AP47" i="4"/>
  <c r="AV47" i="4"/>
  <c r="AN789" i="4"/>
  <c r="AT789" i="4"/>
  <c r="AM164" i="4"/>
  <c r="AS164" i="4"/>
  <c r="AE163" i="4"/>
  <c r="AI163" i="4"/>
  <c r="AK163" i="4"/>
  <c r="Z121" i="4"/>
  <c r="AF121" i="4"/>
  <c r="AH121" i="4"/>
  <c r="AE44" i="4"/>
  <c r="AI44" i="4"/>
  <c r="AK44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A589" i="4"/>
  <c r="G530" i="4"/>
  <c r="F506" i="4"/>
  <c r="J506" i="4"/>
  <c r="AO78" i="4"/>
  <c r="AU78" i="4"/>
  <c r="AR526" i="4"/>
  <c r="E542" i="4"/>
  <c r="I542" i="4"/>
  <c r="G542" i="4"/>
  <c r="AL45" i="4"/>
  <c r="AR45" i="4"/>
  <c r="F45" i="4"/>
  <c r="J45" i="4"/>
  <c r="M46" i="2"/>
  <c r="AP76" i="4"/>
  <c r="AV76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" i="4"/>
  <c r="AS45" i="4"/>
  <c r="AL158" i="4"/>
  <c r="AR158" i="4"/>
  <c r="D158" i="4"/>
  <c r="H158" i="4"/>
  <c r="K159" i="2"/>
  <c r="AM158" i="4"/>
  <c r="AS158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133" i="4"/>
  <c r="Z133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507" i="4"/>
  <c r="AT507" i="4"/>
  <c r="AN75" i="4"/>
  <c r="AT75" i="4"/>
  <c r="AO107" i="4"/>
  <c r="AU107" i="4"/>
  <c r="AP973" i="4"/>
  <c r="AV973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F136" i="4"/>
  <c r="J136" i="4"/>
  <c r="M137" i="2"/>
  <c r="F28" i="4"/>
  <c r="J28" i="4"/>
  <c r="M29" i="2"/>
  <c r="AG941" i="4"/>
  <c r="Z941" i="4"/>
  <c r="AQ80" i="4"/>
  <c r="AW80" i="4"/>
  <c r="AP180" i="4"/>
  <c r="AV180" i="4"/>
  <c r="F91" i="4"/>
  <c r="J91" i="4"/>
  <c r="M92" i="2"/>
  <c r="AL162" i="4"/>
  <c r="AR162" i="4"/>
  <c r="D162" i="4"/>
  <c r="H162" i="4"/>
  <c r="K163" i="2"/>
  <c r="F75" i="4"/>
  <c r="J75" i="4"/>
  <c r="M76" i="2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R483" i="4"/>
  <c r="AL53" i="4"/>
  <c r="AR53" i="4"/>
  <c r="AO45" i="4"/>
  <c r="AU45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20" i="4"/>
  <c r="AD20" i="4"/>
  <c r="AC58" i="4"/>
  <c r="AD58" i="4"/>
  <c r="AG58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Z579" i="4"/>
  <c r="AD579" i="4"/>
  <c r="AE579" i="4"/>
  <c r="D112" i="4"/>
  <c r="H112" i="4"/>
  <c r="K113" i="2"/>
  <c r="F112" i="4"/>
  <c r="J112" i="4"/>
  <c r="M113" i="2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C439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G183" i="4"/>
  <c r="AD183" i="4"/>
  <c r="AC183" i="4"/>
  <c r="AE635" i="4"/>
  <c r="AQ635" i="4"/>
  <c r="AW635" i="4"/>
  <c r="Z635" i="4"/>
  <c r="AC603" i="4"/>
  <c r="AO603" i="4"/>
  <c r="AU603" i="4"/>
  <c r="AB603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20" i="4"/>
  <c r="AE20" i="4"/>
  <c r="AB20" i="4"/>
  <c r="AA58" i="4"/>
  <c r="AE58" i="4"/>
  <c r="AB58" i="4"/>
  <c r="AI58" i="4"/>
  <c r="AJ58" i="4"/>
  <c r="AK58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L940" i="4"/>
  <c r="AR940" i="4"/>
  <c r="G940" i="4"/>
  <c r="AQ924" i="4"/>
  <c r="AW924" i="4"/>
  <c r="AM924" i="4"/>
  <c r="AS924" i="4"/>
  <c r="AM76" i="4"/>
  <c r="AS76" i="4"/>
  <c r="AQ158" i="4"/>
  <c r="AW158" i="4"/>
  <c r="AS499" i="4"/>
  <c r="AM53" i="4"/>
  <c r="AS5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L489" i="4"/>
  <c r="AR489" i="4"/>
  <c r="E489" i="4" s="1"/>
  <c r="I489" i="4"/>
  <c r="AM11" i="4"/>
  <c r="AS11" i="4"/>
  <c r="AO11" i="4"/>
  <c r="AU11" i="4"/>
  <c r="G513" i="4"/>
  <c r="D513" i="4"/>
  <c r="H513" i="4"/>
  <c r="E513" i="4"/>
  <c r="I513" i="4"/>
  <c r="F513" i="4"/>
  <c r="J513" i="4"/>
  <c r="AQ142" i="4"/>
  <c r="AW142" i="4"/>
  <c r="AL142" i="4"/>
  <c r="AR142" i="4"/>
  <c r="F142" i="4"/>
  <c r="J142" i="4"/>
  <c r="M143" i="2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O489" i="4"/>
  <c r="AU489" i="4"/>
  <c r="AP489" i="4"/>
  <c r="AV489" i="4"/>
  <c r="AM489" i="4"/>
  <c r="AS489" i="4"/>
  <c r="AN489" i="4"/>
  <c r="AT489" i="4"/>
  <c r="AP61" i="4"/>
  <c r="AV61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Q489" i="4"/>
  <c r="AW489" i="4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511" i="4"/>
  <c r="Y170" i="4"/>
  <c r="AD170" i="4"/>
  <c r="Y495" i="4"/>
  <c r="AD495" i="4"/>
  <c r="Y96" i="4"/>
  <c r="AB96" i="4"/>
  <c r="Y182" i="4"/>
  <c r="AA182" i="4"/>
  <c r="AP10" i="4"/>
  <c r="AV10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P471" i="4" s="1"/>
  <c r="AH471" i="4"/>
  <c r="AK471" i="4"/>
  <c r="AF471" i="4"/>
  <c r="AI471" i="4"/>
  <c r="AG471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53" i="4"/>
  <c r="AV53" i="4"/>
  <c r="AQ53" i="4"/>
  <c r="AW53" i="4"/>
  <c r="AP45" i="4"/>
  <c r="AV45" i="4"/>
  <c r="AN45" i="4"/>
  <c r="AT45" i="4"/>
  <c r="AN14" i="4"/>
  <c r="AT14" i="4"/>
  <c r="AL14" i="4"/>
  <c r="AR14" i="4"/>
  <c r="AQ505" i="4"/>
  <c r="AW505" i="4"/>
  <c r="AO505" i="4"/>
  <c r="AU505" i="4"/>
  <c r="AP505" i="4"/>
  <c r="AV505" i="4"/>
  <c r="AP126" i="4"/>
  <c r="AV126" i="4"/>
  <c r="AO503" i="4"/>
  <c r="AU503" i="4"/>
  <c r="AP503" i="4"/>
  <c r="AV503" i="4"/>
  <c r="AP24" i="4"/>
  <c r="AV24" i="4"/>
  <c r="AM24" i="4"/>
  <c r="AS24" i="4"/>
  <c r="AN24" i="4"/>
  <c r="AT24" i="4"/>
  <c r="AM4" i="4"/>
  <c r="AS4" i="4"/>
  <c r="AN4" i="4"/>
  <c r="AT4" i="4"/>
  <c r="AL4" i="4"/>
  <c r="AR4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53" i="4"/>
  <c r="AT53" i="4"/>
  <c r="AQ45" i="4"/>
  <c r="AW45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Q503" i="4"/>
  <c r="AW503" i="4"/>
  <c r="AN503" i="4"/>
  <c r="AT503" i="4"/>
  <c r="AL503" i="4"/>
  <c r="AR503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R508" i="4"/>
  <c r="AO56" i="4"/>
  <c r="AU56" i="4"/>
  <c r="AO50" i="4"/>
  <c r="AU50" i="4"/>
  <c r="AL167" i="4"/>
  <c r="AR167" i="4"/>
  <c r="AM167" i="4"/>
  <c r="AS167" i="4"/>
  <c r="AO117" i="4"/>
  <c r="AU117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R492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954" i="4"/>
  <c r="AR954" i="4"/>
  <c r="AL539" i="4"/>
  <c r="AR539" i="4"/>
  <c r="AW556" i="4"/>
  <c r="AR488" i="4"/>
  <c r="AL183" i="4"/>
  <c r="AR183" i="4"/>
  <c r="AR500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AM667" i="4"/>
  <c r="AS667" i="4"/>
  <c r="AN649" i="4"/>
  <c r="AT649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L44" i="4"/>
  <c r="AR44" i="4"/>
  <c r="AU557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O121" i="4"/>
  <c r="AU121" i="4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N986" i="4"/>
  <c r="AT986" i="4"/>
  <c r="AN125" i="4"/>
  <c r="AT125" i="4"/>
  <c r="AP892" i="4"/>
  <c r="AV892" i="4"/>
  <c r="AQ183" i="4"/>
  <c r="AW183" i="4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G575" i="4"/>
  <c r="D920" i="4"/>
  <c r="H920" i="4"/>
  <c r="E789" i="4"/>
  <c r="I789" i="4"/>
  <c r="AV587" i="4"/>
  <c r="D959" i="4"/>
  <c r="H959" i="4"/>
  <c r="G947" i="4"/>
  <c r="AN183" i="4"/>
  <c r="AT183" i="4"/>
  <c r="G80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M60" i="4"/>
  <c r="AS60" i="4"/>
  <c r="AS557" i="4"/>
  <c r="F491" i="4"/>
  <c r="J491" i="4"/>
  <c r="AP179" i="4"/>
  <c r="AV179" i="4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E677" i="4"/>
  <c r="I677" i="4"/>
  <c r="G677" i="4"/>
  <c r="E45" i="4"/>
  <c r="I45" i="4"/>
  <c r="L46" i="2"/>
  <c r="D45" i="4"/>
  <c r="H45" i="4"/>
  <c r="K46" i="2"/>
  <c r="D709" i="4"/>
  <c r="H709" i="4"/>
  <c r="F709" i="4"/>
  <c r="J709" i="4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861" i="4"/>
  <c r="I861" i="4"/>
  <c r="AO137" i="4"/>
  <c r="AU137" i="4"/>
  <c r="AO970" i="4"/>
  <c r="AU970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N927" i="4"/>
  <c r="AT927" i="4"/>
  <c r="AN605" i="4"/>
  <c r="AT605" i="4"/>
  <c r="AM603" i="4"/>
  <c r="AS603" i="4"/>
  <c r="AL986" i="4"/>
  <c r="AR986" i="4"/>
  <c r="D986" i="4"/>
  <c r="H986" i="4"/>
  <c r="F907" i="4"/>
  <c r="J907" i="4"/>
  <c r="G907" i="4"/>
  <c r="E907" i="4"/>
  <c r="I907" i="4"/>
  <c r="D907" i="4"/>
  <c r="H907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515" i="4"/>
  <c r="AT515" i="4"/>
  <c r="AO683" i="4"/>
  <c r="AU683" i="4"/>
  <c r="AQ591" i="4"/>
  <c r="AW591" i="4"/>
  <c r="G110" i="4"/>
  <c r="G938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57" i="4"/>
  <c r="H57" i="4"/>
  <c r="K58" i="2"/>
  <c r="G178" i="4"/>
  <c r="AQ587" i="4"/>
  <c r="AW587" i="4"/>
  <c r="AQ619" i="4"/>
  <c r="AW619" i="4"/>
  <c r="AN163" i="4"/>
  <c r="AT163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F57" i="4"/>
  <c r="J57" i="4"/>
  <c r="M58" i="2"/>
  <c r="D178" i="4"/>
  <c r="H178" i="4"/>
  <c r="K179" i="2"/>
  <c r="AM605" i="4"/>
  <c r="AS605" i="4"/>
  <c r="AL125" i="4"/>
  <c r="AR125" i="4"/>
  <c r="D125" i="4"/>
  <c r="H125" i="4"/>
  <c r="K126" i="2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P564" i="4"/>
  <c r="AV564" i="4"/>
  <c r="AO619" i="4"/>
  <c r="AU619" i="4"/>
  <c r="AP133" i="4"/>
  <c r="AV133" i="4"/>
  <c r="AL60" i="4"/>
  <c r="AR60" i="4"/>
  <c r="F60" i="4"/>
  <c r="J60" i="4"/>
  <c r="M61" i="2"/>
  <c r="AL179" i="4"/>
  <c r="AR179" i="4"/>
  <c r="E179" i="4"/>
  <c r="I179" i="4"/>
  <c r="L180" i="2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P556" i="4"/>
  <c r="AV556" i="4"/>
  <c r="AM125" i="4"/>
  <c r="AS125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57" i="4"/>
  <c r="G45" i="4"/>
  <c r="G491" i="4"/>
  <c r="E178" i="4"/>
  <c r="I178" i="4"/>
  <c r="L179" i="2"/>
  <c r="E525" i="4"/>
  <c r="I525" i="4"/>
  <c r="AN603" i="4"/>
  <c r="AT603" i="4"/>
  <c r="E709" i="4"/>
  <c r="I709" i="4"/>
  <c r="AP44" i="4"/>
  <c r="AV44" i="4"/>
  <c r="AM121" i="4"/>
  <c r="AS121" i="4"/>
  <c r="AP515" i="4"/>
  <c r="AV515" i="4"/>
  <c r="AM515" i="4"/>
  <c r="AS515" i="4"/>
  <c r="AQ986" i="4"/>
  <c r="AW986" i="4"/>
  <c r="AO579" i="4"/>
  <c r="AU579" i="4"/>
  <c r="G973" i="4"/>
  <c r="AN683" i="4"/>
  <c r="AT683" i="4"/>
  <c r="AM683" i="4"/>
  <c r="AS683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Q649" i="4"/>
  <c r="AW649" i="4"/>
  <c r="AP549" i="4"/>
  <c r="AV549" i="4"/>
  <c r="AM493" i="4"/>
  <c r="AS493" i="4"/>
  <c r="AQ133" i="4"/>
  <c r="AW133" i="4"/>
  <c r="AP60" i="4"/>
  <c r="AV60" i="4"/>
  <c r="AL137" i="4"/>
  <c r="AR137" i="4"/>
  <c r="F137" i="4"/>
  <c r="J137" i="4"/>
  <c r="M138" i="2"/>
  <c r="AR504" i="4"/>
  <c r="G504" i="4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N121" i="4"/>
  <c r="AT121" i="4"/>
  <c r="AM556" i="4"/>
  <c r="AS556" i="4"/>
  <c r="AM926" i="4"/>
  <c r="AS926" i="4"/>
  <c r="D557" i="4"/>
  <c r="H557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O183" i="4"/>
  <c r="AU183" i="4"/>
  <c r="AM579" i="4"/>
  <c r="AS579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9" i="4"/>
  <c r="H49" i="4"/>
  <c r="K50" i="2"/>
  <c r="E49" i="4"/>
  <c r="I49" i="4"/>
  <c r="L50" i="2"/>
  <c r="E526" i="4"/>
  <c r="I526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E146" i="4"/>
  <c r="I146" i="4"/>
  <c r="L147" i="2"/>
  <c r="G17" i="4"/>
  <c r="F17" i="4"/>
  <c r="J17" i="4"/>
  <c r="M18" i="2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AN589" i="4"/>
  <c r="AT589" i="4"/>
  <c r="D526" i="4"/>
  <c r="H526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133" i="4"/>
  <c r="AR133" i="4"/>
  <c r="D133" i="4"/>
  <c r="H133" i="4"/>
  <c r="K134" i="2"/>
  <c r="AL58" i="4"/>
  <c r="AR58" i="4"/>
  <c r="E58" i="4"/>
  <c r="I58" i="4"/>
  <c r="L59" i="2"/>
  <c r="AP539" i="4"/>
  <c r="AV539" i="4"/>
  <c r="AM994" i="4"/>
  <c r="AS994" i="4"/>
  <c r="AM58" i="4"/>
  <c r="AS58" i="4"/>
  <c r="AM133" i="4"/>
  <c r="AS133" i="4"/>
  <c r="AP137" i="4"/>
  <c r="AV137" i="4"/>
  <c r="AQ539" i="4"/>
  <c r="AW53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E162" i="4"/>
  <c r="I162" i="4"/>
  <c r="L163" i="2"/>
  <c r="G972" i="4"/>
  <c r="F525" i="4"/>
  <c r="J525" i="4"/>
  <c r="D489" i="4"/>
  <c r="H489" i="4"/>
  <c r="G805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R388" i="4"/>
  <c r="E388" i="4" s="1"/>
  <c r="I388" i="4" s="1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F499" i="4"/>
  <c r="J499" i="4"/>
  <c r="E499" i="4"/>
  <c r="I499" i="4"/>
  <c r="E611" i="4"/>
  <c r="I611" i="4"/>
  <c r="F771" i="4"/>
  <c r="J771" i="4"/>
  <c r="E771" i="4"/>
  <c r="I771" i="4"/>
  <c r="AO527" i="4"/>
  <c r="AU527" i="4"/>
  <c r="AQ716" i="4"/>
  <c r="AW716" i="4"/>
  <c r="AQ732" i="4"/>
  <c r="AW732" i="4"/>
  <c r="AQ748" i="4"/>
  <c r="AW748" i="4"/>
  <c r="D142" i="4"/>
  <c r="H142" i="4"/>
  <c r="K143" i="2"/>
  <c r="E675" i="4"/>
  <c r="I675" i="4"/>
  <c r="AO133" i="4"/>
  <c r="AU133" i="4"/>
  <c r="AM159" i="4"/>
  <c r="AS159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G49" i="4"/>
  <c r="AQ970" i="4"/>
  <c r="AW970" i="4"/>
  <c r="G519" i="4"/>
  <c r="D519" i="4"/>
  <c r="H519" i="4"/>
  <c r="G964" i="4"/>
  <c r="E964" i="4"/>
  <c r="I964" i="4"/>
  <c r="E53" i="4"/>
  <c r="I53" i="4"/>
  <c r="L54" i="2"/>
  <c r="D53" i="4"/>
  <c r="H53" i="4"/>
  <c r="K54" i="2"/>
  <c r="F53" i="4"/>
  <c r="J53" i="4"/>
  <c r="M54" i="2"/>
  <c r="F483" i="4"/>
  <c r="J483" i="4" s="1"/>
  <c r="E483" i="4"/>
  <c r="I483" i="4" s="1"/>
  <c r="D483" i="4"/>
  <c r="H483" i="4" s="1"/>
  <c r="D979" i="4"/>
  <c r="H979" i="4"/>
  <c r="G979" i="4"/>
  <c r="F707" i="4"/>
  <c r="J707" i="4"/>
  <c r="D707" i="4"/>
  <c r="H707" i="4"/>
  <c r="G541" i="4"/>
  <c r="D541" i="4"/>
  <c r="H541" i="4"/>
  <c r="E541" i="4"/>
  <c r="I541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AL607" i="4"/>
  <c r="AR607" i="4"/>
  <c r="F607" i="4"/>
  <c r="J607" i="4"/>
  <c r="AO755" i="4"/>
  <c r="AU755" i="4"/>
  <c r="AL883" i="4"/>
  <c r="AR883" i="4"/>
  <c r="F883" i="4"/>
  <c r="J883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J495" i="4"/>
  <c r="AP495" i="4" s="1"/>
  <c r="AV495" i="4"/>
  <c r="AH511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G53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F49" i="4"/>
  <c r="J49" i="4"/>
  <c r="M50" i="2"/>
  <c r="E972" i="4"/>
  <c r="I972" i="4"/>
  <c r="F489" i="4"/>
  <c r="J489" i="4"/>
  <c r="AP579" i="4"/>
  <c r="AV579" i="4"/>
  <c r="AC511" i="4"/>
  <c r="AJ170" i="4"/>
  <c r="AP170" i="4"/>
  <c r="AV170" i="4"/>
  <c r="AN20" i="4"/>
  <c r="AT20" i="4"/>
  <c r="AL579" i="4"/>
  <c r="AR579" i="4"/>
  <c r="E579" i="4"/>
  <c r="I579" i="4"/>
  <c r="D11" i="4"/>
  <c r="H11" i="4"/>
  <c r="K12" i="2"/>
  <c r="G11" i="4"/>
  <c r="AH96" i="4"/>
  <c r="AN96" i="4"/>
  <c r="AT96" i="4"/>
  <c r="E940" i="4"/>
  <c r="I940" i="4"/>
  <c r="AR439" i="4"/>
  <c r="AE96" i="4"/>
  <c r="D940" i="4"/>
  <c r="H940" i="4"/>
  <c r="AQ579" i="4"/>
  <c r="AW579" i="4"/>
  <c r="AK182" i="4"/>
  <c r="AB182" i="4"/>
  <c r="AK495" i="4"/>
  <c r="AB495" i="4"/>
  <c r="Z495" i="4"/>
  <c r="AG511" i="4"/>
  <c r="AB511" i="4"/>
  <c r="Z511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G675" i="4"/>
  <c r="G771" i="4"/>
  <c r="E519" i="4"/>
  <c r="I519" i="4"/>
  <c r="F964" i="4"/>
  <c r="J964" i="4"/>
  <c r="F162" i="4"/>
  <c r="J162" i="4"/>
  <c r="M163" i="2"/>
  <c r="AM941" i="4"/>
  <c r="AS941" i="4"/>
  <c r="AL941" i="4"/>
  <c r="AR941" i="4"/>
  <c r="F941" i="4"/>
  <c r="J941" i="4"/>
  <c r="AK96" i="4"/>
  <c r="AI170" i="4"/>
  <c r="AC170" i="4"/>
  <c r="D66" i="4"/>
  <c r="H66" i="4"/>
  <c r="K67" i="2"/>
  <c r="E138" i="4"/>
  <c r="I138" i="4"/>
  <c r="L139" i="2"/>
  <c r="F940" i="4"/>
  <c r="J940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170" i="4"/>
  <c r="AB170" i="4"/>
  <c r="Z170" i="4"/>
  <c r="D7" i="4"/>
  <c r="H7" i="4"/>
  <c r="AI182" i="4"/>
  <c r="AJ182" i="4"/>
  <c r="AE182" i="4"/>
  <c r="AG182" i="4"/>
  <c r="AM182" i="4"/>
  <c r="AS182" i="4"/>
  <c r="AF182" i="4"/>
  <c r="AH182" i="4"/>
  <c r="Z182" i="4"/>
  <c r="AL182" i="4"/>
  <c r="AR182" i="4"/>
  <c r="AD182" i="4"/>
  <c r="AG495" i="4"/>
  <c r="AF495" i="4"/>
  <c r="AH495" i="4"/>
  <c r="AA495" i="4"/>
  <c r="AE495" i="4"/>
  <c r="AK511" i="4"/>
  <c r="AJ511" i="4"/>
  <c r="AI511" i="4"/>
  <c r="AA511" i="4"/>
  <c r="AE511" i="4"/>
  <c r="AQ511" i="4"/>
  <c r="AW511" i="4"/>
  <c r="G489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170" i="4"/>
  <c r="AF170" i="4"/>
  <c r="AH170" i="4"/>
  <c r="AA170" i="4"/>
  <c r="AE170" i="4"/>
  <c r="G497" i="4"/>
  <c r="D497" i="4"/>
  <c r="H497" i="4"/>
  <c r="E497" i="4"/>
  <c r="I497" i="4"/>
  <c r="F497" i="4"/>
  <c r="J497" i="4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D117" i="4"/>
  <c r="H117" i="4"/>
  <c r="K118" i="2"/>
  <c r="G117" i="4"/>
  <c r="E117" i="4"/>
  <c r="I117" i="4"/>
  <c r="L118" i="2"/>
  <c r="F117" i="4"/>
  <c r="J117" i="4"/>
  <c r="M118" i="2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D167" i="4"/>
  <c r="H167" i="4"/>
  <c r="K168" i="2"/>
  <c r="G167" i="4"/>
  <c r="E167" i="4"/>
  <c r="I167" i="4"/>
  <c r="L168" i="2"/>
  <c r="F167" i="4"/>
  <c r="J167" i="4"/>
  <c r="M168" i="2"/>
  <c r="F508" i="4"/>
  <c r="J508" i="4"/>
  <c r="E508" i="4"/>
  <c r="I508" i="4"/>
  <c r="D508" i="4"/>
  <c r="H508" i="4"/>
  <c r="G508" i="4"/>
  <c r="G24" i="4"/>
  <c r="E24" i="4"/>
  <c r="I24" i="4"/>
  <c r="L25" i="2"/>
  <c r="D24" i="4"/>
  <c r="H24" i="4"/>
  <c r="K25" i="2"/>
  <c r="F24" i="4"/>
  <c r="J24" i="4"/>
  <c r="M25" i="2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118" i="4"/>
  <c r="J118" i="4"/>
  <c r="M119" i="2"/>
  <c r="G118" i="4"/>
  <c r="D118" i="4"/>
  <c r="H118" i="4"/>
  <c r="K119" i="2"/>
  <c r="E118" i="4"/>
  <c r="I118" i="4"/>
  <c r="L119" i="2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F500" i="4"/>
  <c r="J500" i="4"/>
  <c r="E500" i="4"/>
  <c r="I500" i="4"/>
  <c r="D500" i="4"/>
  <c r="H500" i="4"/>
  <c r="G500" i="4"/>
  <c r="E183" i="4"/>
  <c r="I183" i="4"/>
  <c r="L184" i="2"/>
  <c r="F183" i="4"/>
  <c r="J183" i="4"/>
  <c r="M184" i="2"/>
  <c r="D183" i="4"/>
  <c r="H183" i="4"/>
  <c r="K184" i="2"/>
  <c r="G183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505" i="4"/>
  <c r="F505" i="4"/>
  <c r="J505" i="4"/>
  <c r="E505" i="4"/>
  <c r="I505" i="4"/>
  <c r="D505" i="4"/>
  <c r="H505" i="4"/>
  <c r="F134" i="4"/>
  <c r="J134" i="4"/>
  <c r="M135" i="2"/>
  <c r="D134" i="4"/>
  <c r="H134" i="4"/>
  <c r="K135" i="2"/>
  <c r="G134" i="4"/>
  <c r="E134" i="4"/>
  <c r="I134" i="4"/>
  <c r="L135" i="2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M166" i="4"/>
  <c r="AS166" i="4"/>
  <c r="AQ166" i="4"/>
  <c r="AW166" i="4"/>
  <c r="AO166" i="4"/>
  <c r="AU166" i="4"/>
  <c r="AP166" i="4"/>
  <c r="AV166" i="4"/>
  <c r="AM471" i="4"/>
  <c r="AS471" i="4"/>
  <c r="AO471" i="4"/>
  <c r="AU471" i="4" s="1"/>
  <c r="AV471" i="4"/>
  <c r="AQ487" i="4"/>
  <c r="AW487" i="4"/>
  <c r="AN487" i="4"/>
  <c r="AT487" i="4"/>
  <c r="AL487" i="4"/>
  <c r="AR487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N166" i="4"/>
  <c r="AT166" i="4"/>
  <c r="AL166" i="4"/>
  <c r="AR166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E60" i="4"/>
  <c r="I60" i="4"/>
  <c r="L61" i="2"/>
  <c r="D795" i="4"/>
  <c r="H795" i="4"/>
  <c r="E939" i="4"/>
  <c r="I939" i="4"/>
  <c r="F795" i="4"/>
  <c r="J795" i="4"/>
  <c r="E987" i="4"/>
  <c r="I987" i="4"/>
  <c r="G987" i="4"/>
  <c r="D987" i="4"/>
  <c r="H987" i="4"/>
  <c r="F987" i="4"/>
  <c r="J987" i="4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163" i="4"/>
  <c r="I163" i="4"/>
  <c r="L164" i="2"/>
  <c r="G635" i="4"/>
  <c r="D619" i="4"/>
  <c r="H619" i="4"/>
  <c r="G125" i="4"/>
  <c r="G179" i="4"/>
  <c r="G514" i="4"/>
  <c r="D605" i="4"/>
  <c r="H605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E986" i="4"/>
  <c r="I986" i="4"/>
  <c r="F970" i="4"/>
  <c r="J970" i="4"/>
  <c r="F504" i="4"/>
  <c r="J504" i="4"/>
  <c r="G60" i="4"/>
  <c r="E514" i="4"/>
  <c r="I514" i="4"/>
  <c r="D137" i="4"/>
  <c r="H137" i="4"/>
  <c r="K138" i="2"/>
  <c r="D58" i="4"/>
  <c r="H58" i="4"/>
  <c r="K59" i="2"/>
  <c r="D944" i="4"/>
  <c r="H944" i="4"/>
  <c r="E125" i="4"/>
  <c r="I125" i="4"/>
  <c r="L126" i="2"/>
  <c r="F179" i="4"/>
  <c r="J179" i="4"/>
  <c r="M180" i="2"/>
  <c r="G133" i="4"/>
  <c r="E747" i="4"/>
  <c r="I747" i="4"/>
  <c r="D747" i="4"/>
  <c r="H747" i="4"/>
  <c r="F747" i="4"/>
  <c r="J747" i="4"/>
  <c r="G747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556" i="4"/>
  <c r="E970" i="4"/>
  <c r="I970" i="4"/>
  <c r="E504" i="4"/>
  <c r="I504" i="4"/>
  <c r="D60" i="4"/>
  <c r="H60" i="4"/>
  <c r="K61" i="2"/>
  <c r="F514" i="4"/>
  <c r="J514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388" i="4"/>
  <c r="H388" i="4" s="1"/>
  <c r="E556" i="4"/>
  <c r="I556" i="4"/>
  <c r="G944" i="4"/>
  <c r="D179" i="4"/>
  <c r="H179" i="4"/>
  <c r="K180" i="2"/>
  <c r="E137" i="4"/>
  <c r="I137" i="4"/>
  <c r="L138" i="2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F388" i="4"/>
  <c r="J388" i="4" s="1"/>
  <c r="F556" i="4"/>
  <c r="J556" i="4"/>
  <c r="E944" i="4"/>
  <c r="I944" i="4"/>
  <c r="G137" i="4"/>
  <c r="E591" i="4"/>
  <c r="I591" i="4"/>
  <c r="G591" i="4"/>
  <c r="F591" i="4"/>
  <c r="J591" i="4"/>
  <c r="D591" i="4"/>
  <c r="H591" i="4"/>
  <c r="AM154" i="4"/>
  <c r="AS154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504" i="4"/>
  <c r="H504" i="4"/>
  <c r="AO170" i="4"/>
  <c r="AU170" i="4"/>
  <c r="AL511" i="4"/>
  <c r="AR511" i="4"/>
  <c r="G511" i="4" s="1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96" i="4"/>
  <c r="AW96" i="4"/>
  <c r="AQ154" i="4"/>
  <c r="AW154" i="4"/>
  <c r="G58" i="4"/>
  <c r="E133" i="4"/>
  <c r="I133" i="4"/>
  <c r="L134" i="2"/>
  <c r="AO96" i="4"/>
  <c r="AU96" i="4"/>
  <c r="AO511" i="4"/>
  <c r="AU511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579" i="4"/>
  <c r="AM170" i="4"/>
  <c r="AS170" i="4"/>
  <c r="AP511" i="4"/>
  <c r="AV511" i="4"/>
  <c r="AQ495" i="4"/>
  <c r="AW495" i="4"/>
  <c r="D579" i="4"/>
  <c r="H579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AQ170" i="4"/>
  <c r="AW170" i="4"/>
  <c r="AQ182" i="4"/>
  <c r="AW182" i="4"/>
  <c r="D691" i="4"/>
  <c r="H691" i="4"/>
  <c r="AL154" i="4"/>
  <c r="AR154" i="4"/>
  <c r="G154" i="4"/>
  <c r="E691" i="4"/>
  <c r="I691" i="4"/>
  <c r="AP182" i="4"/>
  <c r="AV182" i="4"/>
  <c r="AM495" i="4"/>
  <c r="AS495" i="4"/>
  <c r="AN182" i="4"/>
  <c r="AT182" i="4"/>
  <c r="AM96" i="4"/>
  <c r="AS96" i="4"/>
  <c r="AP154" i="4"/>
  <c r="AV154" i="4"/>
  <c r="AN495" i="4"/>
  <c r="AT495" i="4"/>
  <c r="I439" i="4"/>
  <c r="F579" i="4"/>
  <c r="J579" i="4"/>
  <c r="G755" i="4"/>
  <c r="G691" i="4"/>
  <c r="D941" i="4"/>
  <c r="H941" i="4"/>
  <c r="AO182" i="4"/>
  <c r="AU182" i="4"/>
  <c r="AL170" i="4"/>
  <c r="AR170" i="4"/>
  <c r="F170" i="4"/>
  <c r="J170" i="4"/>
  <c r="M171" i="2"/>
  <c r="G941" i="4"/>
  <c r="E941" i="4"/>
  <c r="I941" i="4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N154" i="4"/>
  <c r="AT154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G471" i="4"/>
  <c r="I47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E495" i="4"/>
  <c r="I495" i="4"/>
  <c r="G170" i="4"/>
  <c r="E511" i="4"/>
  <c r="I511" i="4"/>
  <c r="D511" i="4"/>
  <c r="H511" i="4"/>
  <c r="F495" i="4"/>
  <c r="J495" i="4"/>
  <c r="D495" i="4"/>
  <c r="H495" i="4"/>
  <c r="F154" i="4"/>
  <c r="J154" i="4"/>
  <c r="M155" i="2"/>
  <c r="D154" i="4"/>
  <c r="H154" i="4"/>
  <c r="K155" i="2"/>
  <c r="E154" i="4"/>
  <c r="I154" i="4"/>
  <c r="L155" i="2"/>
  <c r="E170" i="4"/>
  <c r="I170" i="4"/>
  <c r="L171" i="2"/>
  <c r="D170" i="4"/>
  <c r="H170" i="4"/>
  <c r="K171" i="2"/>
  <c r="C2" i="5"/>
  <c r="B2" i="5"/>
  <c r="A2" i="5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D426" i="10"/>
  <c r="D682" i="10"/>
  <c r="D575" i="10"/>
  <c r="D831" i="10"/>
  <c r="D430" i="10"/>
  <c r="D686" i="10"/>
  <c r="D579" i="10"/>
  <c r="D835" i="10"/>
  <c r="D470" i="10"/>
  <c r="D379" i="10"/>
  <c r="D635" i="10"/>
  <c r="D891" i="10"/>
  <c r="D711" i="10"/>
  <c r="D712" i="10"/>
  <c r="D709" i="10"/>
  <c r="D488" i="10"/>
  <c r="D900" i="10"/>
  <c r="D556" i="10"/>
  <c r="D919" i="10"/>
  <c r="D781" i="10"/>
  <c r="D794" i="10"/>
  <c r="D506" i="10"/>
  <c r="D655" i="10"/>
  <c r="D510" i="10"/>
  <c r="D723" i="10"/>
  <c r="D614" i="10"/>
  <c r="D747" i="10"/>
  <c r="D357" i="10"/>
  <c r="D778" i="10"/>
  <c r="D999" i="10"/>
  <c r="D533" i="10"/>
  <c r="D913" i="10"/>
  <c r="D777" i="10"/>
  <c r="D800" i="10"/>
  <c r="D743" i="10"/>
  <c r="D744" i="10"/>
  <c r="D649" i="10"/>
  <c r="D536" i="10"/>
  <c r="D932" i="10"/>
  <c r="D620" i="10"/>
  <c r="D576" i="10"/>
  <c r="D633" i="10"/>
  <c r="D532" i="10"/>
  <c r="D580" i="10"/>
  <c r="D961" i="10"/>
  <c r="D972" i="10"/>
  <c r="D985" i="10"/>
  <c r="D950" i="10"/>
  <c r="D512" i="10"/>
  <c r="D746" i="10"/>
  <c r="D892" i="10"/>
  <c r="D993" i="10"/>
  <c r="D431" i="10"/>
  <c r="D943" i="10"/>
  <c r="D499" i="10"/>
  <c r="D390" i="10"/>
  <c r="D587" i="10"/>
  <c r="D519" i="10"/>
  <c r="D601" i="10"/>
  <c r="D878" i="10"/>
  <c r="D469" i="10"/>
  <c r="D400" i="10"/>
  <c r="D841" i="10"/>
  <c r="D984" i="10"/>
  <c r="D586" i="10"/>
  <c r="D479" i="10"/>
  <c r="D735" i="10"/>
  <c r="D373" i="10"/>
  <c r="D590" i="10"/>
  <c r="D483" i="10"/>
  <c r="D739" i="10"/>
  <c r="D374" i="10"/>
  <c r="D630" i="10"/>
  <c r="D539" i="10"/>
  <c r="D795" i="10"/>
  <c r="D642" i="10"/>
  <c r="D525" i="10"/>
  <c r="D925" i="10"/>
  <c r="D981" i="10"/>
  <c r="D772" i="10"/>
  <c r="D720" i="10"/>
  <c r="D535" i="10"/>
  <c r="D629" i="10"/>
  <c r="D990" i="10"/>
  <c r="D997" i="10"/>
  <c r="D463" i="10"/>
  <c r="D975" i="10"/>
  <c r="D531" i="10"/>
  <c r="D422" i="10"/>
  <c r="D555" i="10"/>
  <c r="D391" i="10"/>
  <c r="D904" i="10"/>
  <c r="D750" i="10"/>
  <c r="D471" i="10"/>
  <c r="D513" i="10"/>
  <c r="D624" i="10"/>
  <c r="D987" i="10"/>
  <c r="D359" i="10"/>
  <c r="D573" i="10"/>
  <c r="D957" i="10"/>
  <c r="D940" i="10"/>
  <c r="D804" i="10"/>
  <c r="D880" i="10"/>
  <c r="D856" i="10"/>
  <c r="D774" i="10"/>
  <c r="D612" i="10"/>
  <c r="D766" i="10"/>
  <c r="D706" i="10"/>
  <c r="D704" i="10"/>
  <c r="D388" i="10"/>
  <c r="D937" i="10"/>
  <c r="D982" i="10"/>
  <c r="D902" i="10"/>
  <c r="D929" i="10"/>
  <c r="D433" i="10"/>
  <c r="D602" i="10"/>
  <c r="D751" i="10"/>
  <c r="D670" i="10"/>
  <c r="D819" i="10"/>
  <c r="D395" i="10"/>
  <c r="D490" i="10"/>
  <c r="D383" i="10"/>
  <c r="D639" i="10"/>
  <c r="D895" i="10"/>
  <c r="D494" i="10"/>
  <c r="D387" i="10"/>
  <c r="D643" i="10"/>
  <c r="D554" i="10"/>
  <c r="D447" i="10"/>
  <c r="D703" i="10"/>
  <c r="D959" i="10"/>
  <c r="D558" i="10"/>
  <c r="D451" i="10"/>
  <c r="D707" i="10"/>
  <c r="D963" i="10"/>
  <c r="D598" i="10"/>
  <c r="D507" i="10"/>
  <c r="D763" i="10"/>
  <c r="D514" i="10"/>
  <c r="D461" i="10"/>
  <c r="D882" i="10"/>
  <c r="D806" i="10"/>
  <c r="D729" i="10"/>
  <c r="D545" i="10"/>
  <c r="D407" i="10"/>
  <c r="D565" i="10"/>
  <c r="D952" i="10"/>
  <c r="D828" i="10"/>
  <c r="D399" i="10"/>
  <c r="D911" i="10"/>
  <c r="D467" i="10"/>
  <c r="D358" i="10"/>
  <c r="D491" i="10"/>
  <c r="D578" i="10"/>
  <c r="D818" i="10"/>
  <c r="D648" i="10"/>
  <c r="D594" i="10"/>
  <c r="D930" i="10"/>
  <c r="D560" i="10"/>
  <c r="D948" i="10"/>
  <c r="D674" i="10"/>
  <c r="D509" i="10"/>
  <c r="D914" i="10"/>
  <c r="D764" i="10"/>
  <c r="D761" i="10"/>
  <c r="D752" i="10"/>
  <c r="D677" i="10"/>
  <c r="D396" i="10"/>
  <c r="D356" i="10"/>
  <c r="D920" i="10"/>
  <c r="D453" i="10"/>
  <c r="D979" i="10"/>
  <c r="D906" i="10"/>
  <c r="D998" i="10"/>
  <c r="D813" i="10"/>
  <c r="D732" i="10"/>
  <c r="D769" i="10"/>
  <c r="D852" i="10"/>
  <c r="D538" i="10"/>
  <c r="D687" i="10"/>
  <c r="D606" i="10"/>
  <c r="D755" i="10"/>
  <c r="D646" i="10"/>
  <c r="D843" i="10"/>
  <c r="D685" i="10"/>
  <c r="D456" i="10"/>
  <c r="D428" i="10"/>
  <c r="D888" i="10"/>
  <c r="D656" i="10"/>
  <c r="D377" i="10"/>
  <c r="D458" i="10"/>
  <c r="D351" i="10"/>
  <c r="D607" i="10"/>
  <c r="D863" i="10"/>
  <c r="D462" i="10"/>
  <c r="D355" i="10"/>
  <c r="D611" i="10"/>
  <c r="D867" i="10"/>
  <c r="D502" i="10"/>
  <c r="D411" i="10"/>
  <c r="D667" i="10"/>
  <c r="D923" i="10"/>
  <c r="D839" i="10"/>
  <c r="D754" i="10"/>
  <c r="D842" i="10"/>
  <c r="D552" i="10"/>
  <c r="D942" i="10"/>
  <c r="D402" i="10"/>
  <c r="D365" i="10"/>
  <c r="D824" i="10"/>
  <c r="D938" i="10"/>
  <c r="D570" i="10"/>
  <c r="D719" i="10"/>
  <c r="D574" i="10"/>
  <c r="D787" i="10"/>
  <c r="D678" i="10"/>
  <c r="D811" i="10"/>
  <c r="D493" i="10"/>
  <c r="D721" i="10"/>
  <c r="D449" i="10"/>
  <c r="D661" i="10"/>
  <c r="D368" i="10"/>
  <c r="D820" i="10"/>
  <c r="D928" i="10"/>
  <c r="D871" i="10"/>
  <c r="D786" i="10"/>
  <c r="D810" i="10"/>
  <c r="D600" i="10"/>
  <c r="D974" i="10"/>
  <c r="D434" i="10"/>
  <c r="D788" i="10"/>
  <c r="D773" i="10"/>
  <c r="D758" i="10"/>
  <c r="D918" i="10"/>
  <c r="D352" i="10"/>
  <c r="D481" i="10"/>
  <c r="D564" i="10"/>
  <c r="D628" i="10"/>
  <c r="D745" i="10"/>
  <c r="D858" i="10"/>
  <c r="D370" i="10"/>
  <c r="D2" i="3"/>
  <c r="D495" i="10"/>
  <c r="D414" i="10"/>
  <c r="D563" i="10"/>
  <c r="D454" i="10"/>
  <c r="D362" i="10"/>
  <c r="D618" i="10"/>
  <c r="D511" i="10"/>
  <c r="D767" i="10"/>
  <c r="D366" i="10"/>
  <c r="D622" i="10"/>
  <c r="D515" i="10"/>
  <c r="D771" i="10"/>
  <c r="D406" i="10"/>
  <c r="D662" i="10"/>
  <c r="D571" i="10"/>
  <c r="D827" i="10"/>
  <c r="D455" i="10"/>
  <c r="D589" i="10"/>
  <c r="D968" i="10"/>
  <c r="D360" i="10"/>
  <c r="D814" i="10"/>
  <c r="D853" i="10"/>
  <c r="D663" i="10"/>
  <c r="D693" i="10"/>
  <c r="D417" i="10"/>
  <c r="D378" i="10"/>
  <c r="D527" i="10"/>
  <c r="D382" i="10"/>
  <c r="D595" i="10"/>
  <c r="D486" i="10"/>
  <c r="D619" i="10"/>
  <c r="D647" i="10"/>
  <c r="D986" i="10"/>
  <c r="D836" i="10"/>
  <c r="D727" i="10"/>
  <c r="D869" i="10"/>
  <c r="D688" i="10"/>
  <c r="D473" i="10"/>
  <c r="D487" i="10"/>
  <c r="D637" i="10"/>
  <c r="D994" i="10"/>
  <c r="D408" i="10"/>
  <c r="D846" i="10"/>
  <c r="D1000" i="10"/>
  <c r="D901" i="10"/>
  <c r="D945" i="10"/>
  <c r="D812" i="10"/>
  <c r="D588" i="10"/>
  <c r="D877" i="10"/>
  <c r="D460" i="10"/>
  <c r="D644" i="10"/>
  <c r="D753" i="10"/>
  <c r="D757" i="10"/>
  <c r="D409" i="10"/>
  <c r="D468" i="10"/>
  <c r="D816" i="10"/>
  <c r="D666" i="10"/>
  <c r="D815" i="10"/>
  <c r="D371" i="10"/>
  <c r="D883" i="10"/>
  <c r="D459" i="10"/>
  <c r="D971" i="10"/>
  <c r="D861" i="10"/>
  <c r="D708" i="10"/>
  <c r="D599" i="10"/>
  <c r="D725" i="10"/>
  <c r="D756" i="10"/>
  <c r="D736" i="10"/>
  <c r="D522" i="10"/>
  <c r="D415" i="10"/>
  <c r="D671" i="10"/>
  <c r="D927" i="10"/>
  <c r="D526" i="10"/>
  <c r="D419" i="10"/>
  <c r="D675" i="10"/>
  <c r="D931" i="10"/>
  <c r="D566" i="10"/>
  <c r="D475" i="10"/>
  <c r="D731" i="10"/>
  <c r="D386" i="10"/>
  <c r="D397" i="10"/>
  <c r="D840" i="10"/>
  <c r="D604" i="10"/>
  <c r="D680" i="10"/>
  <c r="D353" i="10"/>
  <c r="D658" i="10"/>
  <c r="D501" i="10"/>
  <c r="D909" i="10"/>
  <c r="D636" i="10"/>
  <c r="D698" i="10"/>
  <c r="D847" i="10"/>
  <c r="D403" i="10"/>
  <c r="D915" i="10"/>
  <c r="D427" i="10"/>
  <c r="D939" i="10"/>
  <c r="D733" i="10"/>
  <c r="D520" i="10"/>
  <c r="D684" i="10"/>
  <c r="D845" i="10"/>
  <c r="D496" i="10"/>
  <c r="D905" i="10"/>
  <c r="D546" i="10"/>
  <c r="D445" i="10"/>
  <c r="D872" i="10"/>
  <c r="D540" i="10"/>
  <c r="D718" i="10"/>
  <c r="D593" i="10"/>
  <c r="D421" i="10"/>
  <c r="D617" i="10"/>
  <c r="D996" i="10"/>
  <c r="D626" i="10"/>
  <c r="D823" i="10"/>
  <c r="D809" i="10"/>
  <c r="D789" i="10"/>
  <c r="D389" i="10"/>
  <c r="D613" i="10"/>
  <c r="D425" i="10"/>
  <c r="D548" i="10"/>
  <c r="D785" i="10"/>
  <c r="D474" i="10"/>
  <c r="D623" i="10"/>
  <c r="D542" i="10"/>
  <c r="D691" i="10"/>
  <c r="D582" i="10"/>
  <c r="D651" i="10"/>
  <c r="D922" i="10"/>
  <c r="D597" i="10"/>
  <c r="D884" i="10"/>
  <c r="D551" i="10"/>
  <c r="D669" i="10"/>
  <c r="D553" i="10"/>
  <c r="D504" i="10"/>
  <c r="D910" i="10"/>
  <c r="D690" i="10"/>
  <c r="D702" i="10"/>
  <c r="D832" i="10"/>
  <c r="D865" i="10"/>
  <c r="D567" i="10"/>
  <c r="D894" i="10"/>
  <c r="D965" i="10"/>
  <c r="D749" i="10"/>
  <c r="D822" i="10"/>
  <c r="D384" i="10"/>
  <c r="D497" i="10"/>
  <c r="D596" i="10"/>
  <c r="D924" i="10"/>
  <c r="D330" i="10"/>
  <c r="D310" i="10"/>
  <c r="D345" i="10"/>
  <c r="D314" i="10"/>
  <c r="D313" i="10"/>
  <c r="D337" i="10"/>
  <c r="D779" i="10"/>
  <c r="D886" i="10"/>
  <c r="D802" i="10"/>
  <c r="D969" i="10"/>
  <c r="D679" i="10"/>
  <c r="D722" i="10"/>
  <c r="D741" i="10"/>
  <c r="D568" i="10"/>
  <c r="D953" i="10"/>
  <c r="D503" i="10"/>
  <c r="D873" i="10"/>
  <c r="D949" i="10"/>
  <c r="D439" i="10"/>
  <c r="D581" i="10"/>
  <c r="D954" i="10"/>
  <c r="D516" i="10"/>
  <c r="D672" i="10"/>
  <c r="D562" i="10"/>
  <c r="D640" i="10"/>
  <c r="D673" i="10"/>
  <c r="D801" i="10"/>
  <c r="D697" i="10"/>
  <c r="D343" i="10"/>
  <c r="D312" i="10"/>
  <c r="D340" i="10"/>
  <c r="D333" i="10"/>
  <c r="D309" i="10"/>
  <c r="D336" i="10"/>
  <c r="D776" i="10"/>
  <c r="D466" i="10"/>
  <c r="D713" i="10"/>
  <c r="D610" i="10"/>
  <c r="D541" i="10"/>
  <c r="D936" i="10"/>
  <c r="D376" i="10"/>
  <c r="D825" i="10"/>
  <c r="D944" i="10"/>
  <c r="D444" i="10"/>
  <c r="D537" i="10"/>
  <c r="D660" i="10"/>
  <c r="D876" i="10"/>
  <c r="D480" i="10"/>
  <c r="D730" i="10"/>
  <c r="D956" i="10"/>
  <c r="D705" i="10"/>
  <c r="D898" i="10"/>
  <c r="D817" i="10"/>
  <c r="D854" i="10"/>
  <c r="D416" i="10"/>
  <c r="D308" i="10"/>
  <c r="D348" i="10"/>
  <c r="D344" i="10"/>
  <c r="D324" i="10"/>
  <c r="D338" i="10"/>
  <c r="D306" i="10"/>
  <c r="D450" i="10"/>
  <c r="D793" i="10"/>
  <c r="D742" i="10"/>
  <c r="D864" i="10"/>
  <c r="D935" i="10"/>
  <c r="D808" i="10"/>
  <c r="D412" i="10"/>
  <c r="D696" i="10"/>
  <c r="D505" i="10"/>
  <c r="D770" i="10"/>
  <c r="D652" i="10"/>
  <c r="D726" i="10"/>
  <c r="D465" i="10"/>
  <c r="D962" i="10"/>
  <c r="D881" i="10"/>
  <c r="D908" i="10"/>
  <c r="D838" i="10"/>
  <c r="D887" i="10"/>
  <c r="D995" i="10"/>
  <c r="D917" i="10"/>
  <c r="D695" i="10"/>
  <c r="D790" i="10"/>
  <c r="D329" i="10"/>
  <c r="D335" i="10"/>
  <c r="D307" i="10"/>
  <c r="D334" i="10"/>
  <c r="D331" i="10"/>
  <c r="D342" i="10"/>
  <c r="D4" i="3"/>
  <c r="D10" i="3"/>
  <c r="D15" i="3"/>
  <c r="D19" i="3"/>
  <c r="D25" i="3"/>
  <c r="D31" i="3"/>
  <c r="D35" i="3"/>
  <c r="D41" i="3"/>
  <c r="D45" i="3"/>
  <c r="D51" i="3"/>
  <c r="D71" i="3"/>
  <c r="D5" i="3"/>
  <c r="D9" i="3"/>
  <c r="D16" i="3"/>
  <c r="D22" i="3"/>
  <c r="D32" i="3"/>
  <c r="D38" i="3"/>
  <c r="D42" i="3"/>
  <c r="D60" i="3"/>
  <c r="D68" i="3"/>
  <c r="D72" i="3"/>
  <c r="D8" i="3"/>
  <c r="D27" i="3"/>
  <c r="D47" i="3"/>
  <c r="D899" i="10"/>
  <c r="D534" i="10"/>
  <c r="D443" i="10"/>
  <c r="D699" i="10"/>
  <c r="D955" i="10"/>
  <c r="D967" i="10"/>
  <c r="D797" i="10"/>
  <c r="D992" i="10"/>
  <c r="D616" i="10"/>
  <c r="D983" i="10"/>
  <c r="D530" i="10"/>
  <c r="D437" i="10"/>
  <c r="D866" i="10"/>
  <c r="D380" i="10"/>
  <c r="D634" i="10"/>
  <c r="D783" i="10"/>
  <c r="D638" i="10"/>
  <c r="D851" i="10"/>
  <c r="D363" i="10"/>
  <c r="D875" i="10"/>
  <c r="D621" i="10"/>
  <c r="D392" i="10"/>
  <c r="D784" i="10"/>
  <c r="D760" i="10"/>
  <c r="D432" i="10"/>
  <c r="D862" i="10"/>
  <c r="D418" i="10"/>
  <c r="D381" i="10"/>
  <c r="D829" i="10"/>
  <c r="D960" i="10"/>
  <c r="D664" i="10"/>
  <c r="D401" i="10"/>
  <c r="D759" i="10"/>
  <c r="D958" i="10"/>
  <c r="D890" i="10"/>
  <c r="D934" i="10"/>
  <c r="D498" i="10"/>
  <c r="D608" i="10"/>
  <c r="D665" i="10"/>
  <c r="D780" i="10"/>
  <c r="D631" i="10"/>
  <c r="D916" i="10"/>
  <c r="D976" i="10"/>
  <c r="D834" i="10"/>
  <c r="D410" i="10"/>
  <c r="D559" i="10"/>
  <c r="D478" i="10"/>
  <c r="D627" i="10"/>
  <c r="D518" i="10"/>
  <c r="D715" i="10"/>
  <c r="D429" i="10"/>
  <c r="D476" i="10"/>
  <c r="D641" i="10"/>
  <c r="D717" i="10"/>
  <c r="D528" i="10"/>
  <c r="D926" i="10"/>
  <c r="D394" i="10"/>
  <c r="D650" i="10"/>
  <c r="D543" i="10"/>
  <c r="D799" i="10"/>
  <c r="D398" i="10"/>
  <c r="D654" i="10"/>
  <c r="D547" i="10"/>
  <c r="D803" i="10"/>
  <c r="D438" i="10"/>
  <c r="D694" i="10"/>
  <c r="D603" i="10"/>
  <c r="D859" i="10"/>
  <c r="D583" i="10"/>
  <c r="D653" i="10"/>
  <c r="D489" i="10"/>
  <c r="D424" i="10"/>
  <c r="D857" i="10"/>
  <c r="D970" i="10"/>
  <c r="D791" i="10"/>
  <c r="D738" i="10"/>
  <c r="D625" i="10"/>
  <c r="D442" i="10"/>
  <c r="D591" i="10"/>
  <c r="D446" i="10"/>
  <c r="D659" i="10"/>
  <c r="D550" i="10"/>
  <c r="D683" i="10"/>
  <c r="D903" i="10"/>
  <c r="D385" i="10"/>
  <c r="D921" i="10"/>
  <c r="D405" i="10"/>
  <c r="D508" i="10"/>
  <c r="D734" i="10"/>
  <c r="D657" i="10"/>
  <c r="D615" i="10"/>
  <c r="D701" i="10"/>
  <c r="D441" i="10"/>
  <c r="D472" i="10"/>
  <c r="D889" i="10"/>
  <c r="D364" i="10"/>
  <c r="D870" i="10"/>
  <c r="D457" i="10"/>
  <c r="D966" i="10"/>
  <c r="D874" i="10"/>
  <c r="D980" i="10"/>
  <c r="D796" i="10"/>
  <c r="D833" i="10"/>
  <c r="D762" i="10"/>
  <c r="D700" i="10"/>
  <c r="D585" i="10"/>
  <c r="D716" i="10"/>
  <c r="D452" i="10"/>
  <c r="D367" i="10"/>
  <c r="D879" i="10"/>
  <c r="D435" i="10"/>
  <c r="D947" i="10"/>
  <c r="D523" i="10"/>
  <c r="D775" i="10"/>
  <c r="D964" i="10"/>
  <c r="D464" i="10"/>
  <c r="D354" i="10"/>
  <c r="D413" i="10"/>
  <c r="D850" i="10"/>
  <c r="D668" i="10"/>
  <c r="D740" i="10"/>
  <c r="D681" i="10"/>
  <c r="D941" i="10"/>
  <c r="D860" i="10"/>
  <c r="D897" i="10"/>
  <c r="D544" i="10"/>
  <c r="D689" i="10"/>
  <c r="D393" i="10"/>
  <c r="D436" i="10"/>
  <c r="D529" i="10"/>
  <c r="D485" i="10"/>
  <c r="D768" i="10"/>
  <c r="D420" i="10"/>
  <c r="D517" i="10"/>
  <c r="D500" i="10"/>
  <c r="D347" i="10"/>
  <c r="D322" i="10"/>
  <c r="D305" i="10"/>
  <c r="D339" i="10"/>
  <c r="D316" i="10"/>
  <c r="D318" i="10"/>
  <c r="D557" i="10"/>
  <c r="D912" i="10"/>
  <c r="D592" i="10"/>
  <c r="D482" i="10"/>
  <c r="D477" i="10"/>
  <c r="D893" i="10"/>
  <c r="D849" i="10"/>
  <c r="D782" i="10"/>
  <c r="D821" i="10"/>
  <c r="D577" i="10"/>
  <c r="D369" i="10"/>
  <c r="D404" i="10"/>
  <c r="D609" i="10"/>
  <c r="D572" i="10"/>
  <c r="D561" i="10"/>
  <c r="D692" i="10"/>
  <c r="D933" i="10"/>
  <c r="D728" i="10"/>
  <c r="D524" i="10"/>
  <c r="D676" i="10"/>
  <c r="D826" i="10"/>
  <c r="D350" i="10"/>
  <c r="D321" i="10"/>
  <c r="D320" i="10"/>
  <c r="D323" i="10"/>
  <c r="D349" i="10"/>
  <c r="D327" i="10"/>
  <c r="D907" i="10"/>
  <c r="D584" i="10"/>
  <c r="D973" i="10"/>
  <c r="D569" i="10"/>
  <c r="D807" i="10"/>
  <c r="D765" i="10"/>
  <c r="D885" i="10"/>
  <c r="D632" i="10"/>
  <c r="D991" i="10"/>
  <c r="D549" i="10"/>
  <c r="D896" i="10"/>
  <c r="D484" i="10"/>
  <c r="D645" i="10"/>
  <c r="D792" i="10"/>
  <c r="D710" i="10"/>
  <c r="D748" i="10"/>
  <c r="D837" i="10"/>
  <c r="D375" i="10"/>
  <c r="D830" i="10"/>
  <c r="D805" i="10"/>
  <c r="D977" i="10"/>
  <c r="D988" i="10"/>
  <c r="D325" i="10"/>
  <c r="D346" i="10"/>
  <c r="D304" i="10"/>
  <c r="D319" i="10"/>
  <c r="D317" i="10"/>
  <c r="D328" i="10"/>
  <c r="D946" i="10"/>
  <c r="D855" i="10"/>
  <c r="D798" i="10"/>
  <c r="D423" i="10"/>
  <c r="D605" i="10"/>
  <c r="D978" i="10"/>
  <c r="D440" i="10"/>
  <c r="D868" i="10"/>
  <c r="D492" i="10"/>
  <c r="D448" i="10"/>
  <c r="D714" i="10"/>
  <c r="D844" i="10"/>
  <c r="D737" i="10"/>
  <c r="D724" i="10"/>
  <c r="D848" i="10"/>
  <c r="D951" i="10"/>
  <c r="D372" i="10"/>
  <c r="D361" i="10"/>
  <c r="D989" i="10"/>
  <c r="D1001" i="10"/>
  <c r="D521" i="10"/>
  <c r="D332" i="10"/>
  <c r="D326" i="10"/>
  <c r="D341" i="10"/>
  <c r="D315" i="10"/>
  <c r="D303" i="10"/>
  <c r="D311" i="10"/>
  <c r="D3" i="3"/>
  <c r="D6" i="3"/>
  <c r="D13" i="3"/>
  <c r="D17" i="3"/>
  <c r="D21" i="3"/>
  <c r="D29" i="3"/>
  <c r="D33" i="3"/>
  <c r="D39" i="3"/>
  <c r="D43" i="3"/>
  <c r="D49" i="3"/>
  <c r="D61" i="3"/>
  <c r="D75" i="3"/>
  <c r="D7" i="3"/>
  <c r="D11" i="3"/>
  <c r="D20" i="3"/>
  <c r="D26" i="3"/>
  <c r="D34" i="3"/>
  <c r="D40" i="3"/>
  <c r="D54" i="3"/>
  <c r="D66" i="3"/>
  <c r="D70" i="3"/>
  <c r="D78" i="3"/>
  <c r="D23" i="3"/>
  <c r="D37" i="3"/>
  <c r="D53" i="3"/>
  <c r="D57" i="3"/>
  <c r="D63" i="3"/>
  <c r="D36" i="3"/>
  <c r="D52" i="3"/>
  <c r="D79" i="3"/>
  <c r="D83" i="3"/>
  <c r="D87" i="3"/>
  <c r="D55" i="3"/>
  <c r="D28" i="3"/>
  <c r="D67" i="3"/>
  <c r="D85" i="3"/>
  <c r="D107" i="3"/>
  <c r="D111" i="3"/>
  <c r="D127" i="3"/>
  <c r="D137" i="3"/>
  <c r="D149" i="3"/>
  <c r="D157" i="3"/>
  <c r="D165" i="3"/>
  <c r="D175" i="3"/>
  <c r="D18" i="3"/>
  <c r="D58" i="3"/>
  <c r="D80" i="3"/>
  <c r="D84" i="3"/>
  <c r="D88" i="3"/>
  <c r="D92" i="3"/>
  <c r="D96" i="3"/>
  <c r="D116" i="3"/>
  <c r="D119" i="3"/>
  <c r="D122" i="3"/>
  <c r="D128" i="3"/>
  <c r="D142" i="3"/>
  <c r="D158" i="3"/>
  <c r="D168" i="3"/>
  <c r="D64" i="3"/>
  <c r="D99" i="3"/>
  <c r="D115" i="3"/>
  <c r="D131" i="3"/>
  <c r="D143" i="3"/>
  <c r="D147" i="3"/>
  <c r="D159" i="3"/>
  <c r="D177" i="3"/>
  <c r="D185" i="3"/>
  <c r="D595" i="3"/>
  <c r="D602" i="3"/>
  <c r="D608" i="3"/>
  <c r="D611" i="3"/>
  <c r="D616" i="3"/>
  <c r="D625" i="3"/>
  <c r="D628" i="3"/>
  <c r="D631" i="3"/>
  <c r="D56" i="3"/>
  <c r="D73" i="3"/>
  <c r="D102" i="3"/>
  <c r="D130" i="3"/>
  <c r="D146" i="3"/>
  <c r="D154" i="3"/>
  <c r="D166" i="3"/>
  <c r="D174" i="3"/>
  <c r="D181" i="3"/>
  <c r="D601" i="3"/>
  <c r="D605" i="3"/>
  <c r="D613" i="3"/>
  <c r="D619" i="3"/>
  <c r="D623" i="3"/>
  <c r="D629" i="3"/>
  <c r="D14" i="3"/>
  <c r="D46" i="3"/>
  <c r="D76" i="3"/>
  <c r="D93" i="3"/>
  <c r="D101" i="3"/>
  <c r="D110" i="3"/>
  <c r="D121" i="3"/>
  <c r="D129" i="3"/>
  <c r="D145" i="3"/>
  <c r="D161" i="3"/>
  <c r="D173" i="3"/>
  <c r="D598" i="3"/>
  <c r="D622" i="3"/>
  <c r="D638" i="3"/>
  <c r="D48" i="3"/>
  <c r="D77" i="3"/>
  <c r="D104" i="3"/>
  <c r="D112" i="3"/>
  <c r="D132" i="3"/>
  <c r="D140" i="3"/>
  <c r="D156" i="3"/>
  <c r="D176" i="3"/>
  <c r="D182" i="3"/>
  <c r="D596" i="3"/>
  <c r="D604" i="3"/>
  <c r="D612" i="3"/>
  <c r="D632" i="3"/>
  <c r="D640" i="3"/>
  <c r="D634" i="3"/>
  <c r="D646" i="3"/>
  <c r="D676" i="3"/>
  <c r="D682" i="3"/>
  <c r="D688" i="3"/>
  <c r="D692" i="3"/>
  <c r="D700" i="3"/>
  <c r="D708" i="3"/>
  <c r="D712" i="3"/>
  <c r="D716" i="3"/>
  <c r="D720" i="3"/>
  <c r="D724" i="3"/>
  <c r="D728" i="3"/>
  <c r="D732" i="3"/>
  <c r="D770" i="3"/>
  <c r="D644" i="3"/>
  <c r="D650" i="3"/>
  <c r="D666" i="3"/>
  <c r="D672" i="3"/>
  <c r="D680" i="3"/>
  <c r="D684" i="3"/>
  <c r="D702" i="3"/>
  <c r="D707" i="3"/>
  <c r="D752" i="3"/>
  <c r="D762" i="3"/>
  <c r="D766" i="3"/>
  <c r="D772" i="3"/>
  <c r="D778" i="3"/>
  <c r="D637" i="3"/>
  <c r="D645" i="3"/>
  <c r="D651" i="3"/>
  <c r="D655" i="3"/>
  <c r="D659" i="3"/>
  <c r="D665" i="3"/>
  <c r="D671" i="3"/>
  <c r="D675" i="3"/>
  <c r="D685" i="3"/>
  <c r="D701" i="3"/>
  <c r="D705" i="3"/>
  <c r="D737" i="3"/>
  <c r="D741" i="3"/>
  <c r="D745" i="3"/>
  <c r="D749" i="3"/>
  <c r="D753" i="3"/>
  <c r="D757" i="3"/>
  <c r="D761" i="3"/>
  <c r="D765" i="3"/>
  <c r="D647" i="3"/>
  <c r="D654" i="3"/>
  <c r="D658" i="3"/>
  <c r="D663" i="3"/>
  <c r="D669" i="3"/>
  <c r="D679" i="3"/>
  <c r="D689" i="3"/>
  <c r="D694" i="3"/>
  <c r="D698" i="3"/>
  <c r="D709" i="3"/>
  <c r="D713" i="3"/>
  <c r="D717" i="3"/>
  <c r="D723" i="3"/>
  <c r="D727" i="3"/>
  <c r="D731" i="3"/>
  <c r="D735" i="3"/>
  <c r="D740" i="3"/>
  <c r="D744" i="3"/>
  <c r="D748" i="3"/>
  <c r="D754" i="3"/>
  <c r="D758" i="3"/>
  <c r="D781" i="3"/>
  <c r="D785" i="3"/>
  <c r="D789" i="3"/>
  <c r="D793" i="3"/>
  <c r="D797" i="3"/>
  <c r="D807" i="3"/>
  <c r="D811" i="3"/>
  <c r="D817" i="3"/>
  <c r="D829" i="3"/>
  <c r="D837" i="3"/>
  <c r="D843" i="3"/>
  <c r="D851" i="3"/>
  <c r="D859" i="3"/>
  <c r="D865" i="3"/>
  <c r="D877" i="3"/>
  <c r="D885" i="3"/>
  <c r="D889" i="3"/>
  <c r="D897" i="3"/>
  <c r="D901" i="3"/>
  <c r="D905" i="3"/>
  <c r="D911" i="3"/>
  <c r="D921" i="3"/>
  <c r="D927" i="3"/>
  <c r="D931" i="3"/>
  <c r="D939" i="3"/>
  <c r="D953" i="3"/>
  <c r="D959" i="3"/>
  <c r="D963" i="3"/>
  <c r="D973" i="3"/>
  <c r="D979" i="3"/>
  <c r="D983" i="3"/>
  <c r="D987" i="3"/>
  <c r="D993" i="3"/>
  <c r="D769" i="3"/>
  <c r="D777" i="3"/>
  <c r="D819" i="3"/>
  <c r="D831" i="3"/>
  <c r="D846" i="3"/>
  <c r="D853" i="3"/>
  <c r="D881" i="3"/>
  <c r="D896" i="3"/>
  <c r="D900" i="3"/>
  <c r="D904" i="3"/>
  <c r="D908" i="3"/>
  <c r="D937" i="3"/>
  <c r="D943" i="3"/>
  <c r="D954" i="3"/>
  <c r="D962" i="3"/>
  <c r="D966" i="3"/>
  <c r="D970" i="3"/>
  <c r="D974" i="3"/>
  <c r="D978" i="3"/>
  <c r="D491" i="3"/>
  <c r="D515" i="3"/>
  <c r="D549" i="3"/>
  <c r="D575" i="3"/>
  <c r="D776" i="3"/>
  <c r="D798" i="3"/>
  <c r="D806" i="3"/>
  <c r="D816" i="3"/>
  <c r="D824" i="3"/>
  <c r="D830" i="3"/>
  <c r="D836" i="3"/>
  <c r="D842" i="3"/>
  <c r="D852" i="3"/>
  <c r="D864" i="3"/>
  <c r="D872" i="3"/>
  <c r="D878" i="3"/>
  <c r="D884" i="3"/>
  <c r="D888" i="3"/>
  <c r="D910" i="3"/>
  <c r="D920" i="3"/>
  <c r="D942" i="3"/>
  <c r="D958" i="3"/>
  <c r="D984" i="3"/>
  <c r="D994" i="3"/>
  <c r="D493" i="3"/>
  <c r="D517" i="3"/>
  <c r="D553" i="3"/>
  <c r="D577" i="3"/>
  <c r="D775" i="3"/>
  <c r="D784" i="3"/>
  <c r="D788" i="3"/>
  <c r="D792" i="3"/>
  <c r="D796" i="3"/>
  <c r="D803" i="3"/>
  <c r="D805" i="3"/>
  <c r="D812" i="3"/>
  <c r="D815" i="3"/>
  <c r="D822" i="3"/>
  <c r="D826" i="3"/>
  <c r="D834" i="3"/>
  <c r="D838" i="3"/>
  <c r="D845" i="3"/>
  <c r="D854" i="3"/>
  <c r="D858" i="3"/>
  <c r="D862" i="3"/>
  <c r="D868" i="3"/>
  <c r="D870" i="3"/>
  <c r="D874" i="3"/>
  <c r="D882" i="3"/>
  <c r="D59" i="3"/>
  <c r="D44" i="3"/>
  <c r="D81" i="3"/>
  <c r="D95" i="3"/>
  <c r="D109" i="3"/>
  <c r="D113" i="3"/>
  <c r="D133" i="3"/>
  <c r="D139" i="3"/>
  <c r="D155" i="3"/>
  <c r="D163" i="3"/>
  <c r="D167" i="3"/>
  <c r="D12" i="3"/>
  <c r="D50" i="3"/>
  <c r="D74" i="3"/>
  <c r="D82" i="3"/>
  <c r="D86" i="3"/>
  <c r="D90" i="3"/>
  <c r="D94" i="3"/>
  <c r="D106" i="3"/>
  <c r="D118" i="3"/>
  <c r="D120" i="3"/>
  <c r="D126" i="3"/>
  <c r="D134" i="3"/>
  <c r="D152" i="3"/>
  <c r="D160" i="3"/>
  <c r="D172" i="3"/>
  <c r="D91" i="3"/>
  <c r="D103" i="3"/>
  <c r="D123" i="3"/>
  <c r="D135" i="3"/>
  <c r="D144" i="3"/>
  <c r="D151" i="3"/>
  <c r="D171" i="3"/>
  <c r="D183" i="3"/>
  <c r="D594" i="3"/>
  <c r="D599" i="3"/>
  <c r="D606" i="3"/>
  <c r="D609" i="3"/>
  <c r="D614" i="3"/>
  <c r="D617" i="3"/>
  <c r="D626" i="3"/>
  <c r="D630" i="3"/>
  <c r="D24" i="3"/>
  <c r="D65" i="3"/>
  <c r="D98" i="3"/>
  <c r="D114" i="3"/>
  <c r="D138" i="3"/>
  <c r="D150" i="3"/>
  <c r="D162" i="3"/>
  <c r="D170" i="3"/>
  <c r="D179" i="3"/>
  <c r="D597" i="3"/>
  <c r="D603" i="3"/>
  <c r="D607" i="3"/>
  <c r="D615" i="3"/>
  <c r="D621" i="3"/>
  <c r="D627" i="3"/>
  <c r="D633" i="3"/>
  <c r="D30" i="3"/>
  <c r="D62" i="3"/>
  <c r="D89" i="3"/>
  <c r="D97" i="3"/>
  <c r="D105" i="3"/>
  <c r="D117" i="3"/>
  <c r="D125" i="3"/>
  <c r="D141" i="3"/>
  <c r="D153" i="3"/>
  <c r="D169" i="3"/>
  <c r="D180" i="3"/>
  <c r="D620" i="3"/>
  <c r="D624" i="3"/>
  <c r="D639" i="3"/>
  <c r="D69" i="3"/>
  <c r="D100" i="3"/>
  <c r="D108" i="3"/>
  <c r="D124" i="3"/>
  <c r="D136" i="3"/>
  <c r="D148" i="3"/>
  <c r="D164" i="3"/>
  <c r="D178" i="3"/>
  <c r="D184" i="3"/>
  <c r="D600" i="3"/>
  <c r="D610" i="3"/>
  <c r="D618" i="3"/>
  <c r="D636" i="3"/>
  <c r="D642" i="3"/>
  <c r="D643" i="3"/>
  <c r="D662" i="3"/>
  <c r="D678" i="3"/>
  <c r="D686" i="3"/>
  <c r="D690" i="3"/>
  <c r="D696" i="3"/>
  <c r="D706" i="3"/>
  <c r="D710" i="3"/>
  <c r="D714" i="3"/>
  <c r="D718" i="3"/>
  <c r="D722" i="3"/>
  <c r="D726" i="3"/>
  <c r="D730" i="3"/>
  <c r="D734" i="3"/>
  <c r="D635" i="3"/>
  <c r="D648" i="3"/>
  <c r="D664" i="3"/>
  <c r="D670" i="3"/>
  <c r="D677" i="3"/>
  <c r="D683" i="3"/>
  <c r="D697" i="3"/>
  <c r="D704" i="3"/>
  <c r="D736" i="3"/>
  <c r="D760" i="3"/>
  <c r="D764" i="3"/>
  <c r="D768" i="3"/>
  <c r="D774" i="3"/>
  <c r="D779" i="3"/>
  <c r="D641" i="3"/>
  <c r="D649" i="3"/>
  <c r="D653" i="3"/>
  <c r="D657" i="3"/>
  <c r="D661" i="3"/>
  <c r="D667" i="3"/>
  <c r="D673" i="3"/>
  <c r="D681" i="3"/>
  <c r="D693" i="3"/>
  <c r="D703" i="3"/>
  <c r="D719" i="3"/>
  <c r="D739" i="3"/>
  <c r="D743" i="3"/>
  <c r="D747" i="3"/>
  <c r="D751" i="3"/>
  <c r="D755" i="3"/>
  <c r="D759" i="3"/>
  <c r="D763" i="3"/>
  <c r="D767" i="3"/>
  <c r="D652" i="3"/>
  <c r="D656" i="3"/>
  <c r="D660" i="3"/>
  <c r="D668" i="3"/>
  <c r="D674" i="3"/>
  <c r="D687" i="3"/>
  <c r="D691" i="3"/>
  <c r="D695" i="3"/>
  <c r="D699" i="3"/>
  <c r="D711" i="3"/>
  <c r="D715" i="3"/>
  <c r="D721" i="3"/>
  <c r="D725" i="3"/>
  <c r="D729" i="3"/>
  <c r="D733" i="3"/>
  <c r="D738" i="3"/>
  <c r="D742" i="3"/>
  <c r="D746" i="3"/>
  <c r="D750" i="3"/>
  <c r="D756" i="3"/>
  <c r="D771" i="3"/>
  <c r="D783" i="3"/>
  <c r="D787" i="3"/>
  <c r="D791" i="3"/>
  <c r="D795" i="3"/>
  <c r="D799" i="3"/>
  <c r="D809" i="3"/>
  <c r="D813" i="3"/>
  <c r="D821" i="3"/>
  <c r="D833" i="3"/>
  <c r="D839" i="3"/>
  <c r="D849" i="3"/>
  <c r="D857" i="3"/>
  <c r="D861" i="3"/>
  <c r="D867" i="3"/>
  <c r="D879" i="3"/>
  <c r="D887" i="3"/>
  <c r="D895" i="3"/>
  <c r="D899" i="3"/>
  <c r="D903" i="3"/>
  <c r="D907" i="3"/>
  <c r="D913" i="3"/>
  <c r="D923" i="3"/>
  <c r="D929" i="3"/>
  <c r="D933" i="3"/>
  <c r="D945" i="3"/>
  <c r="D955" i="3"/>
  <c r="D961" i="3"/>
  <c r="D971" i="3"/>
  <c r="D977" i="3"/>
  <c r="D981" i="3"/>
  <c r="D985" i="3"/>
  <c r="D989" i="3"/>
  <c r="D1000" i="3"/>
  <c r="D773" i="3"/>
  <c r="D801" i="3"/>
  <c r="D825" i="3"/>
  <c r="D841" i="3"/>
  <c r="D847" i="3"/>
  <c r="D873" i="3"/>
  <c r="D893" i="3"/>
  <c r="D898" i="3"/>
  <c r="D902" i="3"/>
  <c r="D906" i="3"/>
  <c r="D916" i="3"/>
  <c r="D940" i="3"/>
  <c r="D947" i="3"/>
  <c r="D956" i="3"/>
  <c r="D964" i="3"/>
  <c r="D969" i="3"/>
  <c r="D972" i="3"/>
  <c r="D976" i="3"/>
  <c r="D995" i="3"/>
  <c r="D505" i="3"/>
  <c r="D541" i="3"/>
  <c r="D559" i="3"/>
  <c r="D583" i="3"/>
  <c r="D780" i="3"/>
  <c r="D800" i="3"/>
  <c r="D810" i="3"/>
  <c r="D818" i="3"/>
  <c r="D828" i="3"/>
  <c r="D832" i="3"/>
  <c r="D840" i="3"/>
  <c r="D848" i="3"/>
  <c r="D856" i="3"/>
  <c r="D866" i="3"/>
  <c r="D876" i="3"/>
  <c r="D880" i="3"/>
  <c r="D886" i="3"/>
  <c r="D892" i="3"/>
  <c r="D914" i="3"/>
  <c r="D936" i="3"/>
  <c r="D946" i="3"/>
  <c r="D968" i="3"/>
  <c r="D992" i="3"/>
  <c r="D998" i="3"/>
  <c r="D507" i="3"/>
  <c r="D543" i="3"/>
  <c r="D561" i="3"/>
  <c r="D585" i="3"/>
  <c r="D782" i="3"/>
  <c r="D786" i="3"/>
  <c r="D790" i="3"/>
  <c r="D794" i="3"/>
  <c r="D802" i="3"/>
  <c r="D804" i="3"/>
  <c r="D808" i="3"/>
  <c r="D814" i="3"/>
  <c r="D820" i="3"/>
  <c r="D823" i="3"/>
  <c r="D827" i="3"/>
  <c r="D835" i="3"/>
  <c r="D844" i="3"/>
  <c r="D850" i="3"/>
  <c r="D855" i="3"/>
  <c r="D860" i="3"/>
  <c r="D863" i="3"/>
  <c r="D869" i="3"/>
  <c r="D871" i="3"/>
  <c r="D875" i="3"/>
  <c r="D883" i="3"/>
  <c r="D890" i="3"/>
  <c r="D894" i="3"/>
  <c r="D912" i="3"/>
  <c r="D917" i="3"/>
  <c r="D919" i="3"/>
  <c r="D924" i="3"/>
  <c r="D926" i="3"/>
  <c r="D930" i="3"/>
  <c r="D934" i="3"/>
  <c r="D938" i="3"/>
  <c r="D944" i="3"/>
  <c r="D949" i="3"/>
  <c r="D951" i="3"/>
  <c r="D957" i="3"/>
  <c r="D965" i="3"/>
  <c r="D975" i="3"/>
  <c r="D986" i="3"/>
  <c r="D487" i="3"/>
  <c r="D545" i="3"/>
  <c r="D587" i="3"/>
  <c r="D499" i="3"/>
  <c r="D544" i="3"/>
  <c r="D576" i="3"/>
  <c r="D520" i="3"/>
  <c r="D536" i="3"/>
  <c r="D570" i="3"/>
  <c r="D512" i="3"/>
  <c r="D551" i="3"/>
  <c r="D586" i="3"/>
  <c r="D238" i="10"/>
  <c r="D292" i="10"/>
  <c r="D295" i="10"/>
  <c r="D281" i="10"/>
  <c r="D231" i="10"/>
  <c r="D271" i="10"/>
  <c r="D266" i="10"/>
  <c r="D278" i="10"/>
  <c r="D299" i="10"/>
  <c r="D371" i="3"/>
  <c r="D468" i="3"/>
  <c r="D427" i="3"/>
  <c r="D410" i="3"/>
  <c r="D426" i="3"/>
  <c r="D401" i="3"/>
  <c r="D449" i="3"/>
  <c r="D385" i="3"/>
  <c r="D460" i="3"/>
  <c r="D408" i="3"/>
  <c r="D434" i="3"/>
  <c r="D417" i="3"/>
  <c r="D444" i="3"/>
  <c r="D379" i="3"/>
  <c r="D484" i="3"/>
  <c r="D213" i="10"/>
  <c r="D198" i="10"/>
  <c r="D202" i="10"/>
  <c r="D186" i="10"/>
  <c r="D201" i="10"/>
  <c r="D69" i="10"/>
  <c r="D104" i="10"/>
  <c r="D78" i="10"/>
  <c r="D12" i="10"/>
  <c r="D18" i="10"/>
  <c r="D131" i="10"/>
  <c r="D169" i="10"/>
  <c r="D130" i="10"/>
  <c r="D111" i="10"/>
  <c r="D109" i="10"/>
  <c r="D132" i="10"/>
  <c r="D174" i="10"/>
  <c r="D44" i="10"/>
  <c r="D181" i="10"/>
  <c r="D108" i="10"/>
  <c r="D112" i="10"/>
  <c r="D67" i="10"/>
  <c r="D113" i="10"/>
  <c r="D249" i="3"/>
  <c r="D270" i="3"/>
  <c r="D231" i="3"/>
  <c r="D360" i="3"/>
  <c r="D227" i="3"/>
  <c r="D273" i="3"/>
  <c r="D285" i="3"/>
  <c r="D368" i="3"/>
  <c r="D292" i="3"/>
  <c r="D201" i="3"/>
  <c r="D203" i="3"/>
  <c r="D284" i="3"/>
  <c r="D315" i="3"/>
  <c r="D258" i="3"/>
  <c r="D283" i="3"/>
  <c r="D307" i="3"/>
  <c r="D236" i="3"/>
  <c r="D229" i="3"/>
  <c r="D232" i="3"/>
  <c r="D513" i="3"/>
  <c r="D567" i="3"/>
  <c r="D492" i="3"/>
  <c r="D531" i="3"/>
  <c r="D571" i="3"/>
  <c r="D500" i="3"/>
  <c r="D530" i="3"/>
  <c r="D558" i="3"/>
  <c r="D506" i="3"/>
  <c r="D527" i="3"/>
  <c r="D569" i="3"/>
  <c r="D294" i="10"/>
  <c r="D244" i="10"/>
  <c r="D290" i="10"/>
  <c r="D287" i="10"/>
  <c r="D241" i="10"/>
  <c r="D227" i="10"/>
  <c r="D268" i="10"/>
  <c r="D301" i="10"/>
  <c r="D226" i="10"/>
  <c r="D235" i="10"/>
  <c r="D479" i="3"/>
  <c r="D391" i="3"/>
  <c r="D439" i="3"/>
  <c r="D425" i="3"/>
  <c r="D394" i="3"/>
  <c r="D445" i="3"/>
  <c r="D450" i="3"/>
  <c r="D413" i="3"/>
  <c r="D387" i="3"/>
  <c r="D459" i="3"/>
  <c r="D411" i="3"/>
  <c r="D422" i="3"/>
  <c r="D400" i="3"/>
  <c r="D403" i="3"/>
  <c r="D466" i="3"/>
  <c r="D188" i="10"/>
  <c r="D195" i="10"/>
  <c r="D185" i="10"/>
  <c r="D224" i="10"/>
  <c r="D200" i="10"/>
  <c r="D48" i="10"/>
  <c r="D126" i="10"/>
  <c r="D87" i="10"/>
  <c r="D36" i="10"/>
  <c r="D180" i="10"/>
  <c r="D61" i="10"/>
  <c r="D64" i="10"/>
  <c r="D8" i="10"/>
  <c r="D106" i="10"/>
  <c r="D83" i="10"/>
  <c r="D122" i="10"/>
  <c r="D96" i="10"/>
  <c r="D35" i="10"/>
  <c r="D13" i="10"/>
  <c r="D105" i="10"/>
  <c r="D119" i="10"/>
  <c r="D21" i="10"/>
  <c r="D6" i="10"/>
  <c r="D121" i="10"/>
  <c r="D51" i="10"/>
  <c r="D210" i="3"/>
  <c r="D191" i="3"/>
  <c r="D300" i="3"/>
  <c r="D251" i="3"/>
  <c r="D293" i="3"/>
  <c r="D291" i="3"/>
  <c r="D198" i="3"/>
  <c r="D243" i="3"/>
  <c r="D311" i="3"/>
  <c r="D245" i="3"/>
  <c r="D313" i="3"/>
  <c r="D187" i="3"/>
  <c r="D288" i="3"/>
  <c r="D254" i="3"/>
  <c r="D230" i="3"/>
  <c r="D271" i="3"/>
  <c r="D235" i="3"/>
  <c r="D365" i="3"/>
  <c r="D990" i="3"/>
  <c r="D535" i="3"/>
  <c r="D579" i="3"/>
  <c r="D494" i="3"/>
  <c r="D539" i="3"/>
  <c r="D573" i="3"/>
  <c r="D504" i="3"/>
  <c r="D532" i="3"/>
  <c r="D560" i="3"/>
  <c r="D508" i="3"/>
  <c r="D529" i="3"/>
  <c r="D582" i="3"/>
  <c r="D285" i="10"/>
  <c r="D274" i="10"/>
  <c r="D249" i="10"/>
  <c r="D245" i="10"/>
  <c r="D234" i="10"/>
  <c r="D298" i="10"/>
  <c r="D284" i="10"/>
  <c r="D265" i="10"/>
  <c r="D258" i="10"/>
  <c r="D297" i="10"/>
  <c r="D446" i="3"/>
  <c r="D433" i="3"/>
  <c r="D389" i="3"/>
  <c r="D485" i="3"/>
  <c r="D464" i="3"/>
  <c r="D424" i="3"/>
  <c r="D407" i="3"/>
  <c r="D465" i="3"/>
  <c r="D467" i="3"/>
  <c r="D416" i="3"/>
  <c r="D384" i="3"/>
  <c r="D443" i="3"/>
  <c r="D486" i="3"/>
  <c r="D453" i="3"/>
  <c r="D223" i="10"/>
  <c r="D221" i="10"/>
  <c r="D207" i="10"/>
  <c r="D219" i="10"/>
  <c r="D216" i="10"/>
  <c r="D196" i="10"/>
  <c r="D27" i="10"/>
  <c r="D68" i="10"/>
  <c r="D14" i="10"/>
  <c r="D97" i="10"/>
  <c r="D23" i="10"/>
  <c r="D116" i="10"/>
  <c r="D99" i="10"/>
  <c r="D86" i="10"/>
  <c r="D176" i="10"/>
  <c r="D32" i="10"/>
  <c r="D89" i="10"/>
  <c r="D133" i="10"/>
  <c r="D30" i="10"/>
  <c r="D63" i="10"/>
  <c r="D31" i="10"/>
  <c r="D124" i="10"/>
  <c r="D167" i="10"/>
  <c r="D107" i="10"/>
  <c r="D264" i="3"/>
  <c r="D252" i="3"/>
  <c r="D275" i="3"/>
  <c r="D244" i="3"/>
  <c r="D312" i="3"/>
  <c r="D225" i="3"/>
  <c r="D366" i="3"/>
  <c r="D186" i="3"/>
  <c r="D238" i="3"/>
  <c r="D318" i="3"/>
  <c r="D204" i="3"/>
  <c r="D308" i="3"/>
  <c r="D282" i="3"/>
  <c r="D223" i="3"/>
  <c r="D216" i="3"/>
  <c r="D276" i="3"/>
  <c r="D190" i="3"/>
  <c r="D357" i="3"/>
  <c r="D269" i="3"/>
  <c r="D991" i="3"/>
  <c r="D999" i="3"/>
  <c r="D497" i="3"/>
  <c r="D557" i="3"/>
  <c r="D593" i="3"/>
  <c r="D523" i="3"/>
  <c r="D550" i="3"/>
  <c r="D590" i="3"/>
  <c r="D526" i="3"/>
  <c r="D552" i="3"/>
  <c r="D502" i="3"/>
  <c r="D519" i="3"/>
  <c r="D566" i="3"/>
  <c r="D256" i="10"/>
  <c r="D236" i="10"/>
  <c r="D263" i="10"/>
  <c r="D289" i="10"/>
  <c r="D280" i="10"/>
  <c r="D296" i="10"/>
  <c r="D277" i="10"/>
  <c r="D288" i="10"/>
  <c r="D254" i="10"/>
  <c r="D302" i="10"/>
  <c r="D455" i="3"/>
  <c r="D414" i="3"/>
  <c r="D432" i="3"/>
  <c r="D431" i="3"/>
  <c r="D383" i="3"/>
  <c r="D421" i="3"/>
  <c r="D392" i="3"/>
  <c r="D406" i="3"/>
  <c r="D473" i="3"/>
  <c r="D482" i="3"/>
  <c r="D370" i="3"/>
  <c r="D476" i="3"/>
  <c r="D435" i="3"/>
  <c r="D458" i="3"/>
  <c r="D447" i="3"/>
  <c r="D218" i="10"/>
  <c r="D210" i="10"/>
  <c r="D217" i="10"/>
  <c r="D214" i="10"/>
  <c r="D199" i="10"/>
  <c r="D19" i="10"/>
  <c r="D120" i="10"/>
  <c r="D55" i="10"/>
  <c r="D134" i="10"/>
  <c r="D50" i="10"/>
  <c r="D88" i="10"/>
  <c r="D47" i="10"/>
  <c r="D5" i="10"/>
  <c r="D41" i="10"/>
  <c r="D3" i="10"/>
  <c r="D92" i="10"/>
  <c r="D184" i="10"/>
  <c r="D114" i="10"/>
  <c r="D127" i="10"/>
  <c r="D125" i="10"/>
  <c r="D34" i="10"/>
  <c r="D128" i="10"/>
  <c r="D56" i="10"/>
  <c r="D70" i="10"/>
  <c r="D214" i="3"/>
  <c r="D287" i="3"/>
  <c r="D362" i="3"/>
  <c r="D200" i="3"/>
  <c r="D205" i="3"/>
  <c r="D296" i="3"/>
  <c r="D215" i="3"/>
  <c r="D351" i="3"/>
  <c r="D202" i="3"/>
  <c r="D363" i="3"/>
  <c r="D240" i="3"/>
  <c r="D241" i="3"/>
  <c r="D188" i="3"/>
  <c r="D253" i="3"/>
  <c r="D196" i="3"/>
  <c r="D237" i="3"/>
  <c r="D306" i="3"/>
  <c r="D228" i="3"/>
  <c r="D224" i="3"/>
  <c r="D259" i="3"/>
  <c r="D891" i="3"/>
  <c r="D909" i="3"/>
  <c r="D915" i="3"/>
  <c r="D918" i="3"/>
  <c r="D922" i="3"/>
  <c r="D925" i="3"/>
  <c r="D928" i="3"/>
  <c r="D932" i="3"/>
  <c r="D935" i="3"/>
  <c r="D941" i="3"/>
  <c r="D948" i="3"/>
  <c r="D950" i="3"/>
  <c r="D952" i="3"/>
  <c r="D960" i="3"/>
  <c r="D967" i="3"/>
  <c r="D980" i="3"/>
  <c r="D997" i="3"/>
  <c r="D511" i="3"/>
  <c r="D565" i="3"/>
  <c r="D490" i="3"/>
  <c r="D525" i="3"/>
  <c r="D562" i="3"/>
  <c r="D498" i="3"/>
  <c r="D528" i="3"/>
  <c r="D556" i="3"/>
  <c r="D503" i="3"/>
  <c r="D521" i="3"/>
  <c r="D568" i="3"/>
  <c r="D269" i="10"/>
  <c r="D237" i="10"/>
  <c r="D273" i="10"/>
  <c r="D260" i="10"/>
  <c r="D255" i="10"/>
  <c r="D270" i="10"/>
  <c r="D228" i="10"/>
  <c r="D293" i="10"/>
  <c r="D247" i="10"/>
  <c r="D259" i="10"/>
  <c r="D398" i="3"/>
  <c r="D418" i="3"/>
  <c r="D393" i="3"/>
  <c r="D380" i="3"/>
  <c r="D441" i="3"/>
  <c r="D483" i="3"/>
  <c r="D462" i="3"/>
  <c r="D454" i="3"/>
  <c r="D428" i="3"/>
  <c r="D451" i="3"/>
  <c r="D390" i="3"/>
  <c r="D475" i="3"/>
  <c r="D405" i="3"/>
  <c r="D436" i="3"/>
  <c r="D477" i="3"/>
  <c r="D209" i="10"/>
  <c r="D192" i="10"/>
  <c r="D190" i="10"/>
  <c r="D220" i="10"/>
  <c r="D206" i="10"/>
  <c r="D15" i="10"/>
  <c r="D42" i="10"/>
  <c r="D177" i="10"/>
  <c r="D81" i="10"/>
  <c r="D85" i="10"/>
  <c r="D20" i="10"/>
  <c r="D33" i="10"/>
  <c r="D102" i="10"/>
  <c r="D90" i="10"/>
  <c r="D53" i="10"/>
  <c r="D28" i="10"/>
  <c r="D168" i="10"/>
  <c r="D77" i="10"/>
  <c r="D39" i="10"/>
  <c r="D24" i="10"/>
  <c r="D171" i="10"/>
  <c r="D57" i="10"/>
  <c r="D221" i="3"/>
  <c r="D317" i="3"/>
  <c r="D303" i="3"/>
  <c r="D268" i="3"/>
  <c r="D262" i="3"/>
  <c r="D355" i="3"/>
  <c r="D256" i="3"/>
  <c r="D195" i="3"/>
  <c r="D192" i="3"/>
  <c r="D217" i="3"/>
  <c r="D199" i="3"/>
  <c r="D189" i="3"/>
  <c r="D220" i="3"/>
  <c r="D219" i="3"/>
  <c r="D281" i="3"/>
  <c r="D359" i="3"/>
  <c r="D352" i="3"/>
  <c r="D309" i="3"/>
  <c r="D226" i="3"/>
  <c r="D489" i="3"/>
  <c r="D547" i="3"/>
  <c r="D589" i="3"/>
  <c r="D501" i="3"/>
  <c r="D546" i="3"/>
  <c r="D578" i="3"/>
  <c r="D522" i="3"/>
  <c r="D538" i="3"/>
  <c r="D572" i="3"/>
  <c r="D514" i="3"/>
  <c r="D554" i="3"/>
  <c r="D588" i="3"/>
  <c r="D262" i="10"/>
  <c r="D275" i="10"/>
  <c r="D261" i="10"/>
  <c r="D276" i="10"/>
  <c r="D257" i="10"/>
  <c r="D240" i="10"/>
  <c r="D253" i="10"/>
  <c r="D246" i="10"/>
  <c r="D300" i="10"/>
  <c r="D373" i="3"/>
  <c r="D409" i="3"/>
  <c r="D386" i="3"/>
  <c r="D412" i="3"/>
  <c r="D399" i="3"/>
  <c r="D452" i="3"/>
  <c r="D376" i="3"/>
  <c r="D461" i="3"/>
  <c r="D382" i="3"/>
  <c r="D470" i="3"/>
  <c r="D395" i="3"/>
  <c r="D438" i="3"/>
  <c r="D440" i="3"/>
  <c r="D429" i="3"/>
  <c r="D457" i="3"/>
  <c r="D187" i="10"/>
  <c r="D194" i="10"/>
  <c r="D197" i="10"/>
  <c r="D222" i="10"/>
  <c r="D203" i="10"/>
  <c r="D65" i="10"/>
  <c r="D179" i="10"/>
  <c r="D80" i="10"/>
  <c r="D79" i="10"/>
  <c r="D60" i="10"/>
  <c r="D10" i="10"/>
  <c r="D58" i="10"/>
  <c r="D123" i="10"/>
  <c r="D118" i="10"/>
  <c r="D115" i="10"/>
  <c r="D38" i="10"/>
  <c r="D54" i="10"/>
  <c r="D25" i="10"/>
  <c r="D52" i="10"/>
  <c r="D93" i="10"/>
  <c r="D43" i="10"/>
  <c r="D45" i="10"/>
  <c r="D16" i="10"/>
  <c r="D172" i="10"/>
  <c r="D173" i="10"/>
  <c r="D2" i="10"/>
  <c r="D261" i="3"/>
  <c r="D278" i="3"/>
  <c r="D356" i="3"/>
  <c r="D234" i="3"/>
  <c r="D194" i="3"/>
  <c r="D274" i="3"/>
  <c r="D248" i="3"/>
  <c r="D218" i="3"/>
  <c r="D294" i="3"/>
  <c r="D280" i="3"/>
  <c r="D299" i="3"/>
  <c r="D266" i="3"/>
  <c r="D263" i="3"/>
  <c r="D290" i="3"/>
  <c r="D367" i="3"/>
  <c r="D305" i="3"/>
  <c r="D354" i="3"/>
  <c r="D982" i="3"/>
  <c r="D495" i="3"/>
  <c r="D555" i="3"/>
  <c r="D591" i="3"/>
  <c r="D518" i="3"/>
  <c r="D548" i="3"/>
  <c r="D580" i="3"/>
  <c r="D524" i="3"/>
  <c r="D540" i="3"/>
  <c r="D488" i="3"/>
  <c r="D516" i="3"/>
  <c r="D563" i="3"/>
  <c r="D592" i="3"/>
  <c r="D282" i="10"/>
  <c r="D239" i="10"/>
  <c r="D230" i="10"/>
  <c r="D243" i="10"/>
  <c r="D250" i="10"/>
  <c r="D279" i="10"/>
  <c r="D264" i="10"/>
  <c r="D233" i="10"/>
  <c r="D232" i="10"/>
  <c r="D374" i="3"/>
  <c r="D471" i="3"/>
  <c r="D456" i="3"/>
  <c r="D474" i="3"/>
  <c r="D463" i="3"/>
  <c r="D375" i="3"/>
  <c r="D437" i="3"/>
  <c r="D402" i="3"/>
  <c r="D478" i="3"/>
  <c r="D430" i="3"/>
  <c r="D381" i="3"/>
  <c r="D423" i="3"/>
  <c r="D372" i="3"/>
  <c r="D388" i="3"/>
  <c r="D480" i="3"/>
  <c r="D215" i="10"/>
  <c r="D193" i="10"/>
  <c r="D191" i="10"/>
  <c r="D211" i="10"/>
  <c r="D205" i="10"/>
  <c r="D91" i="10"/>
  <c r="D178" i="10"/>
  <c r="D49" i="10"/>
  <c r="D183" i="10"/>
  <c r="D73" i="10"/>
  <c r="D82" i="10"/>
  <c r="D11" i="10"/>
  <c r="D26" i="10"/>
  <c r="D74" i="10"/>
  <c r="D46" i="10"/>
  <c r="D59" i="10"/>
  <c r="D103" i="10"/>
  <c r="D9" i="10"/>
  <c r="D72" i="10"/>
  <c r="D182" i="10"/>
  <c r="D71" i="10"/>
  <c r="D37" i="10"/>
  <c r="D29" i="10"/>
  <c r="D110" i="10"/>
  <c r="D310" i="3"/>
  <c r="D193" i="3"/>
  <c r="D358" i="3"/>
  <c r="D265" i="3"/>
  <c r="D222" i="3"/>
  <c r="D279" i="3"/>
  <c r="D316" i="3"/>
  <c r="D209" i="3"/>
  <c r="D250" i="3"/>
  <c r="D206" i="3"/>
  <c r="D257" i="3"/>
  <c r="D246" i="3"/>
  <c r="D297" i="3"/>
  <c r="D286" i="3"/>
  <c r="D212" i="3"/>
  <c r="D197" i="3"/>
  <c r="D272" i="3"/>
  <c r="D277" i="3"/>
  <c r="D988" i="3"/>
  <c r="D996" i="3"/>
  <c r="D1001" i="3"/>
  <c r="D537" i="3"/>
  <c r="D581" i="3"/>
  <c r="D496" i="3"/>
  <c r="D542" i="3"/>
  <c r="D574" i="3"/>
  <c r="D510" i="3"/>
  <c r="D534" i="3"/>
  <c r="D564" i="3"/>
  <c r="D509" i="3"/>
  <c r="D533" i="3"/>
  <c r="D584" i="3"/>
  <c r="D242" i="10"/>
  <c r="D286" i="10"/>
  <c r="D272" i="10"/>
  <c r="D229" i="10"/>
  <c r="D252" i="10"/>
  <c r="D291" i="10"/>
  <c r="D248" i="10"/>
  <c r="D283" i="10"/>
  <c r="D251" i="10"/>
  <c r="D267" i="10"/>
  <c r="D419" i="3"/>
  <c r="D377" i="3"/>
  <c r="D469" i="3"/>
  <c r="D448" i="3"/>
  <c r="D442" i="3"/>
  <c r="D397" i="3"/>
  <c r="D472" i="3"/>
  <c r="D369" i="3"/>
  <c r="D404" i="3"/>
  <c r="D415" i="3"/>
  <c r="D396" i="3"/>
  <c r="D481" i="3"/>
  <c r="D420" i="3"/>
  <c r="D378" i="3"/>
  <c r="D189" i="10"/>
  <c r="D212" i="10"/>
  <c r="D204" i="10"/>
  <c r="D225" i="10"/>
  <c r="D208" i="10"/>
  <c r="D94" i="10"/>
  <c r="D62" i="10"/>
  <c r="D4" i="10"/>
  <c r="D100" i="10"/>
  <c r="D75" i="10"/>
  <c r="D40" i="10"/>
  <c r="D22" i="10"/>
  <c r="D101" i="10"/>
  <c r="D98" i="10"/>
  <c r="D17" i="10"/>
  <c r="D66" i="10"/>
  <c r="D117" i="10"/>
  <c r="D170" i="10"/>
  <c r="D129" i="10"/>
  <c r="D84" i="10"/>
  <c r="D76" i="10"/>
  <c r="D175" i="10"/>
  <c r="D95" i="10"/>
  <c r="D7" i="10"/>
  <c r="D304" i="3"/>
  <c r="D260" i="3"/>
  <c r="D289" i="3"/>
  <c r="D208" i="3"/>
  <c r="D361" i="3"/>
  <c r="D207" i="3"/>
  <c r="D364" i="3"/>
  <c r="D211" i="3"/>
  <c r="D247" i="3"/>
  <c r="D267" i="3"/>
  <c r="D301" i="3"/>
  <c r="D298" i="3"/>
  <c r="D353" i="3"/>
  <c r="D233" i="3"/>
  <c r="D213" i="3"/>
  <c r="D255" i="3"/>
  <c r="D242" i="3"/>
  <c r="D295" i="3"/>
  <c r="D239" i="3"/>
  <c r="D314" i="3"/>
  <c r="D302" i="3"/>
  <c r="D161" i="10"/>
  <c r="D165" i="10"/>
  <c r="D166" i="10"/>
  <c r="D159" i="10"/>
  <c r="D138" i="10"/>
  <c r="D163" i="10"/>
  <c r="D140" i="10"/>
  <c r="D141" i="10"/>
  <c r="D147" i="10"/>
  <c r="D139" i="10"/>
  <c r="D146" i="10"/>
  <c r="D162" i="10"/>
  <c r="D164" i="10"/>
  <c r="D154" i="10"/>
  <c r="D153" i="10"/>
  <c r="D155" i="10"/>
  <c r="D151" i="10"/>
  <c r="D143" i="10"/>
  <c r="D152" i="10"/>
  <c r="D149" i="10"/>
  <c r="D135" i="10"/>
  <c r="D150" i="10"/>
  <c r="D158" i="10"/>
  <c r="D157" i="10"/>
  <c r="D142" i="10"/>
  <c r="D156" i="10"/>
  <c r="D148" i="10"/>
  <c r="D137" i="10"/>
  <c r="D145" i="10"/>
  <c r="D160" i="10"/>
  <c r="D136" i="10"/>
  <c r="D144" i="10"/>
  <c r="D326" i="3"/>
  <c r="D350" i="3"/>
  <c r="D340" i="3"/>
  <c r="D322" i="3"/>
  <c r="D343" i="3"/>
  <c r="D334" i="3"/>
  <c r="D347" i="3"/>
  <c r="D320" i="3"/>
  <c r="D349" i="3"/>
  <c r="D345" i="3"/>
  <c r="D339" i="3"/>
  <c r="D319" i="3"/>
  <c r="D336" i="3"/>
  <c r="D328" i="3"/>
  <c r="D330" i="3"/>
  <c r="D337" i="3"/>
  <c r="D346" i="3"/>
  <c r="D333" i="3"/>
  <c r="D325" i="3"/>
  <c r="D323" i="3"/>
  <c r="D338" i="3"/>
  <c r="D321" i="3"/>
  <c r="D342" i="3"/>
  <c r="D332" i="3"/>
  <c r="D348" i="3"/>
  <c r="D324" i="3"/>
  <c r="D327" i="3"/>
  <c r="D335" i="3"/>
  <c r="D329" i="3"/>
  <c r="D344" i="3"/>
  <c r="D331" i="3"/>
  <c r="D341" i="3"/>
  <c r="J145" i="8" l="1"/>
  <c r="K145" i="8"/>
  <c r="J137" i="8"/>
  <c r="K137" i="8"/>
  <c r="J161" i="8"/>
  <c r="K161" i="8"/>
  <c r="J146" i="8"/>
  <c r="K146" i="8"/>
  <c r="J138" i="8"/>
  <c r="K138" i="8"/>
  <c r="J149" i="8"/>
  <c r="K149" i="8"/>
  <c r="J157" i="8"/>
  <c r="K157" i="8"/>
  <c r="J143" i="8"/>
  <c r="K143" i="8"/>
  <c r="J158" i="8"/>
  <c r="K158" i="8"/>
  <c r="J159" i="8"/>
  <c r="K159" i="8"/>
  <c r="J151" i="8"/>
  <c r="K151" i="8"/>
  <c r="J136" i="8"/>
  <c r="K136" i="8"/>
  <c r="J150" i="8"/>
  <c r="K150" i="8"/>
  <c r="J153" i="8"/>
  <c r="K153" i="8"/>
  <c r="J144" i="8"/>
  <c r="K144" i="8"/>
  <c r="J152" i="8"/>
  <c r="K152" i="8"/>
  <c r="J156" i="8"/>
  <c r="K156" i="8"/>
  <c r="J154" i="8"/>
  <c r="K154" i="8"/>
  <c r="J155" i="8"/>
  <c r="K155" i="8"/>
  <c r="J165" i="8"/>
  <c r="K165" i="8"/>
  <c r="J163" i="8"/>
  <c r="K163" i="8"/>
  <c r="J147" i="8"/>
  <c r="K147" i="8"/>
  <c r="J140" i="8"/>
  <c r="K140" i="8"/>
  <c r="J148" i="8"/>
  <c r="K148" i="8"/>
  <c r="J142" i="8"/>
  <c r="K142" i="8"/>
  <c r="J141" i="8"/>
  <c r="K141" i="8"/>
  <c r="J164" i="8"/>
  <c r="K164" i="8"/>
  <c r="J139" i="8"/>
  <c r="K139" i="8"/>
  <c r="J160" i="8"/>
  <c r="K160" i="8"/>
  <c r="J167" i="8"/>
  <c r="K167" i="8"/>
  <c r="J166" i="8"/>
  <c r="K166" i="8"/>
  <c r="J162" i="8"/>
  <c r="K162" i="8"/>
  <c r="J8" i="8"/>
  <c r="K8" i="8"/>
  <c r="K96" i="8"/>
  <c r="J96" i="8"/>
  <c r="K77" i="8"/>
  <c r="J77" i="8"/>
  <c r="K85" i="8"/>
  <c r="J85" i="8"/>
  <c r="K130" i="8"/>
  <c r="J130" i="8"/>
  <c r="J118" i="8"/>
  <c r="K118" i="8"/>
  <c r="K67" i="8"/>
  <c r="J67" i="8"/>
  <c r="J18" i="8"/>
  <c r="K18" i="8"/>
  <c r="J99" i="8"/>
  <c r="K99" i="8"/>
  <c r="K102" i="8"/>
  <c r="J102" i="8"/>
  <c r="K23" i="8"/>
  <c r="J23" i="8"/>
  <c r="J41" i="8"/>
  <c r="K41" i="8"/>
  <c r="K76" i="8"/>
  <c r="J76" i="8"/>
  <c r="J101" i="8"/>
  <c r="K101" i="8"/>
  <c r="J5" i="8"/>
  <c r="K5" i="8"/>
  <c r="J63" i="8"/>
  <c r="K63" i="8"/>
  <c r="J95" i="8"/>
  <c r="K95" i="8"/>
  <c r="J111" i="8"/>
  <c r="K111" i="8"/>
  <c r="J30" i="8"/>
  <c r="K30" i="8"/>
  <c r="J38" i="8"/>
  <c r="K38" i="8"/>
  <c r="K72" i="8"/>
  <c r="J72" i="8"/>
  <c r="K73" i="8"/>
  <c r="J73" i="8"/>
  <c r="J10" i="8"/>
  <c r="K10" i="8"/>
  <c r="K104" i="8"/>
  <c r="J104" i="8"/>
  <c r="J60" i="8"/>
  <c r="K60" i="8"/>
  <c r="K47" i="8"/>
  <c r="J47" i="8"/>
  <c r="K75" i="8"/>
  <c r="J75" i="8"/>
  <c r="K27" i="8"/>
  <c r="J27" i="8"/>
  <c r="J12" i="8"/>
  <c r="K12" i="8"/>
  <c r="K83" i="8"/>
  <c r="J83" i="8"/>
  <c r="J74" i="8"/>
  <c r="K74" i="8"/>
  <c r="J50" i="8"/>
  <c r="K50" i="8"/>
  <c r="J92" i="8"/>
  <c r="K92" i="8"/>
  <c r="K17" i="8"/>
  <c r="J17" i="8"/>
  <c r="J46" i="8"/>
  <c r="K46" i="8"/>
  <c r="K44" i="8"/>
  <c r="J44" i="8"/>
  <c r="J94" i="8"/>
  <c r="K94" i="8"/>
  <c r="K53" i="8"/>
  <c r="J53" i="8"/>
  <c r="K26" i="8"/>
  <c r="J26" i="8"/>
  <c r="J55" i="8"/>
  <c r="K55" i="8"/>
  <c r="J39" i="8"/>
  <c r="K39" i="8"/>
  <c r="J116" i="8"/>
  <c r="K116" i="8"/>
  <c r="K119" i="8"/>
  <c r="J119" i="8"/>
  <c r="K124" i="8"/>
  <c r="J124" i="8"/>
  <c r="K59" i="8"/>
  <c r="J59" i="8"/>
  <c r="J11" i="8"/>
  <c r="K11" i="8"/>
  <c r="J61" i="8"/>
  <c r="K61" i="8"/>
  <c r="J80" i="8"/>
  <c r="K80" i="8"/>
  <c r="K81" i="8"/>
  <c r="J81" i="8"/>
  <c r="J66" i="8"/>
  <c r="K66" i="8"/>
  <c r="K58" i="8"/>
  <c r="J58" i="8"/>
  <c r="K25" i="8"/>
  <c r="J25" i="8"/>
  <c r="J40" i="8"/>
  <c r="K40" i="8"/>
  <c r="J78" i="8"/>
  <c r="K78" i="8"/>
  <c r="J29" i="8"/>
  <c r="K29" i="8"/>
  <c r="J54" i="8"/>
  <c r="K54" i="8"/>
  <c r="K91" i="8"/>
  <c r="J91" i="8"/>
  <c r="K103" i="8"/>
  <c r="J103" i="8"/>
  <c r="J34" i="8"/>
  <c r="K34" i="8"/>
  <c r="J21" i="8"/>
  <c r="K21" i="8"/>
  <c r="K86" i="8"/>
  <c r="J86" i="8"/>
  <c r="K82" i="8"/>
  <c r="J82" i="8"/>
  <c r="J43" i="8"/>
  <c r="K43" i="8"/>
  <c r="J16" i="8"/>
  <c r="K16" i="8"/>
  <c r="K71" i="8"/>
  <c r="J71" i="8"/>
  <c r="K57" i="8"/>
  <c r="J57" i="8"/>
  <c r="K129" i="8"/>
  <c r="J129" i="8"/>
  <c r="J35" i="8"/>
  <c r="K35" i="8"/>
  <c r="K126" i="8"/>
  <c r="J126" i="8"/>
  <c r="J128" i="8"/>
  <c r="K128" i="8"/>
  <c r="K115" i="8"/>
  <c r="J115" i="8"/>
  <c r="J93" i="8"/>
  <c r="K93" i="8"/>
  <c r="J4" i="8"/>
  <c r="K4" i="8"/>
  <c r="J42" i="8"/>
  <c r="K42" i="8"/>
  <c r="J6" i="8"/>
  <c r="K6" i="8"/>
  <c r="K48" i="8"/>
  <c r="J48" i="8"/>
  <c r="J89" i="8"/>
  <c r="K89" i="8"/>
  <c r="K51" i="8"/>
  <c r="J51" i="8"/>
  <c r="J135" i="8"/>
  <c r="K135" i="8"/>
  <c r="J56" i="8"/>
  <c r="K56" i="8"/>
  <c r="J121" i="8"/>
  <c r="K121" i="8"/>
  <c r="K20" i="8"/>
  <c r="J20" i="8"/>
  <c r="J108" i="8"/>
  <c r="K108" i="8"/>
  <c r="K125" i="8"/>
  <c r="J125" i="8"/>
  <c r="J32" i="8"/>
  <c r="K32" i="8"/>
  <c r="J64" i="8"/>
  <c r="K64" i="8"/>
  <c r="J31" i="8"/>
  <c r="K31" i="8"/>
  <c r="J134" i="8"/>
  <c r="K134" i="8"/>
  <c r="J90" i="8"/>
  <c r="K90" i="8"/>
  <c r="J33" i="8"/>
  <c r="K33" i="8"/>
  <c r="J87" i="8"/>
  <c r="K87" i="8"/>
  <c r="J100" i="8"/>
  <c r="K100" i="8"/>
  <c r="K117" i="8"/>
  <c r="J117" i="8"/>
  <c r="K24" i="8"/>
  <c r="J24" i="8"/>
  <c r="J98" i="8"/>
  <c r="K98" i="8"/>
  <c r="J15" i="8"/>
  <c r="K15" i="8"/>
  <c r="K69" i="8"/>
  <c r="J69" i="8"/>
  <c r="K28" i="8"/>
  <c r="J28" i="8"/>
  <c r="K52" i="8"/>
  <c r="J52" i="8"/>
  <c r="J122" i="8"/>
  <c r="K122" i="8"/>
  <c r="J7" i="8"/>
  <c r="K7" i="8"/>
  <c r="K22" i="8"/>
  <c r="J22" i="8"/>
  <c r="K120" i="8"/>
  <c r="J120" i="8"/>
  <c r="K106" i="8"/>
  <c r="J106" i="8"/>
  <c r="J14" i="8"/>
  <c r="K14" i="8"/>
  <c r="J36" i="8"/>
  <c r="K36" i="8"/>
  <c r="K97" i="8"/>
  <c r="J97" i="8"/>
  <c r="K123" i="8"/>
  <c r="J123" i="8"/>
  <c r="J84" i="8"/>
  <c r="K84" i="8"/>
  <c r="J107" i="8"/>
  <c r="K107" i="8"/>
  <c r="J9" i="8"/>
  <c r="K9" i="8"/>
  <c r="J65" i="8"/>
  <c r="K65" i="8"/>
  <c r="J62" i="8"/>
  <c r="K62" i="8"/>
  <c r="J37" i="8"/>
  <c r="K37" i="8"/>
  <c r="K88" i="8"/>
  <c r="J88" i="8"/>
  <c r="K127" i="8"/>
  <c r="J127" i="8"/>
  <c r="J49" i="8"/>
  <c r="K49" i="8"/>
  <c r="J114" i="8"/>
  <c r="K114" i="8"/>
  <c r="K68" i="8"/>
  <c r="J68" i="8"/>
  <c r="J113" i="8"/>
  <c r="K113" i="8"/>
  <c r="K109" i="8"/>
  <c r="J109" i="8"/>
  <c r="K45" i="8"/>
  <c r="J45" i="8"/>
  <c r="J133" i="8"/>
  <c r="K133" i="8"/>
  <c r="J110" i="8"/>
  <c r="K110" i="8"/>
  <c r="K112" i="8"/>
  <c r="J112" i="8"/>
  <c r="K131" i="8"/>
  <c r="J131" i="8"/>
  <c r="K132" i="8"/>
  <c r="J132" i="8"/>
  <c r="K19" i="8"/>
  <c r="J19" i="8"/>
  <c r="J13" i="8"/>
  <c r="K13" i="8"/>
  <c r="J79" i="8"/>
  <c r="K79" i="8"/>
  <c r="K105" i="8"/>
  <c r="J105" i="8"/>
  <c r="K70" i="8"/>
  <c r="J70" i="8"/>
  <c r="S326" i="4"/>
  <c r="S334" i="4"/>
  <c r="P338" i="4"/>
  <c r="S338" i="4" s="1"/>
  <c r="U338" i="4" s="1"/>
  <c r="Q350" i="4"/>
  <c r="T350" i="4" s="1"/>
  <c r="V350" i="4" s="1"/>
  <c r="W350" i="4" s="1"/>
  <c r="N349" i="4"/>
  <c r="R349" i="4" s="1"/>
  <c r="Q344" i="4"/>
  <c r="T344" i="4" s="1"/>
  <c r="Q340" i="4"/>
  <c r="T340" i="4" s="1"/>
  <c r="N337" i="4"/>
  <c r="R337" i="4" s="1"/>
  <c r="N335" i="4"/>
  <c r="P331" i="4"/>
  <c r="C119" i="9"/>
  <c r="C99" i="9"/>
  <c r="D99" i="9" s="1"/>
  <c r="C87" i="9"/>
  <c r="H109" i="11"/>
  <c r="H101" i="11"/>
  <c r="F99" i="11"/>
  <c r="H93" i="11"/>
  <c r="F87" i="11"/>
  <c r="C114" i="9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E280" i="5"/>
  <c r="I280" i="5"/>
  <c r="F280" i="5"/>
  <c r="S278" i="4"/>
  <c r="N318" i="4"/>
  <c r="R318" i="4" s="1"/>
  <c r="N286" i="4"/>
  <c r="R286" i="4" s="1"/>
  <c r="P289" i="4"/>
  <c r="P269" i="4"/>
  <c r="Q268" i="4"/>
  <c r="T268" i="4" s="1"/>
  <c r="P294" i="4"/>
  <c r="S294" i="4" s="1"/>
  <c r="E298" i="5"/>
  <c r="N276" i="4"/>
  <c r="R276" i="4" s="1"/>
  <c r="D279" i="5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1002" i="2"/>
  <c r="H1001" i="3"/>
  <c r="F1001" i="3"/>
  <c r="I1001" i="3"/>
  <c r="O1002" i="2"/>
  <c r="K1001" i="3"/>
  <c r="J1001" i="3"/>
  <c r="O1000" i="2"/>
  <c r="N1000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H838" i="3"/>
  <c r="I838" i="3"/>
  <c r="J838" i="3"/>
  <c r="F838" i="3"/>
  <c r="K838" i="3"/>
  <c r="I835" i="3"/>
  <c r="J835" i="3"/>
  <c r="F835" i="3"/>
  <c r="K835" i="3"/>
  <c r="H835" i="3"/>
  <c r="H834" i="3"/>
  <c r="J834" i="3"/>
  <c r="F834" i="3"/>
  <c r="K834" i="3"/>
  <c r="I834" i="3"/>
  <c r="I827" i="3"/>
  <c r="J827" i="3"/>
  <c r="K827" i="3"/>
  <c r="F827" i="3"/>
  <c r="H827" i="3"/>
  <c r="H826" i="3"/>
  <c r="J826" i="3"/>
  <c r="F826" i="3"/>
  <c r="K826" i="3"/>
  <c r="I826" i="3"/>
  <c r="I823" i="3"/>
  <c r="J823" i="3"/>
  <c r="F823" i="3"/>
  <c r="K823" i="3"/>
  <c r="H823" i="3"/>
  <c r="H822" i="3"/>
  <c r="J822" i="3"/>
  <c r="F822" i="3"/>
  <c r="K822" i="3"/>
  <c r="I822" i="3"/>
  <c r="H820" i="3"/>
  <c r="I820" i="3"/>
  <c r="J820" i="3"/>
  <c r="K820" i="3"/>
  <c r="F820" i="3"/>
  <c r="H815" i="3"/>
  <c r="J815" i="3"/>
  <c r="F815" i="3"/>
  <c r="K815" i="3"/>
  <c r="I815" i="3"/>
  <c r="H814" i="3"/>
  <c r="F814" i="3"/>
  <c r="J814" i="3"/>
  <c r="K814" i="3"/>
  <c r="I814" i="3"/>
  <c r="H812" i="3"/>
  <c r="J812" i="3"/>
  <c r="F812" i="3"/>
  <c r="I812" i="3"/>
  <c r="K812" i="3"/>
  <c r="H808" i="3"/>
  <c r="J808" i="3"/>
  <c r="F808" i="3"/>
  <c r="I808" i="3"/>
  <c r="K808" i="3"/>
  <c r="J805" i="3"/>
  <c r="H805" i="3"/>
  <c r="K805" i="3"/>
  <c r="I805" i="3"/>
  <c r="F805" i="3"/>
  <c r="H804" i="3"/>
  <c r="F804" i="3"/>
  <c r="J804" i="3"/>
  <c r="K804" i="3"/>
  <c r="I804" i="3"/>
  <c r="H803" i="3"/>
  <c r="I803" i="3"/>
  <c r="J803" i="3"/>
  <c r="K803" i="3"/>
  <c r="F803" i="3"/>
  <c r="J802" i="3"/>
  <c r="F802" i="3"/>
  <c r="I802" i="3"/>
  <c r="H802" i="3"/>
  <c r="K802" i="3"/>
  <c r="H796" i="3"/>
  <c r="J796" i="3"/>
  <c r="F796" i="3"/>
  <c r="I796" i="3"/>
  <c r="K796" i="3"/>
  <c r="H794" i="3"/>
  <c r="J794" i="3"/>
  <c r="I794" i="3"/>
  <c r="F794" i="3"/>
  <c r="K794" i="3"/>
  <c r="H792" i="3"/>
  <c r="J792" i="3"/>
  <c r="I792" i="3"/>
  <c r="F792" i="3"/>
  <c r="K792" i="3"/>
  <c r="H790" i="3"/>
  <c r="J790" i="3"/>
  <c r="I790" i="3"/>
  <c r="F790" i="3"/>
  <c r="K790" i="3"/>
  <c r="H788" i="3"/>
  <c r="J788" i="3"/>
  <c r="I788" i="3"/>
  <c r="F788" i="3"/>
  <c r="K788" i="3"/>
  <c r="H786" i="3"/>
  <c r="J786" i="3"/>
  <c r="I786" i="3"/>
  <c r="F786" i="3"/>
  <c r="K786" i="3"/>
  <c r="H784" i="3"/>
  <c r="J784" i="3"/>
  <c r="I784" i="3"/>
  <c r="F784" i="3"/>
  <c r="K784" i="3"/>
  <c r="H782" i="3"/>
  <c r="J782" i="3"/>
  <c r="I782" i="3"/>
  <c r="F782" i="3"/>
  <c r="K782" i="3"/>
  <c r="J775" i="3"/>
  <c r="I775" i="3"/>
  <c r="F775" i="3"/>
  <c r="K775" i="3"/>
  <c r="H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H840" i="3"/>
  <c r="J840" i="3"/>
  <c r="F840" i="3"/>
  <c r="I840" i="3"/>
  <c r="J836" i="3"/>
  <c r="I836" i="3"/>
  <c r="F836" i="3"/>
  <c r="H836" i="3"/>
  <c r="K836" i="3"/>
  <c r="H832" i="3"/>
  <c r="J832" i="3"/>
  <c r="I832" i="3"/>
  <c r="F832" i="3"/>
  <c r="K832" i="3"/>
  <c r="F830" i="3"/>
  <c r="K830" i="3"/>
  <c r="I830" i="3"/>
  <c r="H830" i="3"/>
  <c r="J830" i="3"/>
  <c r="I828" i="3"/>
  <c r="F828" i="3"/>
  <c r="J828" i="3"/>
  <c r="H828" i="3"/>
  <c r="K828" i="3"/>
  <c r="K824" i="3"/>
  <c r="H824" i="3"/>
  <c r="J824" i="3"/>
  <c r="F824" i="3"/>
  <c r="I824" i="3"/>
  <c r="K818" i="3"/>
  <c r="H818" i="3"/>
  <c r="F818" i="3"/>
  <c r="I818" i="3"/>
  <c r="J818" i="3"/>
  <c r="H816" i="3"/>
  <c r="I816" i="3"/>
  <c r="J816" i="3"/>
  <c r="F816" i="3"/>
  <c r="K816" i="3"/>
  <c r="F810" i="3"/>
  <c r="H810" i="3"/>
  <c r="I810" i="3"/>
  <c r="J810" i="3"/>
  <c r="K810" i="3"/>
  <c r="F806" i="3"/>
  <c r="H806" i="3"/>
  <c r="I806" i="3"/>
  <c r="J806" i="3"/>
  <c r="K806" i="3"/>
  <c r="K800" i="3"/>
  <c r="I800" i="3"/>
  <c r="F800" i="3"/>
  <c r="H800" i="3"/>
  <c r="J800" i="3"/>
  <c r="F798" i="3"/>
  <c r="I798" i="3"/>
  <c r="J798" i="3"/>
  <c r="H798" i="3"/>
  <c r="K798" i="3"/>
  <c r="F780" i="3"/>
  <c r="J780" i="3"/>
  <c r="I780" i="3"/>
  <c r="H780" i="3"/>
  <c r="K780" i="3"/>
  <c r="H776" i="3"/>
  <c r="I776" i="3"/>
  <c r="F776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F841" i="3"/>
  <c r="K841" i="3"/>
  <c r="H841" i="3"/>
  <c r="I841" i="3"/>
  <c r="H831" i="3"/>
  <c r="F831" i="3"/>
  <c r="K831" i="3"/>
  <c r="I831" i="3"/>
  <c r="J831" i="3"/>
  <c r="H825" i="3"/>
  <c r="I825" i="3"/>
  <c r="F825" i="3"/>
  <c r="K825" i="3"/>
  <c r="J825" i="3"/>
  <c r="H819" i="3"/>
  <c r="I819" i="3"/>
  <c r="J819" i="3"/>
  <c r="K819" i="3"/>
  <c r="F819" i="3"/>
  <c r="F801" i="3"/>
  <c r="I801" i="3"/>
  <c r="H801" i="3"/>
  <c r="K801" i="3"/>
  <c r="J801" i="3"/>
  <c r="K777" i="3"/>
  <c r="F777" i="3"/>
  <c r="I777" i="3"/>
  <c r="H777" i="3"/>
  <c r="J777" i="3"/>
  <c r="K773" i="3"/>
  <c r="F773" i="3"/>
  <c r="I773" i="3"/>
  <c r="H773" i="3"/>
  <c r="J773" i="3"/>
  <c r="H769" i="3"/>
  <c r="J769" i="3"/>
  <c r="K769" i="3"/>
  <c r="F769" i="3"/>
  <c r="I769" i="3"/>
  <c r="H1000" i="3"/>
  <c r="J1000" i="3"/>
  <c r="O1001" i="2"/>
  <c r="K1000" i="3"/>
  <c r="F1000" i="3"/>
  <c r="N1001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I839" i="3"/>
  <c r="F839" i="3"/>
  <c r="H839" i="3"/>
  <c r="K839" i="3"/>
  <c r="J839" i="3"/>
  <c r="I837" i="3"/>
  <c r="F837" i="3"/>
  <c r="H837" i="3"/>
  <c r="K837" i="3"/>
  <c r="J837" i="3"/>
  <c r="I833" i="3"/>
  <c r="F833" i="3"/>
  <c r="H833" i="3"/>
  <c r="K833" i="3"/>
  <c r="J833" i="3"/>
  <c r="H829" i="3"/>
  <c r="K829" i="3"/>
  <c r="F829" i="3"/>
  <c r="J829" i="3"/>
  <c r="I829" i="3"/>
  <c r="J821" i="3"/>
  <c r="F821" i="3"/>
  <c r="H821" i="3"/>
  <c r="I821" i="3"/>
  <c r="K821" i="3"/>
  <c r="I817" i="3"/>
  <c r="F817" i="3"/>
  <c r="K817" i="3"/>
  <c r="H817" i="3"/>
  <c r="J817" i="3"/>
  <c r="H813" i="3"/>
  <c r="I813" i="3"/>
  <c r="J813" i="3"/>
  <c r="K813" i="3"/>
  <c r="F813" i="3"/>
  <c r="I811" i="3"/>
  <c r="H811" i="3"/>
  <c r="F811" i="3"/>
  <c r="K811" i="3"/>
  <c r="J811" i="3"/>
  <c r="I809" i="3"/>
  <c r="K809" i="3"/>
  <c r="H809" i="3"/>
  <c r="J809" i="3"/>
  <c r="F809" i="3"/>
  <c r="I807" i="3"/>
  <c r="H807" i="3"/>
  <c r="F807" i="3"/>
  <c r="K807" i="3"/>
  <c r="J807" i="3"/>
  <c r="I799" i="3"/>
  <c r="F799" i="3"/>
  <c r="K799" i="3"/>
  <c r="H799" i="3"/>
  <c r="J799" i="3"/>
  <c r="I797" i="3"/>
  <c r="F797" i="3"/>
  <c r="K797" i="3"/>
  <c r="H797" i="3"/>
  <c r="J797" i="3"/>
  <c r="J795" i="3"/>
  <c r="H795" i="3"/>
  <c r="I795" i="3"/>
  <c r="K795" i="3"/>
  <c r="F795" i="3"/>
  <c r="J793" i="3"/>
  <c r="H793" i="3"/>
  <c r="I793" i="3"/>
  <c r="K793" i="3"/>
  <c r="F793" i="3"/>
  <c r="J791" i="3"/>
  <c r="H791" i="3"/>
  <c r="I791" i="3"/>
  <c r="K791" i="3"/>
  <c r="F791" i="3"/>
  <c r="J789" i="3"/>
  <c r="H789" i="3"/>
  <c r="I789" i="3"/>
  <c r="K789" i="3"/>
  <c r="F789" i="3"/>
  <c r="J787" i="3"/>
  <c r="H787" i="3"/>
  <c r="I787" i="3"/>
  <c r="K787" i="3"/>
  <c r="F787" i="3"/>
  <c r="J785" i="3"/>
  <c r="H785" i="3"/>
  <c r="I785" i="3"/>
  <c r="K785" i="3"/>
  <c r="F785" i="3"/>
  <c r="J783" i="3"/>
  <c r="H783" i="3"/>
  <c r="I783" i="3"/>
  <c r="K783" i="3"/>
  <c r="F783" i="3"/>
  <c r="J781" i="3"/>
  <c r="H781" i="3"/>
  <c r="I781" i="3"/>
  <c r="K781" i="3"/>
  <c r="F781" i="3"/>
  <c r="H771" i="3"/>
  <c r="K771" i="3"/>
  <c r="J771" i="3"/>
  <c r="F771" i="3"/>
  <c r="I771" i="3"/>
  <c r="H758" i="3"/>
  <c r="J758" i="3"/>
  <c r="F758" i="3"/>
  <c r="K758" i="3"/>
  <c r="I758" i="3"/>
  <c r="H756" i="3"/>
  <c r="J756" i="3"/>
  <c r="K756" i="3"/>
  <c r="I756" i="3"/>
  <c r="F756" i="3"/>
  <c r="H754" i="3"/>
  <c r="J754" i="3"/>
  <c r="K754" i="3"/>
  <c r="I754" i="3"/>
  <c r="F754" i="3"/>
  <c r="H750" i="3"/>
  <c r="J750" i="3"/>
  <c r="F750" i="3"/>
  <c r="K750" i="3"/>
  <c r="I750" i="3"/>
  <c r="H748" i="3"/>
  <c r="J748" i="3"/>
  <c r="K748" i="3"/>
  <c r="I748" i="3"/>
  <c r="F748" i="3"/>
  <c r="H746" i="3"/>
  <c r="J746" i="3"/>
  <c r="K746" i="3"/>
  <c r="I746" i="3"/>
  <c r="F746" i="3"/>
  <c r="I744" i="3"/>
  <c r="J744" i="3"/>
  <c r="K744" i="3"/>
  <c r="H744" i="3"/>
  <c r="F744" i="3"/>
  <c r="I742" i="3"/>
  <c r="J742" i="3"/>
  <c r="K742" i="3"/>
  <c r="H742" i="3"/>
  <c r="F742" i="3"/>
  <c r="J740" i="3"/>
  <c r="K740" i="3"/>
  <c r="H740" i="3"/>
  <c r="I740" i="3"/>
  <c r="F740" i="3"/>
  <c r="J738" i="3"/>
  <c r="K738" i="3"/>
  <c r="H738" i="3"/>
  <c r="I738" i="3"/>
  <c r="F738" i="3"/>
  <c r="H735" i="3"/>
  <c r="K735" i="3"/>
  <c r="J735" i="3"/>
  <c r="F735" i="3"/>
  <c r="I735" i="3"/>
  <c r="J733" i="3"/>
  <c r="I733" i="3"/>
  <c r="F733" i="3"/>
  <c r="H733" i="3"/>
  <c r="K733" i="3"/>
  <c r="H731" i="3"/>
  <c r="J731" i="3"/>
  <c r="I731" i="3"/>
  <c r="F731" i="3"/>
  <c r="K731" i="3"/>
  <c r="J729" i="3"/>
  <c r="I729" i="3"/>
  <c r="F729" i="3"/>
  <c r="H729" i="3"/>
  <c r="K729" i="3"/>
  <c r="J727" i="3"/>
  <c r="I727" i="3"/>
  <c r="F727" i="3"/>
  <c r="H727" i="3"/>
  <c r="K727" i="3"/>
  <c r="J725" i="3"/>
  <c r="I725" i="3"/>
  <c r="H725" i="3"/>
  <c r="F725" i="3"/>
  <c r="K725" i="3"/>
  <c r="I723" i="3"/>
  <c r="J723" i="3"/>
  <c r="F723" i="3"/>
  <c r="H723" i="3"/>
  <c r="K723" i="3"/>
  <c r="J721" i="3"/>
  <c r="I721" i="3"/>
  <c r="F721" i="3"/>
  <c r="H721" i="3"/>
  <c r="K721" i="3"/>
  <c r="H717" i="3"/>
  <c r="J717" i="3"/>
  <c r="I717" i="3"/>
  <c r="F717" i="3"/>
  <c r="K717" i="3"/>
  <c r="I715" i="3"/>
  <c r="J715" i="3"/>
  <c r="F715" i="3"/>
  <c r="H715" i="3"/>
  <c r="K715" i="3"/>
  <c r="J713" i="3"/>
  <c r="I713" i="3"/>
  <c r="H713" i="3"/>
  <c r="F713" i="3"/>
  <c r="K713" i="3"/>
  <c r="J711" i="3"/>
  <c r="I711" i="3"/>
  <c r="F711" i="3"/>
  <c r="H711" i="3"/>
  <c r="K711" i="3"/>
  <c r="I709" i="3"/>
  <c r="J709" i="3"/>
  <c r="H709" i="3"/>
  <c r="F709" i="3"/>
  <c r="K709" i="3"/>
  <c r="J699" i="3"/>
  <c r="I699" i="3"/>
  <c r="F699" i="3"/>
  <c r="H699" i="3"/>
  <c r="K699" i="3"/>
  <c r="J698" i="3"/>
  <c r="F698" i="3"/>
  <c r="I698" i="3"/>
  <c r="K698" i="3"/>
  <c r="H698" i="3"/>
  <c r="J695" i="3"/>
  <c r="I695" i="3"/>
  <c r="F695" i="3"/>
  <c r="H695" i="3"/>
  <c r="K695" i="3"/>
  <c r="I694" i="3"/>
  <c r="F694" i="3"/>
  <c r="J694" i="3"/>
  <c r="K694" i="3"/>
  <c r="H694" i="3"/>
  <c r="I691" i="3"/>
  <c r="J691" i="3"/>
  <c r="H691" i="3"/>
  <c r="F691" i="3"/>
  <c r="K691" i="3"/>
  <c r="J689" i="3"/>
  <c r="I689" i="3"/>
  <c r="F689" i="3"/>
  <c r="H689" i="3"/>
  <c r="K689" i="3"/>
  <c r="I687" i="3"/>
  <c r="J687" i="3"/>
  <c r="F687" i="3"/>
  <c r="H687" i="3"/>
  <c r="K687" i="3"/>
  <c r="J679" i="3"/>
  <c r="K679" i="3"/>
  <c r="F679" i="3"/>
  <c r="H679" i="3"/>
  <c r="I679" i="3"/>
  <c r="J674" i="3"/>
  <c r="F674" i="3"/>
  <c r="K674" i="3"/>
  <c r="H674" i="3"/>
  <c r="I674" i="3"/>
  <c r="J669" i="3"/>
  <c r="K669" i="3"/>
  <c r="F669" i="3"/>
  <c r="H669" i="3"/>
  <c r="I669" i="3"/>
  <c r="I668" i="3"/>
  <c r="F668" i="3"/>
  <c r="J668" i="3"/>
  <c r="K668" i="3"/>
  <c r="H668" i="3"/>
  <c r="J663" i="3"/>
  <c r="K663" i="3"/>
  <c r="F663" i="3"/>
  <c r="H663" i="3"/>
  <c r="I663" i="3"/>
  <c r="J660" i="3"/>
  <c r="F660" i="3"/>
  <c r="K660" i="3"/>
  <c r="H660" i="3"/>
  <c r="I660" i="3"/>
  <c r="J658" i="3"/>
  <c r="F658" i="3"/>
  <c r="K658" i="3"/>
  <c r="H658" i="3"/>
  <c r="I658" i="3"/>
  <c r="J656" i="3"/>
  <c r="F656" i="3"/>
  <c r="K656" i="3"/>
  <c r="H656" i="3"/>
  <c r="I656" i="3"/>
  <c r="J654" i="3"/>
  <c r="F654" i="3"/>
  <c r="K654" i="3"/>
  <c r="H654" i="3"/>
  <c r="I654" i="3"/>
  <c r="J652" i="3"/>
  <c r="F652" i="3"/>
  <c r="K652" i="3"/>
  <c r="H652" i="3"/>
  <c r="I652" i="3"/>
  <c r="J647" i="3"/>
  <c r="K647" i="3"/>
  <c r="F647" i="3"/>
  <c r="H647" i="3"/>
  <c r="I647" i="3"/>
  <c r="K767" i="3"/>
  <c r="F767" i="3"/>
  <c r="H767" i="3"/>
  <c r="J767" i="3"/>
  <c r="I767" i="3"/>
  <c r="K765" i="3"/>
  <c r="F765" i="3"/>
  <c r="J765" i="3"/>
  <c r="H765" i="3"/>
  <c r="I765" i="3"/>
  <c r="K763" i="3"/>
  <c r="F763" i="3"/>
  <c r="J763" i="3"/>
  <c r="H763" i="3"/>
  <c r="I763" i="3"/>
  <c r="K761" i="3"/>
  <c r="F761" i="3"/>
  <c r="J761" i="3"/>
  <c r="H761" i="3"/>
  <c r="I761" i="3"/>
  <c r="K759" i="3"/>
  <c r="F759" i="3"/>
  <c r="J759" i="3"/>
  <c r="H759" i="3"/>
  <c r="I759" i="3"/>
  <c r="J757" i="3"/>
  <c r="I757" i="3"/>
  <c r="F757" i="3"/>
  <c r="K757" i="3"/>
  <c r="H757" i="3"/>
  <c r="J755" i="3"/>
  <c r="I755" i="3"/>
  <c r="F755" i="3"/>
  <c r="K755" i="3"/>
  <c r="H755" i="3"/>
  <c r="J753" i="3"/>
  <c r="I753" i="3"/>
  <c r="F753" i="3"/>
  <c r="K753" i="3"/>
  <c r="H753" i="3"/>
  <c r="K751" i="3"/>
  <c r="F751" i="3"/>
  <c r="J751" i="3"/>
  <c r="H751" i="3"/>
  <c r="I751" i="3"/>
  <c r="J749" i="3"/>
  <c r="I749" i="3"/>
  <c r="F749" i="3"/>
  <c r="K749" i="3"/>
  <c r="H749" i="3"/>
  <c r="J747" i="3"/>
  <c r="I747" i="3"/>
  <c r="F747" i="3"/>
  <c r="K747" i="3"/>
  <c r="H747" i="3"/>
  <c r="J745" i="3"/>
  <c r="I745" i="3"/>
  <c r="F745" i="3"/>
  <c r="K745" i="3"/>
  <c r="H745" i="3"/>
  <c r="J743" i="3"/>
  <c r="I743" i="3"/>
  <c r="F743" i="3"/>
  <c r="K743" i="3"/>
  <c r="H743" i="3"/>
  <c r="J741" i="3"/>
  <c r="I741" i="3"/>
  <c r="F741" i="3"/>
  <c r="K741" i="3"/>
  <c r="H741" i="3"/>
  <c r="J739" i="3"/>
  <c r="F739" i="3"/>
  <c r="I739" i="3"/>
  <c r="H739" i="3"/>
  <c r="K739" i="3"/>
  <c r="J737" i="3"/>
  <c r="F737" i="3"/>
  <c r="I737" i="3"/>
  <c r="H737" i="3"/>
  <c r="K737" i="3"/>
  <c r="H719" i="3"/>
  <c r="J719" i="3"/>
  <c r="F719" i="3"/>
  <c r="I719" i="3"/>
  <c r="K719" i="3"/>
  <c r="J705" i="3"/>
  <c r="I705" i="3"/>
  <c r="H705" i="3"/>
  <c r="F705" i="3"/>
  <c r="K705" i="3"/>
  <c r="F703" i="3"/>
  <c r="K703" i="3"/>
  <c r="J703" i="3"/>
  <c r="I703" i="3"/>
  <c r="H703" i="3"/>
  <c r="F701" i="3"/>
  <c r="K701" i="3"/>
  <c r="J701" i="3"/>
  <c r="I701" i="3"/>
  <c r="H701" i="3"/>
  <c r="J693" i="3"/>
  <c r="F693" i="3"/>
  <c r="K693" i="3"/>
  <c r="H693" i="3"/>
  <c r="I693" i="3"/>
  <c r="J685" i="3"/>
  <c r="I685" i="3"/>
  <c r="F685" i="3"/>
  <c r="H685" i="3"/>
  <c r="K685" i="3"/>
  <c r="J681" i="3"/>
  <c r="I681" i="3"/>
  <c r="H681" i="3"/>
  <c r="F681" i="3"/>
  <c r="K681" i="3"/>
  <c r="J675" i="3"/>
  <c r="F675" i="3"/>
  <c r="I675" i="3"/>
  <c r="H675" i="3"/>
  <c r="K675" i="3"/>
  <c r="F673" i="3"/>
  <c r="J673" i="3"/>
  <c r="H673" i="3"/>
  <c r="K673" i="3"/>
  <c r="I673" i="3"/>
  <c r="K671" i="3"/>
  <c r="F671" i="3"/>
  <c r="H671" i="3"/>
  <c r="I671" i="3"/>
  <c r="J671" i="3"/>
  <c r="J667" i="3"/>
  <c r="F667" i="3"/>
  <c r="K667" i="3"/>
  <c r="H667" i="3"/>
  <c r="I667" i="3"/>
  <c r="F665" i="3"/>
  <c r="K665" i="3"/>
  <c r="J665" i="3"/>
  <c r="I665" i="3"/>
  <c r="H665" i="3"/>
  <c r="J661" i="3"/>
  <c r="F661" i="3"/>
  <c r="H661" i="3"/>
  <c r="I661" i="3"/>
  <c r="K661" i="3"/>
  <c r="F659" i="3"/>
  <c r="J659" i="3"/>
  <c r="H659" i="3"/>
  <c r="K659" i="3"/>
  <c r="I659" i="3"/>
  <c r="F657" i="3"/>
  <c r="J657" i="3"/>
  <c r="H657" i="3"/>
  <c r="K657" i="3"/>
  <c r="I657" i="3"/>
  <c r="F655" i="3"/>
  <c r="J655" i="3"/>
  <c r="H655" i="3"/>
  <c r="K655" i="3"/>
  <c r="I655" i="3"/>
  <c r="F653" i="3"/>
  <c r="J653" i="3"/>
  <c r="H653" i="3"/>
  <c r="K653" i="3"/>
  <c r="I653" i="3"/>
  <c r="F651" i="3"/>
  <c r="J651" i="3"/>
  <c r="H651" i="3"/>
  <c r="K651" i="3"/>
  <c r="I651" i="3"/>
  <c r="F649" i="3"/>
  <c r="K649" i="3"/>
  <c r="J649" i="3"/>
  <c r="I649" i="3"/>
  <c r="H649" i="3"/>
  <c r="H645" i="3"/>
  <c r="J645" i="3"/>
  <c r="F645" i="3"/>
  <c r="I645" i="3"/>
  <c r="K645" i="3"/>
  <c r="I641" i="3"/>
  <c r="K641" i="3"/>
  <c r="H641" i="3"/>
  <c r="F641" i="3"/>
  <c r="J641" i="3"/>
  <c r="I637" i="3"/>
  <c r="K637" i="3"/>
  <c r="F637" i="3"/>
  <c r="H637" i="3"/>
  <c r="J637" i="3"/>
  <c r="J779" i="3"/>
  <c r="F779" i="3"/>
  <c r="H779" i="3"/>
  <c r="K779" i="3"/>
  <c r="I779" i="3"/>
  <c r="F778" i="3"/>
  <c r="H778" i="3"/>
  <c r="J778" i="3"/>
  <c r="K778" i="3"/>
  <c r="I778" i="3"/>
  <c r="I774" i="3"/>
  <c r="K774" i="3"/>
  <c r="F774" i="3"/>
  <c r="H774" i="3"/>
  <c r="J774" i="3"/>
  <c r="I772" i="3"/>
  <c r="F772" i="3"/>
  <c r="K772" i="3"/>
  <c r="J772" i="3"/>
  <c r="H772" i="3"/>
  <c r="I768" i="3"/>
  <c r="K768" i="3"/>
  <c r="J768" i="3"/>
  <c r="F768" i="3"/>
  <c r="H768" i="3"/>
  <c r="I766" i="3"/>
  <c r="F766" i="3"/>
  <c r="K766" i="3"/>
  <c r="H766" i="3"/>
  <c r="J766" i="3"/>
  <c r="I764" i="3"/>
  <c r="F764" i="3"/>
  <c r="K764" i="3"/>
  <c r="H764" i="3"/>
  <c r="J764" i="3"/>
  <c r="I762" i="3"/>
  <c r="F762" i="3"/>
  <c r="K762" i="3"/>
  <c r="H762" i="3"/>
  <c r="J762" i="3"/>
  <c r="I760" i="3"/>
  <c r="F760" i="3"/>
  <c r="K760" i="3"/>
  <c r="H760" i="3"/>
  <c r="J760" i="3"/>
  <c r="I752" i="3"/>
  <c r="K752" i="3"/>
  <c r="H752" i="3"/>
  <c r="J752" i="3"/>
  <c r="F752" i="3"/>
  <c r="J736" i="3"/>
  <c r="K736" i="3"/>
  <c r="H736" i="3"/>
  <c r="I736" i="3"/>
  <c r="F736" i="3"/>
  <c r="J707" i="3"/>
  <c r="I707" i="3"/>
  <c r="H707" i="3"/>
  <c r="F707" i="3"/>
  <c r="K707" i="3"/>
  <c r="J704" i="3"/>
  <c r="F704" i="3"/>
  <c r="K704" i="3"/>
  <c r="I704" i="3"/>
  <c r="H704" i="3"/>
  <c r="I702" i="3"/>
  <c r="K702" i="3"/>
  <c r="H702" i="3"/>
  <c r="J702" i="3"/>
  <c r="F702" i="3"/>
  <c r="H697" i="3"/>
  <c r="I697" i="3"/>
  <c r="F697" i="3"/>
  <c r="K697" i="3"/>
  <c r="J697" i="3"/>
  <c r="J684" i="3"/>
  <c r="K684" i="3"/>
  <c r="H684" i="3"/>
  <c r="I684" i="3"/>
  <c r="F684" i="3"/>
  <c r="I683" i="3"/>
  <c r="K683" i="3"/>
  <c r="F683" i="3"/>
  <c r="H683" i="3"/>
  <c r="J683" i="3"/>
  <c r="J680" i="3"/>
  <c r="F680" i="3"/>
  <c r="K680" i="3"/>
  <c r="I680" i="3"/>
  <c r="H680" i="3"/>
  <c r="H677" i="3"/>
  <c r="I677" i="3"/>
  <c r="J677" i="3"/>
  <c r="F677" i="3"/>
  <c r="K677" i="3"/>
  <c r="J672" i="3"/>
  <c r="F672" i="3"/>
  <c r="K672" i="3"/>
  <c r="H672" i="3"/>
  <c r="I672" i="3"/>
  <c r="J670" i="3"/>
  <c r="F670" i="3"/>
  <c r="K670" i="3"/>
  <c r="H670" i="3"/>
  <c r="I670" i="3"/>
  <c r="J666" i="3"/>
  <c r="F666" i="3"/>
  <c r="K666" i="3"/>
  <c r="I666" i="3"/>
  <c r="H666" i="3"/>
  <c r="J664" i="3"/>
  <c r="K664" i="3"/>
  <c r="I664" i="3"/>
  <c r="H664" i="3"/>
  <c r="F664" i="3"/>
  <c r="J650" i="3"/>
  <c r="F650" i="3"/>
  <c r="K650" i="3"/>
  <c r="H650" i="3"/>
  <c r="I650" i="3"/>
  <c r="J648" i="3"/>
  <c r="K648" i="3"/>
  <c r="I648" i="3"/>
  <c r="H648" i="3"/>
  <c r="F648" i="3"/>
  <c r="J644" i="3"/>
  <c r="I644" i="3"/>
  <c r="K644" i="3"/>
  <c r="H644" i="3"/>
  <c r="F644" i="3"/>
  <c r="H635" i="3"/>
  <c r="J635" i="3"/>
  <c r="K635" i="3"/>
  <c r="I635" i="3"/>
  <c r="F635" i="3"/>
  <c r="F770" i="3"/>
  <c r="H770" i="3"/>
  <c r="J770" i="3"/>
  <c r="I770" i="3"/>
  <c r="K770" i="3"/>
  <c r="F734" i="3"/>
  <c r="J734" i="3"/>
  <c r="I734" i="3"/>
  <c r="K734" i="3"/>
  <c r="H734" i="3"/>
  <c r="F732" i="3"/>
  <c r="H732" i="3"/>
  <c r="J732" i="3"/>
  <c r="K732" i="3"/>
  <c r="I732" i="3"/>
  <c r="F730" i="3"/>
  <c r="J730" i="3"/>
  <c r="I730" i="3"/>
  <c r="K730" i="3"/>
  <c r="H730" i="3"/>
  <c r="F728" i="3"/>
  <c r="J728" i="3"/>
  <c r="I728" i="3"/>
  <c r="K728" i="3"/>
  <c r="H728" i="3"/>
  <c r="F726" i="3"/>
  <c r="H726" i="3"/>
  <c r="J726" i="3"/>
  <c r="K726" i="3"/>
  <c r="I726" i="3"/>
  <c r="F724" i="3"/>
  <c r="J724" i="3"/>
  <c r="I724" i="3"/>
  <c r="K724" i="3"/>
  <c r="H724" i="3"/>
  <c r="F722" i="3"/>
  <c r="J722" i="3"/>
  <c r="I722" i="3"/>
  <c r="K722" i="3"/>
  <c r="H722" i="3"/>
  <c r="F720" i="3"/>
  <c r="J720" i="3"/>
  <c r="I720" i="3"/>
  <c r="K720" i="3"/>
  <c r="H720" i="3"/>
  <c r="J718" i="3"/>
  <c r="I718" i="3"/>
  <c r="K718" i="3"/>
  <c r="H718" i="3"/>
  <c r="F718" i="3"/>
  <c r="I716" i="3"/>
  <c r="J716" i="3"/>
  <c r="H716" i="3"/>
  <c r="K716" i="3"/>
  <c r="F716" i="3"/>
  <c r="I714" i="3"/>
  <c r="F714" i="3"/>
  <c r="J714" i="3"/>
  <c r="K714" i="3"/>
  <c r="H714" i="3"/>
  <c r="I712" i="3"/>
  <c r="J712" i="3"/>
  <c r="H712" i="3"/>
  <c r="K712" i="3"/>
  <c r="F712" i="3"/>
  <c r="I710" i="3"/>
  <c r="F710" i="3"/>
  <c r="J710" i="3"/>
  <c r="K710" i="3"/>
  <c r="H710" i="3"/>
  <c r="I708" i="3"/>
  <c r="F708" i="3"/>
  <c r="J708" i="3"/>
  <c r="K708" i="3"/>
  <c r="H708" i="3"/>
  <c r="K706" i="3"/>
  <c r="H706" i="3"/>
  <c r="F706" i="3"/>
  <c r="J706" i="3"/>
  <c r="I706" i="3"/>
  <c r="I700" i="3"/>
  <c r="K700" i="3"/>
  <c r="H700" i="3"/>
  <c r="J700" i="3"/>
  <c r="F700" i="3"/>
  <c r="K696" i="3"/>
  <c r="I696" i="3"/>
  <c r="H696" i="3"/>
  <c r="J696" i="3"/>
  <c r="F696" i="3"/>
  <c r="J692" i="3"/>
  <c r="F692" i="3"/>
  <c r="I692" i="3"/>
  <c r="K692" i="3"/>
  <c r="H692" i="3"/>
  <c r="F690" i="3"/>
  <c r="J690" i="3"/>
  <c r="I690" i="3"/>
  <c r="K690" i="3"/>
  <c r="H690" i="3"/>
  <c r="F688" i="3"/>
  <c r="J688" i="3"/>
  <c r="I688" i="3"/>
  <c r="K688" i="3"/>
  <c r="H688" i="3"/>
  <c r="F686" i="3"/>
  <c r="J686" i="3"/>
  <c r="I686" i="3"/>
  <c r="K686" i="3"/>
  <c r="H686" i="3"/>
  <c r="K682" i="3"/>
  <c r="I682" i="3"/>
  <c r="H682" i="3"/>
  <c r="F682" i="3"/>
  <c r="J682" i="3"/>
  <c r="J678" i="3"/>
  <c r="F678" i="3"/>
  <c r="I678" i="3"/>
  <c r="K678" i="3"/>
  <c r="H678" i="3"/>
  <c r="K676" i="3"/>
  <c r="I676" i="3"/>
  <c r="H676" i="3"/>
  <c r="F676" i="3"/>
  <c r="J676" i="3"/>
  <c r="F662" i="3"/>
  <c r="J662" i="3"/>
  <c r="I662" i="3"/>
  <c r="K662" i="3"/>
  <c r="H662" i="3"/>
  <c r="H646" i="3"/>
  <c r="I646" i="3"/>
  <c r="J646" i="3"/>
  <c r="K646" i="3"/>
  <c r="F646" i="3"/>
  <c r="K643" i="3"/>
  <c r="H643" i="3"/>
  <c r="I643" i="3"/>
  <c r="F643" i="3"/>
  <c r="J643" i="3"/>
  <c r="H634" i="3"/>
  <c r="J634" i="3"/>
  <c r="F634" i="3"/>
  <c r="K634" i="3"/>
  <c r="I634" i="3"/>
  <c r="J642" i="3"/>
  <c r="F642" i="3"/>
  <c r="H642" i="3"/>
  <c r="K642" i="3"/>
  <c r="I642" i="3"/>
  <c r="H640" i="3"/>
  <c r="J640" i="3"/>
  <c r="F640" i="3"/>
  <c r="K640" i="3"/>
  <c r="I640" i="3"/>
  <c r="H636" i="3"/>
  <c r="I636" i="3"/>
  <c r="J636" i="3"/>
  <c r="F636" i="3"/>
  <c r="K636" i="3"/>
  <c r="H632" i="3"/>
  <c r="J632" i="3"/>
  <c r="F632" i="3"/>
  <c r="I632" i="3"/>
  <c r="K632" i="3"/>
  <c r="K618" i="3"/>
  <c r="F618" i="3"/>
  <c r="H618" i="3"/>
  <c r="I618" i="3"/>
  <c r="J618" i="3"/>
  <c r="K612" i="3"/>
  <c r="F612" i="3"/>
  <c r="H612" i="3"/>
  <c r="I612" i="3"/>
  <c r="J612" i="3"/>
  <c r="I610" i="3"/>
  <c r="H610" i="3"/>
  <c r="F610" i="3"/>
  <c r="J610" i="3"/>
  <c r="K610" i="3"/>
  <c r="K604" i="3"/>
  <c r="F604" i="3"/>
  <c r="H604" i="3"/>
  <c r="I604" i="3"/>
  <c r="J604" i="3"/>
  <c r="K600" i="3"/>
  <c r="F600" i="3"/>
  <c r="H600" i="3"/>
  <c r="I600" i="3"/>
  <c r="J600" i="3"/>
  <c r="K596" i="3"/>
  <c r="F596" i="3"/>
  <c r="H596" i="3"/>
  <c r="I596" i="3"/>
  <c r="J596" i="3"/>
  <c r="H184" i="3"/>
  <c r="F184" i="3"/>
  <c r="J184" i="3"/>
  <c r="I184" i="3"/>
  <c r="K184" i="3"/>
  <c r="H182" i="3"/>
  <c r="F182" i="3"/>
  <c r="J182" i="3"/>
  <c r="K182" i="3"/>
  <c r="I182" i="3"/>
  <c r="K178" i="3"/>
  <c r="I178" i="3"/>
  <c r="H178" i="3"/>
  <c r="J178" i="3"/>
  <c r="F178" i="3"/>
  <c r="I176" i="3"/>
  <c r="H176" i="3"/>
  <c r="J176" i="3"/>
  <c r="F176" i="3"/>
  <c r="K176" i="3"/>
  <c r="I164" i="3"/>
  <c r="H164" i="3"/>
  <c r="F164" i="3"/>
  <c r="J164" i="3"/>
  <c r="K164" i="3"/>
  <c r="H156" i="3"/>
  <c r="J156" i="3"/>
  <c r="F156" i="3"/>
  <c r="I156" i="3"/>
  <c r="K156" i="3"/>
  <c r="F148" i="3"/>
  <c r="H148" i="3"/>
  <c r="I148" i="3"/>
  <c r="J148" i="3"/>
  <c r="K148" i="3"/>
  <c r="H140" i="3"/>
  <c r="F140" i="3"/>
  <c r="J140" i="3"/>
  <c r="K140" i="3"/>
  <c r="I140" i="3"/>
  <c r="H136" i="3"/>
  <c r="J136" i="3"/>
  <c r="F136" i="3"/>
  <c r="I136" i="3"/>
  <c r="K136" i="3"/>
  <c r="I132" i="3"/>
  <c r="H132" i="3"/>
  <c r="F132" i="3"/>
  <c r="J132" i="3"/>
  <c r="K132" i="3"/>
  <c r="H124" i="3"/>
  <c r="F124" i="3"/>
  <c r="J124" i="3"/>
  <c r="I124" i="3"/>
  <c r="K124" i="3"/>
  <c r="H112" i="3"/>
  <c r="J112" i="3"/>
  <c r="F112" i="3"/>
  <c r="I112" i="3"/>
  <c r="K112" i="3"/>
  <c r="H108" i="3"/>
  <c r="J108" i="3"/>
  <c r="F108" i="3"/>
  <c r="I108" i="3"/>
  <c r="K108" i="3"/>
  <c r="J104" i="3"/>
  <c r="F104" i="3"/>
  <c r="I104" i="3"/>
  <c r="H104" i="3"/>
  <c r="K104" i="3"/>
  <c r="J100" i="3"/>
  <c r="F100" i="3"/>
  <c r="I100" i="3"/>
  <c r="H100" i="3"/>
  <c r="K100" i="3"/>
  <c r="I77" i="3"/>
  <c r="H77" i="3"/>
  <c r="J77" i="3"/>
  <c r="K77" i="3"/>
  <c r="F77" i="3"/>
  <c r="J69" i="3"/>
  <c r="I69" i="3"/>
  <c r="H69" i="3"/>
  <c r="K69" i="3"/>
  <c r="F69" i="3"/>
  <c r="J48" i="3"/>
  <c r="H48" i="3"/>
  <c r="K48" i="3"/>
  <c r="F48" i="3"/>
  <c r="I48" i="3"/>
  <c r="K639" i="3"/>
  <c r="I639" i="3"/>
  <c r="F639" i="3"/>
  <c r="H639" i="3"/>
  <c r="J639" i="3"/>
  <c r="H638" i="3"/>
  <c r="I638" i="3"/>
  <c r="F638" i="3"/>
  <c r="K638" i="3"/>
  <c r="J638" i="3"/>
  <c r="I624" i="3"/>
  <c r="H624" i="3"/>
  <c r="F624" i="3"/>
  <c r="J624" i="3"/>
  <c r="K624" i="3"/>
  <c r="K622" i="3"/>
  <c r="H622" i="3"/>
  <c r="I622" i="3"/>
  <c r="F622" i="3"/>
  <c r="J622" i="3"/>
  <c r="K620" i="3"/>
  <c r="H620" i="3"/>
  <c r="I620" i="3"/>
  <c r="F620" i="3"/>
  <c r="J620" i="3"/>
  <c r="I598" i="3"/>
  <c r="H598" i="3"/>
  <c r="F598" i="3"/>
  <c r="J598" i="3"/>
  <c r="K598" i="3"/>
  <c r="K180" i="3"/>
  <c r="H180" i="3"/>
  <c r="F180" i="3"/>
  <c r="I180" i="3"/>
  <c r="J180" i="3"/>
  <c r="I173" i="3"/>
  <c r="J173" i="3"/>
  <c r="F173" i="3"/>
  <c r="K173" i="3"/>
  <c r="H173" i="3"/>
  <c r="J169" i="3"/>
  <c r="I169" i="3"/>
  <c r="K169" i="3"/>
  <c r="H169" i="3"/>
  <c r="F169" i="3"/>
  <c r="H161" i="3"/>
  <c r="K161" i="3"/>
  <c r="I161" i="3"/>
  <c r="F161" i="3"/>
  <c r="J161" i="3"/>
  <c r="H153" i="3"/>
  <c r="K153" i="3"/>
  <c r="I153" i="3"/>
  <c r="F153" i="3"/>
  <c r="J153" i="3"/>
  <c r="H145" i="3"/>
  <c r="K145" i="3"/>
  <c r="I145" i="3"/>
  <c r="F145" i="3"/>
  <c r="J145" i="3"/>
  <c r="K141" i="3"/>
  <c r="I141" i="3"/>
  <c r="H141" i="3"/>
  <c r="F141" i="3"/>
  <c r="J141" i="3"/>
  <c r="J129" i="3"/>
  <c r="I129" i="3"/>
  <c r="K129" i="3"/>
  <c r="H129" i="3"/>
  <c r="F129" i="3"/>
  <c r="K125" i="3"/>
  <c r="I125" i="3"/>
  <c r="F125" i="3"/>
  <c r="H125" i="3"/>
  <c r="J125" i="3"/>
  <c r="K121" i="3"/>
  <c r="I121" i="3"/>
  <c r="H121" i="3"/>
  <c r="F121" i="3"/>
  <c r="J121" i="3"/>
  <c r="K117" i="3"/>
  <c r="J117" i="3"/>
  <c r="F117" i="3"/>
  <c r="I117" i="3"/>
  <c r="H117" i="3"/>
  <c r="H110" i="3"/>
  <c r="J110" i="3"/>
  <c r="F110" i="3"/>
  <c r="K110" i="3"/>
  <c r="I110" i="3"/>
  <c r="K105" i="3"/>
  <c r="J105" i="3"/>
  <c r="F105" i="3"/>
  <c r="I105" i="3"/>
  <c r="H105" i="3"/>
  <c r="J101" i="3"/>
  <c r="K101" i="3"/>
  <c r="I101" i="3"/>
  <c r="F101" i="3"/>
  <c r="H101" i="3"/>
  <c r="I97" i="3"/>
  <c r="K97" i="3"/>
  <c r="J97" i="3"/>
  <c r="F97" i="3"/>
  <c r="H97" i="3"/>
  <c r="K93" i="3"/>
  <c r="I93" i="3"/>
  <c r="J93" i="3"/>
  <c r="F93" i="3"/>
  <c r="H93" i="3"/>
  <c r="K89" i="3"/>
  <c r="I89" i="3"/>
  <c r="J89" i="3"/>
  <c r="F89" i="3"/>
  <c r="H89" i="3"/>
  <c r="J76" i="3"/>
  <c r="F76" i="3"/>
  <c r="K76" i="3"/>
  <c r="I76" i="3"/>
  <c r="H76" i="3"/>
  <c r="I62" i="3"/>
  <c r="F62" i="3"/>
  <c r="K62" i="3"/>
  <c r="H62" i="3"/>
  <c r="J62" i="3"/>
  <c r="J46" i="3"/>
  <c r="F46" i="3"/>
  <c r="K46" i="3"/>
  <c r="I46" i="3"/>
  <c r="H46" i="3"/>
  <c r="J30" i="3"/>
  <c r="I30" i="3"/>
  <c r="K30" i="3"/>
  <c r="H30" i="3"/>
  <c r="F30" i="3"/>
  <c r="H14" i="3"/>
  <c r="I14" i="3"/>
  <c r="K14" i="3"/>
  <c r="J14" i="3"/>
  <c r="F14" i="3"/>
  <c r="I633" i="3"/>
  <c r="H633" i="3"/>
  <c r="F633" i="3"/>
  <c r="K633" i="3"/>
  <c r="J633" i="3"/>
  <c r="J629" i="3"/>
  <c r="I629" i="3"/>
  <c r="H629" i="3"/>
  <c r="F629" i="3"/>
  <c r="K629" i="3"/>
  <c r="J627" i="3"/>
  <c r="I627" i="3"/>
  <c r="H627" i="3"/>
  <c r="F627" i="3"/>
  <c r="K627" i="3"/>
  <c r="I623" i="3"/>
  <c r="H623" i="3"/>
  <c r="K623" i="3"/>
  <c r="J623" i="3"/>
  <c r="F623" i="3"/>
  <c r="I621" i="3"/>
  <c r="H621" i="3"/>
  <c r="K621" i="3"/>
  <c r="J621" i="3"/>
  <c r="F621" i="3"/>
  <c r="I619" i="3"/>
  <c r="H619" i="3"/>
  <c r="K619" i="3"/>
  <c r="J619" i="3"/>
  <c r="F619" i="3"/>
  <c r="J615" i="3"/>
  <c r="I615" i="3"/>
  <c r="H615" i="3"/>
  <c r="F615" i="3"/>
  <c r="K615" i="3"/>
  <c r="J613" i="3"/>
  <c r="I613" i="3"/>
  <c r="H613" i="3"/>
  <c r="F613" i="3"/>
  <c r="K613" i="3"/>
  <c r="J607" i="3"/>
  <c r="I607" i="3"/>
  <c r="H607" i="3"/>
  <c r="F607" i="3"/>
  <c r="K607" i="3"/>
  <c r="J605" i="3"/>
  <c r="I605" i="3"/>
  <c r="H605" i="3"/>
  <c r="F605" i="3"/>
  <c r="K605" i="3"/>
  <c r="J603" i="3"/>
  <c r="F603" i="3"/>
  <c r="I603" i="3"/>
  <c r="K603" i="3"/>
  <c r="H603" i="3"/>
  <c r="J601" i="3"/>
  <c r="I601" i="3"/>
  <c r="H601" i="3"/>
  <c r="F601" i="3"/>
  <c r="K601" i="3"/>
  <c r="I597" i="3"/>
  <c r="H597" i="3"/>
  <c r="K597" i="3"/>
  <c r="J597" i="3"/>
  <c r="F597" i="3"/>
  <c r="I181" i="3"/>
  <c r="F181" i="3"/>
  <c r="H181" i="3"/>
  <c r="K181" i="3"/>
  <c r="J181" i="3"/>
  <c r="J179" i="3"/>
  <c r="F179" i="3"/>
  <c r="K179" i="3"/>
  <c r="H179" i="3"/>
  <c r="I179" i="3"/>
  <c r="H174" i="3"/>
  <c r="F174" i="3"/>
  <c r="K174" i="3"/>
  <c r="I174" i="3"/>
  <c r="J174" i="3"/>
  <c r="H170" i="3"/>
  <c r="F170" i="3"/>
  <c r="J170" i="3"/>
  <c r="I170" i="3"/>
  <c r="K170" i="3"/>
  <c r="I166" i="3"/>
  <c r="H166" i="3"/>
  <c r="K166" i="3"/>
  <c r="F166" i="3"/>
  <c r="J166" i="3"/>
  <c r="I162" i="3"/>
  <c r="H162" i="3"/>
  <c r="F162" i="3"/>
  <c r="K162" i="3"/>
  <c r="J162" i="3"/>
  <c r="H154" i="3"/>
  <c r="J154" i="3"/>
  <c r="F154" i="3"/>
  <c r="K154" i="3"/>
  <c r="I154" i="3"/>
  <c r="H150" i="3"/>
  <c r="F150" i="3"/>
  <c r="J150" i="3"/>
  <c r="I150" i="3"/>
  <c r="K150" i="3"/>
  <c r="H146" i="3"/>
  <c r="J146" i="3"/>
  <c r="F146" i="3"/>
  <c r="I146" i="3"/>
  <c r="K146" i="3"/>
  <c r="I138" i="3"/>
  <c r="H138" i="3"/>
  <c r="F138" i="3"/>
  <c r="K138" i="3"/>
  <c r="J138" i="3"/>
  <c r="H130" i="3"/>
  <c r="F130" i="3"/>
  <c r="J130" i="3"/>
  <c r="I130" i="3"/>
  <c r="K130" i="3"/>
  <c r="I114" i="3"/>
  <c r="F114" i="3"/>
  <c r="J114" i="3"/>
  <c r="H114" i="3"/>
  <c r="K114" i="3"/>
  <c r="J102" i="3"/>
  <c r="F102" i="3"/>
  <c r="I102" i="3"/>
  <c r="H102" i="3"/>
  <c r="K102" i="3"/>
  <c r="I98" i="3"/>
  <c r="F98" i="3"/>
  <c r="J98" i="3"/>
  <c r="H98" i="3"/>
  <c r="K98" i="3"/>
  <c r="K73" i="3"/>
  <c r="I73" i="3"/>
  <c r="H73" i="3"/>
  <c r="F73" i="3"/>
  <c r="J73" i="3"/>
  <c r="I65" i="3"/>
  <c r="H65" i="3"/>
  <c r="J65" i="3"/>
  <c r="K65" i="3"/>
  <c r="F65" i="3"/>
  <c r="I56" i="3"/>
  <c r="F56" i="3"/>
  <c r="K56" i="3"/>
  <c r="H56" i="3"/>
  <c r="J56" i="3"/>
  <c r="H24" i="3"/>
  <c r="I24" i="3"/>
  <c r="K24" i="3"/>
  <c r="F24" i="3"/>
  <c r="J24" i="3"/>
  <c r="J631" i="3"/>
  <c r="H631" i="3"/>
  <c r="K631" i="3"/>
  <c r="I631" i="3"/>
  <c r="F631" i="3"/>
  <c r="H630" i="3"/>
  <c r="F630" i="3"/>
  <c r="J630" i="3"/>
  <c r="K630" i="3"/>
  <c r="I630" i="3"/>
  <c r="K628" i="3"/>
  <c r="H628" i="3"/>
  <c r="J628" i="3"/>
  <c r="F628" i="3"/>
  <c r="I628" i="3"/>
  <c r="K626" i="3"/>
  <c r="H626" i="3"/>
  <c r="I626" i="3"/>
  <c r="F626" i="3"/>
  <c r="J626" i="3"/>
  <c r="H625" i="3"/>
  <c r="F625" i="3"/>
  <c r="J625" i="3"/>
  <c r="I625" i="3"/>
  <c r="K625" i="3"/>
  <c r="F617" i="3"/>
  <c r="J617" i="3"/>
  <c r="H617" i="3"/>
  <c r="K617" i="3"/>
  <c r="I617" i="3"/>
  <c r="I616" i="3"/>
  <c r="H616" i="3"/>
  <c r="F616" i="3"/>
  <c r="J616" i="3"/>
  <c r="K616" i="3"/>
  <c r="K614" i="3"/>
  <c r="H614" i="3"/>
  <c r="J614" i="3"/>
  <c r="F614" i="3"/>
  <c r="I614" i="3"/>
  <c r="J611" i="3"/>
  <c r="H611" i="3"/>
  <c r="F611" i="3"/>
  <c r="K611" i="3"/>
  <c r="I611" i="3"/>
  <c r="F609" i="3"/>
  <c r="J609" i="3"/>
  <c r="H609" i="3"/>
  <c r="K609" i="3"/>
  <c r="I609" i="3"/>
  <c r="I608" i="3"/>
  <c r="H608" i="3"/>
  <c r="F608" i="3"/>
  <c r="J608" i="3"/>
  <c r="K608" i="3"/>
  <c r="K606" i="3"/>
  <c r="H606" i="3"/>
  <c r="J606" i="3"/>
  <c r="F606" i="3"/>
  <c r="I606" i="3"/>
  <c r="K602" i="3"/>
  <c r="H602" i="3"/>
  <c r="J602" i="3"/>
  <c r="F602" i="3"/>
  <c r="I602" i="3"/>
  <c r="J599" i="3"/>
  <c r="H599" i="3"/>
  <c r="F599" i="3"/>
  <c r="K599" i="3"/>
  <c r="I599" i="3"/>
  <c r="F595" i="3"/>
  <c r="J595" i="3"/>
  <c r="H595" i="3"/>
  <c r="K595" i="3"/>
  <c r="I595" i="3"/>
  <c r="I594" i="3"/>
  <c r="H594" i="3"/>
  <c r="F594" i="3"/>
  <c r="J594" i="3"/>
  <c r="K594" i="3"/>
  <c r="I185" i="3"/>
  <c r="K185" i="3"/>
  <c r="F185" i="3"/>
  <c r="J185" i="3"/>
  <c r="H185" i="3"/>
  <c r="H183" i="3"/>
  <c r="F183" i="3"/>
  <c r="J183" i="3"/>
  <c r="I183" i="3"/>
  <c r="K183" i="3"/>
  <c r="F177" i="3"/>
  <c r="H177" i="3"/>
  <c r="J177" i="3"/>
  <c r="K177" i="3"/>
  <c r="I177" i="3"/>
  <c r="K171" i="3"/>
  <c r="H171" i="3"/>
  <c r="J171" i="3"/>
  <c r="I171" i="3"/>
  <c r="F171" i="3"/>
  <c r="K159" i="3"/>
  <c r="H159" i="3"/>
  <c r="J159" i="3"/>
  <c r="I159" i="3"/>
  <c r="F159" i="3"/>
  <c r="K151" i="3"/>
  <c r="I151" i="3"/>
  <c r="J151" i="3"/>
  <c r="H151" i="3"/>
  <c r="F151" i="3"/>
  <c r="H147" i="3"/>
  <c r="I147" i="3"/>
  <c r="K147" i="3"/>
  <c r="F147" i="3"/>
  <c r="J147" i="3"/>
  <c r="H144" i="3"/>
  <c r="F144" i="3"/>
  <c r="J144" i="3"/>
  <c r="I144" i="3"/>
  <c r="K144" i="3"/>
  <c r="H143" i="3"/>
  <c r="I143" i="3"/>
  <c r="F143" i="3"/>
  <c r="J143" i="3"/>
  <c r="K143" i="3"/>
  <c r="I135" i="3"/>
  <c r="K135" i="3"/>
  <c r="F135" i="3"/>
  <c r="H135" i="3"/>
  <c r="J135" i="3"/>
  <c r="I131" i="3"/>
  <c r="K131" i="3"/>
  <c r="F131" i="3"/>
  <c r="H131" i="3"/>
  <c r="J131" i="3"/>
  <c r="I123" i="3"/>
  <c r="K123" i="3"/>
  <c r="F123" i="3"/>
  <c r="H123" i="3"/>
  <c r="J123" i="3"/>
  <c r="K115" i="3"/>
  <c r="I115" i="3"/>
  <c r="H115" i="3"/>
  <c r="J115" i="3"/>
  <c r="F115" i="3"/>
  <c r="J103" i="3"/>
  <c r="K103" i="3"/>
  <c r="F103" i="3"/>
  <c r="H103" i="3"/>
  <c r="I103" i="3"/>
  <c r="J99" i="3"/>
  <c r="K99" i="3"/>
  <c r="F99" i="3"/>
  <c r="H99" i="3"/>
  <c r="I99" i="3"/>
  <c r="K91" i="3"/>
  <c r="I91" i="3"/>
  <c r="H91" i="3"/>
  <c r="J91" i="3"/>
  <c r="F91" i="3"/>
  <c r="J64" i="3"/>
  <c r="F64" i="3"/>
  <c r="K64" i="3"/>
  <c r="I64" i="3"/>
  <c r="H64" i="3"/>
  <c r="H172" i="3"/>
  <c r="J172" i="3"/>
  <c r="F172" i="3"/>
  <c r="I172" i="3"/>
  <c r="K172" i="3"/>
  <c r="H168" i="3"/>
  <c r="F168" i="3"/>
  <c r="J168" i="3"/>
  <c r="K168" i="3"/>
  <c r="I168" i="3"/>
  <c r="H160" i="3"/>
  <c r="F160" i="3"/>
  <c r="J160" i="3"/>
  <c r="I160" i="3"/>
  <c r="K160" i="3"/>
  <c r="H158" i="3"/>
  <c r="F158" i="3"/>
  <c r="J158" i="3"/>
  <c r="I158" i="3"/>
  <c r="K158" i="3"/>
  <c r="H152" i="3"/>
  <c r="F152" i="3"/>
  <c r="J152" i="3"/>
  <c r="I152" i="3"/>
  <c r="K152" i="3"/>
  <c r="H142" i="3"/>
  <c r="F142" i="3"/>
  <c r="J142" i="3"/>
  <c r="I142" i="3"/>
  <c r="K142" i="3"/>
  <c r="H134" i="3"/>
  <c r="F134" i="3"/>
  <c r="J134" i="3"/>
  <c r="I134" i="3"/>
  <c r="K134" i="3"/>
  <c r="H128" i="3"/>
  <c r="F128" i="3"/>
  <c r="J128" i="3"/>
  <c r="K128" i="3"/>
  <c r="I128" i="3"/>
  <c r="I126" i="3"/>
  <c r="H126" i="3"/>
  <c r="F126" i="3"/>
  <c r="K126" i="3"/>
  <c r="J126" i="3"/>
  <c r="H122" i="3"/>
  <c r="F122" i="3"/>
  <c r="J122" i="3"/>
  <c r="I122" i="3"/>
  <c r="K122" i="3"/>
  <c r="H120" i="3"/>
  <c r="F120" i="3"/>
  <c r="J120" i="3"/>
  <c r="K120" i="3"/>
  <c r="I120" i="3"/>
  <c r="K119" i="3"/>
  <c r="I119" i="3"/>
  <c r="H119" i="3"/>
  <c r="J119" i="3"/>
  <c r="F119" i="3"/>
  <c r="J118" i="3"/>
  <c r="K118" i="3"/>
  <c r="F118" i="3"/>
  <c r="I118" i="3"/>
  <c r="H118" i="3"/>
  <c r="I116" i="3"/>
  <c r="F116" i="3"/>
  <c r="J116" i="3"/>
  <c r="H116" i="3"/>
  <c r="K116" i="3"/>
  <c r="H106" i="3"/>
  <c r="J106" i="3"/>
  <c r="K106" i="3"/>
  <c r="F106" i="3"/>
  <c r="I106" i="3"/>
  <c r="J96" i="3"/>
  <c r="F96" i="3"/>
  <c r="I96" i="3"/>
  <c r="H96" i="3"/>
  <c r="K96" i="3"/>
  <c r="I94" i="3"/>
  <c r="F94" i="3"/>
  <c r="K94" i="3"/>
  <c r="H94" i="3"/>
  <c r="J94" i="3"/>
  <c r="J92" i="3"/>
  <c r="F92" i="3"/>
  <c r="I92" i="3"/>
  <c r="H92" i="3"/>
  <c r="K92" i="3"/>
  <c r="I90" i="3"/>
  <c r="F90" i="3"/>
  <c r="J90" i="3"/>
  <c r="H90" i="3"/>
  <c r="K90" i="3"/>
  <c r="I88" i="3"/>
  <c r="F88" i="3"/>
  <c r="J88" i="3"/>
  <c r="H88" i="3"/>
  <c r="K88" i="3"/>
  <c r="I86" i="3"/>
  <c r="F86" i="3"/>
  <c r="K86" i="3"/>
  <c r="J86" i="3"/>
  <c r="H86" i="3"/>
  <c r="H84" i="3"/>
  <c r="J84" i="3"/>
  <c r="F84" i="3"/>
  <c r="I84" i="3"/>
  <c r="K84" i="3"/>
  <c r="I82" i="3"/>
  <c r="F82" i="3"/>
  <c r="K82" i="3"/>
  <c r="J82" i="3"/>
  <c r="H82" i="3"/>
  <c r="H80" i="3"/>
  <c r="J80" i="3"/>
  <c r="F80" i="3"/>
  <c r="I80" i="3"/>
  <c r="K80" i="3"/>
  <c r="J74" i="3"/>
  <c r="K74" i="3"/>
  <c r="F74" i="3"/>
  <c r="H74" i="3"/>
  <c r="I74" i="3"/>
  <c r="F58" i="3"/>
  <c r="K58" i="3"/>
  <c r="I58" i="3"/>
  <c r="J58" i="3"/>
  <c r="H58" i="3"/>
  <c r="H50" i="3"/>
  <c r="I50" i="3"/>
  <c r="K50" i="3"/>
  <c r="J50" i="3"/>
  <c r="F50" i="3"/>
  <c r="H18" i="3"/>
  <c r="I18" i="3"/>
  <c r="K18" i="3"/>
  <c r="J18" i="3"/>
  <c r="F18" i="3"/>
  <c r="J12" i="3"/>
  <c r="H12" i="3"/>
  <c r="K12" i="3"/>
  <c r="I12" i="3"/>
  <c r="F12" i="3"/>
  <c r="H175" i="3"/>
  <c r="K175" i="3"/>
  <c r="F175" i="3"/>
  <c r="J175" i="3"/>
  <c r="I175" i="3"/>
  <c r="K167" i="3"/>
  <c r="I167" i="3"/>
  <c r="H167" i="3"/>
  <c r="J167" i="3"/>
  <c r="F167" i="3"/>
  <c r="I165" i="3"/>
  <c r="K165" i="3"/>
  <c r="J165" i="3"/>
  <c r="F165" i="3"/>
  <c r="H165" i="3"/>
  <c r="I163" i="3"/>
  <c r="K163" i="3"/>
  <c r="F163" i="3"/>
  <c r="H163" i="3"/>
  <c r="J163" i="3"/>
  <c r="K157" i="3"/>
  <c r="I157" i="3"/>
  <c r="F157" i="3"/>
  <c r="H157" i="3"/>
  <c r="J157" i="3"/>
  <c r="I155" i="3"/>
  <c r="K155" i="3"/>
  <c r="F155" i="3"/>
  <c r="H155" i="3"/>
  <c r="J155" i="3"/>
  <c r="I149" i="3"/>
  <c r="K149" i="3"/>
  <c r="J149" i="3"/>
  <c r="F149" i="3"/>
  <c r="H149" i="3"/>
  <c r="I139" i="3"/>
  <c r="K139" i="3"/>
  <c r="F139" i="3"/>
  <c r="H139" i="3"/>
  <c r="J139" i="3"/>
  <c r="I137" i="3"/>
  <c r="K137" i="3"/>
  <c r="J137" i="3"/>
  <c r="F137" i="3"/>
  <c r="H137" i="3"/>
  <c r="K133" i="3"/>
  <c r="J133" i="3"/>
  <c r="F133" i="3"/>
  <c r="H133" i="3"/>
  <c r="I133" i="3"/>
  <c r="K127" i="3"/>
  <c r="H127" i="3"/>
  <c r="J127" i="3"/>
  <c r="I127" i="3"/>
  <c r="F127" i="3"/>
  <c r="J113" i="3"/>
  <c r="K113" i="3"/>
  <c r="I113" i="3"/>
  <c r="F113" i="3"/>
  <c r="H113" i="3"/>
  <c r="I111" i="3"/>
  <c r="K111" i="3"/>
  <c r="F111" i="3"/>
  <c r="H111" i="3"/>
  <c r="J111" i="3"/>
  <c r="F109" i="3"/>
  <c r="J109" i="3"/>
  <c r="H109" i="3"/>
  <c r="K109" i="3"/>
  <c r="I109" i="3"/>
  <c r="J107" i="3"/>
  <c r="F107" i="3"/>
  <c r="K107" i="3"/>
  <c r="I107" i="3"/>
  <c r="H107" i="3"/>
  <c r="K95" i="3"/>
  <c r="I95" i="3"/>
  <c r="H95" i="3"/>
  <c r="J95" i="3"/>
  <c r="F95" i="3"/>
  <c r="K87" i="3"/>
  <c r="I87" i="3"/>
  <c r="H87" i="3"/>
  <c r="J87" i="3"/>
  <c r="F87" i="3"/>
  <c r="K85" i="3"/>
  <c r="I85" i="3"/>
  <c r="J85" i="3"/>
  <c r="F85" i="3"/>
  <c r="H85" i="3"/>
  <c r="K83" i="3"/>
  <c r="I83" i="3"/>
  <c r="H83" i="3"/>
  <c r="J83" i="3"/>
  <c r="F83" i="3"/>
  <c r="K81" i="3"/>
  <c r="I81" i="3"/>
  <c r="J81" i="3"/>
  <c r="F81" i="3"/>
  <c r="H81" i="3"/>
  <c r="K79" i="3"/>
  <c r="I79" i="3"/>
  <c r="H79" i="3"/>
  <c r="J79" i="3"/>
  <c r="F79" i="3"/>
  <c r="J67" i="3"/>
  <c r="I67" i="3"/>
  <c r="F67" i="3"/>
  <c r="H67" i="3"/>
  <c r="K67" i="3"/>
  <c r="F52" i="3"/>
  <c r="K52" i="3"/>
  <c r="I52" i="3"/>
  <c r="H52" i="3"/>
  <c r="J52" i="3"/>
  <c r="H44" i="3"/>
  <c r="I44" i="3"/>
  <c r="K44" i="3"/>
  <c r="J44" i="3"/>
  <c r="F44" i="3"/>
  <c r="J36" i="3"/>
  <c r="F36" i="3"/>
  <c r="K36" i="3"/>
  <c r="I36" i="3"/>
  <c r="H36" i="3"/>
  <c r="H28" i="3"/>
  <c r="I28" i="3"/>
  <c r="K28" i="3"/>
  <c r="J28" i="3"/>
  <c r="F28" i="3"/>
  <c r="K63" i="3"/>
  <c r="H63" i="3"/>
  <c r="F63" i="3"/>
  <c r="I63" i="3"/>
  <c r="J63" i="3"/>
  <c r="J59" i="3"/>
  <c r="I59" i="3"/>
  <c r="H59" i="3"/>
  <c r="F59" i="3"/>
  <c r="K59" i="3"/>
  <c r="K57" i="3"/>
  <c r="I57" i="3"/>
  <c r="H57" i="3"/>
  <c r="F57" i="3"/>
  <c r="J57" i="3"/>
  <c r="K55" i="3"/>
  <c r="H55" i="3"/>
  <c r="F55" i="3"/>
  <c r="J55" i="3"/>
  <c r="I55" i="3"/>
  <c r="J53" i="3"/>
  <c r="I53" i="3"/>
  <c r="H53" i="3"/>
  <c r="F53" i="3"/>
  <c r="K53" i="3"/>
  <c r="K47" i="3"/>
  <c r="H47" i="3"/>
  <c r="F47" i="3"/>
  <c r="I47" i="3"/>
  <c r="J47" i="3"/>
  <c r="J37" i="3"/>
  <c r="I37" i="3"/>
  <c r="H37" i="3"/>
  <c r="F37" i="3"/>
  <c r="K37" i="3"/>
  <c r="K27" i="3"/>
  <c r="H27" i="3"/>
  <c r="F27" i="3"/>
  <c r="J27" i="3"/>
  <c r="I27" i="3"/>
  <c r="K23" i="3"/>
  <c r="H23" i="3"/>
  <c r="F23" i="3"/>
  <c r="J23" i="3"/>
  <c r="I23" i="3"/>
  <c r="F8" i="3"/>
  <c r="I8" i="3"/>
  <c r="K8" i="3"/>
  <c r="J8" i="3"/>
  <c r="H8" i="3"/>
  <c r="H78" i="3"/>
  <c r="J78" i="3"/>
  <c r="F78" i="3"/>
  <c r="K78" i="3"/>
  <c r="I78" i="3"/>
  <c r="J72" i="3"/>
  <c r="F72" i="3"/>
  <c r="K72" i="3"/>
  <c r="I72" i="3"/>
  <c r="H72" i="3"/>
  <c r="H70" i="3"/>
  <c r="I70" i="3"/>
  <c r="K70" i="3"/>
  <c r="F70" i="3"/>
  <c r="J70" i="3"/>
  <c r="J68" i="3"/>
  <c r="F68" i="3"/>
  <c r="K68" i="3"/>
  <c r="I68" i="3"/>
  <c r="H68" i="3"/>
  <c r="J66" i="3"/>
  <c r="F66" i="3"/>
  <c r="K66" i="3"/>
  <c r="H66" i="3"/>
  <c r="I66" i="3"/>
  <c r="H60" i="3"/>
  <c r="I60" i="3"/>
  <c r="K60" i="3"/>
  <c r="J60" i="3"/>
  <c r="F60" i="3"/>
  <c r="J54" i="3"/>
  <c r="F54" i="3"/>
  <c r="K54" i="3"/>
  <c r="I54" i="3"/>
  <c r="H54" i="3"/>
  <c r="H42" i="3"/>
  <c r="I42" i="3"/>
  <c r="K42" i="3"/>
  <c r="F42" i="3"/>
  <c r="J42" i="3"/>
  <c r="H40" i="3"/>
  <c r="F40" i="3"/>
  <c r="K40" i="3"/>
  <c r="I40" i="3"/>
  <c r="J40" i="3"/>
  <c r="H38" i="3"/>
  <c r="I38" i="3"/>
  <c r="K38" i="3"/>
  <c r="J38" i="3"/>
  <c r="F38" i="3"/>
  <c r="H34" i="3"/>
  <c r="I34" i="3"/>
  <c r="K34" i="3"/>
  <c r="J34" i="3"/>
  <c r="F34" i="3"/>
  <c r="H32" i="3"/>
  <c r="I32" i="3"/>
  <c r="K32" i="3"/>
  <c r="F32" i="3"/>
  <c r="J32" i="3"/>
  <c r="J26" i="3"/>
  <c r="F26" i="3"/>
  <c r="K26" i="3"/>
  <c r="H26" i="3"/>
  <c r="I26" i="3"/>
  <c r="J22" i="3"/>
  <c r="F22" i="3"/>
  <c r="K22" i="3"/>
  <c r="I22" i="3"/>
  <c r="H22" i="3"/>
  <c r="H20" i="3"/>
  <c r="I20" i="3"/>
  <c r="K20" i="3"/>
  <c r="J20" i="3"/>
  <c r="F20" i="3"/>
  <c r="J16" i="3"/>
  <c r="H16" i="3"/>
  <c r="K16" i="3"/>
  <c r="F16" i="3"/>
  <c r="I16" i="3"/>
  <c r="K11" i="3"/>
  <c r="J11" i="3"/>
  <c r="F11" i="3"/>
  <c r="I11" i="3"/>
  <c r="H11" i="3"/>
  <c r="I9" i="3"/>
  <c r="H9" i="3"/>
  <c r="J9" i="3"/>
  <c r="K9" i="3"/>
  <c r="F9" i="3"/>
  <c r="H7" i="3"/>
  <c r="I7" i="3"/>
  <c r="J7" i="3"/>
  <c r="F7" i="3"/>
  <c r="K7" i="3"/>
  <c r="J5" i="3"/>
  <c r="I5" i="3"/>
  <c r="H5" i="3"/>
  <c r="K5" i="3"/>
  <c r="F5" i="3"/>
  <c r="K75" i="3"/>
  <c r="H75" i="3"/>
  <c r="F75" i="3"/>
  <c r="I75" i="3"/>
  <c r="J75" i="3"/>
  <c r="J71" i="3"/>
  <c r="I71" i="3"/>
  <c r="F71" i="3"/>
  <c r="K71" i="3"/>
  <c r="H71" i="3"/>
  <c r="K61" i="3"/>
  <c r="H61" i="3"/>
  <c r="F61" i="3"/>
  <c r="J61" i="3"/>
  <c r="I61" i="3"/>
  <c r="K51" i="3"/>
  <c r="I51" i="3"/>
  <c r="H51" i="3"/>
  <c r="F51" i="3"/>
  <c r="J51" i="3"/>
  <c r="K49" i="3"/>
  <c r="H49" i="3"/>
  <c r="F49" i="3"/>
  <c r="J49" i="3"/>
  <c r="I49" i="3"/>
  <c r="K45" i="3"/>
  <c r="H45" i="3"/>
  <c r="F45" i="3"/>
  <c r="J45" i="3"/>
  <c r="I45" i="3"/>
  <c r="K43" i="3"/>
  <c r="H43" i="3"/>
  <c r="F43" i="3"/>
  <c r="J43" i="3"/>
  <c r="I43" i="3"/>
  <c r="J41" i="3"/>
  <c r="I41" i="3"/>
  <c r="H41" i="3"/>
  <c r="F41" i="3"/>
  <c r="K41" i="3"/>
  <c r="J39" i="3"/>
  <c r="I39" i="3"/>
  <c r="H39" i="3"/>
  <c r="F39" i="3"/>
  <c r="K39" i="3"/>
  <c r="K35" i="3"/>
  <c r="H35" i="3"/>
  <c r="F35" i="3"/>
  <c r="J35" i="3"/>
  <c r="I35" i="3"/>
  <c r="J33" i="3"/>
  <c r="I33" i="3"/>
  <c r="H33" i="3"/>
  <c r="F33" i="3"/>
  <c r="K33" i="3"/>
  <c r="J31" i="3"/>
  <c r="I31" i="3"/>
  <c r="H31" i="3"/>
  <c r="F31" i="3"/>
  <c r="K31" i="3"/>
  <c r="K29" i="3"/>
  <c r="I29" i="3"/>
  <c r="H29" i="3"/>
  <c r="F29" i="3"/>
  <c r="J29" i="3"/>
  <c r="J25" i="3"/>
  <c r="I25" i="3"/>
  <c r="H25" i="3"/>
  <c r="F25" i="3"/>
  <c r="K25" i="3"/>
  <c r="J21" i="3"/>
  <c r="I21" i="3"/>
  <c r="H21" i="3"/>
  <c r="F21" i="3"/>
  <c r="K21" i="3"/>
  <c r="J19" i="3"/>
  <c r="I19" i="3"/>
  <c r="H19" i="3"/>
  <c r="F19" i="3"/>
  <c r="K19" i="3"/>
  <c r="K17" i="3"/>
  <c r="H17" i="3"/>
  <c r="F17" i="3"/>
  <c r="J17" i="3"/>
  <c r="I17" i="3"/>
  <c r="J15" i="3"/>
  <c r="I15" i="3"/>
  <c r="H15" i="3"/>
  <c r="F15" i="3"/>
  <c r="K15" i="3"/>
  <c r="K13" i="3"/>
  <c r="H13" i="3"/>
  <c r="F13" i="3"/>
  <c r="J13" i="3"/>
  <c r="I13" i="3"/>
  <c r="H10" i="3"/>
  <c r="I10" i="3"/>
  <c r="F10" i="3"/>
  <c r="K10" i="3"/>
  <c r="J10" i="3"/>
  <c r="K6" i="3"/>
  <c r="H6" i="3"/>
  <c r="F6" i="3"/>
  <c r="I6" i="3"/>
  <c r="J6" i="3"/>
  <c r="K4" i="3"/>
  <c r="F4" i="3"/>
  <c r="J4" i="3"/>
  <c r="H4" i="3"/>
  <c r="I4" i="3"/>
  <c r="F3" i="3"/>
  <c r="J3" i="3"/>
  <c r="I3" i="3"/>
  <c r="K3" i="3"/>
  <c r="H3" i="3"/>
  <c r="J791" i="8"/>
  <c r="K791" i="8"/>
  <c r="J522" i="8"/>
  <c r="K522" i="8"/>
  <c r="J696" i="8"/>
  <c r="K696" i="8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K725" i="8"/>
  <c r="J725" i="8"/>
  <c r="J963" i="8"/>
  <c r="K963" i="8"/>
  <c r="J738" i="8"/>
  <c r="K738" i="8"/>
  <c r="J466" i="8"/>
  <c r="K466" i="8"/>
  <c r="J845" i="8"/>
  <c r="K845" i="8"/>
  <c r="K727" i="8"/>
  <c r="J727" i="8"/>
  <c r="K715" i="8"/>
  <c r="J715" i="8"/>
  <c r="K653" i="8"/>
  <c r="J653" i="8"/>
  <c r="J449" i="8"/>
  <c r="K449" i="8"/>
  <c r="K771" i="8"/>
  <c r="J771" i="8"/>
  <c r="J493" i="8"/>
  <c r="K493" i="8"/>
  <c r="J506" i="8"/>
  <c r="K506" i="8"/>
  <c r="J869" i="8"/>
  <c r="K869" i="8"/>
  <c r="K697" i="8"/>
  <c r="J697" i="8"/>
  <c r="J441" i="8"/>
  <c r="K441" i="8"/>
  <c r="J413" i="8"/>
  <c r="K413" i="8"/>
  <c r="J979" i="8"/>
  <c r="K979" i="8"/>
  <c r="J809" i="8"/>
  <c r="K809" i="8"/>
  <c r="J606" i="8"/>
  <c r="K606" i="8"/>
  <c r="K936" i="8"/>
  <c r="J936" i="8"/>
  <c r="J424" i="8"/>
  <c r="K424" i="8"/>
  <c r="J865" i="8"/>
  <c r="K865" i="8"/>
  <c r="J799" i="8"/>
  <c r="K799" i="8"/>
  <c r="K743" i="8"/>
  <c r="J743" i="8"/>
  <c r="J856" i="8"/>
  <c r="K856" i="8"/>
  <c r="J794" i="8"/>
  <c r="K794" i="8"/>
  <c r="K947" i="8"/>
  <c r="J947" i="8"/>
  <c r="J451" i="8"/>
  <c r="K451" i="8"/>
  <c r="J989" i="8"/>
  <c r="K989" i="8"/>
  <c r="J417" i="8"/>
  <c r="K417" i="8"/>
  <c r="J978" i="8"/>
  <c r="K978" i="8"/>
  <c r="J855" i="8"/>
  <c r="K855" i="8"/>
  <c r="J806" i="8"/>
  <c r="K806" i="8"/>
  <c r="J818" i="8"/>
  <c r="K818" i="8"/>
  <c r="J831" i="8"/>
  <c r="K831" i="8"/>
  <c r="J899" i="8"/>
  <c r="K899" i="8"/>
  <c r="J706" i="8"/>
  <c r="K706" i="8"/>
  <c r="J838" i="8"/>
  <c r="K838" i="8"/>
  <c r="J957" i="8"/>
  <c r="K957" i="8"/>
  <c r="K749" i="8"/>
  <c r="J749" i="8"/>
  <c r="K731" i="8"/>
  <c r="J731" i="8"/>
  <c r="K711" i="8"/>
  <c r="J711" i="8"/>
  <c r="J481" i="8"/>
  <c r="K481" i="8"/>
  <c r="J793" i="8"/>
  <c r="K793" i="8"/>
  <c r="J877" i="8"/>
  <c r="K877" i="8"/>
  <c r="J646" i="8"/>
  <c r="K646" i="8"/>
  <c r="K661" i="8"/>
  <c r="J661" i="8"/>
  <c r="J485" i="8"/>
  <c r="K485" i="8"/>
  <c r="J538" i="8"/>
  <c r="K538" i="8"/>
  <c r="J897" i="8"/>
  <c r="K897" i="8"/>
  <c r="J445" i="8"/>
  <c r="K445" i="8"/>
  <c r="J550" i="8"/>
  <c r="K550" i="8"/>
  <c r="K945" i="8"/>
  <c r="J945" i="8"/>
  <c r="J992" i="8"/>
  <c r="K992" i="8"/>
  <c r="J826" i="8"/>
  <c r="K826" i="8"/>
  <c r="K633" i="8"/>
  <c r="J633" i="8"/>
  <c r="J886" i="8"/>
  <c r="K886" i="8"/>
  <c r="K937" i="8"/>
  <c r="J937" i="8"/>
  <c r="K766" i="8"/>
  <c r="J766" i="8"/>
  <c r="J542" i="8"/>
  <c r="K542" i="8"/>
  <c r="J808" i="8"/>
  <c r="K808" i="8"/>
  <c r="K611" i="8"/>
  <c r="J611" i="8"/>
  <c r="J570" i="8"/>
  <c r="K570" i="8"/>
  <c r="J714" i="8"/>
  <c r="K714" i="8"/>
  <c r="J974" i="8"/>
  <c r="K974" i="8"/>
  <c r="J467" i="8"/>
  <c r="K467" i="8"/>
  <c r="J585" i="8"/>
  <c r="K585" i="8"/>
  <c r="J777" i="8"/>
  <c r="K777" i="8"/>
  <c r="K908" i="8"/>
  <c r="J908" i="8"/>
  <c r="J698" i="8"/>
  <c r="K698" i="8"/>
  <c r="J827" i="8"/>
  <c r="K827" i="8"/>
  <c r="J802" i="8"/>
  <c r="K802" i="8"/>
  <c r="K677" i="8"/>
  <c r="J677" i="8"/>
  <c r="J674" i="8"/>
  <c r="K674" i="8"/>
  <c r="J525" i="8"/>
  <c r="K525" i="8"/>
  <c r="K641" i="8"/>
  <c r="J641" i="8"/>
  <c r="K729" i="8"/>
  <c r="J729" i="8"/>
  <c r="J563" i="8"/>
  <c r="K563" i="8"/>
  <c r="K934" i="8"/>
  <c r="J934" i="8"/>
  <c r="K673" i="8"/>
  <c r="J673" i="8"/>
  <c r="K693" i="8"/>
  <c r="J693" i="8"/>
  <c r="J517" i="8"/>
  <c r="K517" i="8"/>
  <c r="J562" i="8"/>
  <c r="K562" i="8"/>
  <c r="J955" i="8"/>
  <c r="K955" i="8"/>
  <c r="J573" i="8"/>
  <c r="K573" i="8"/>
  <c r="J582" i="8"/>
  <c r="K582" i="8"/>
  <c r="J610" i="8"/>
  <c r="K610" i="8"/>
  <c r="J440" i="8"/>
  <c r="K440" i="8"/>
  <c r="J950" i="8"/>
  <c r="K950" i="8"/>
  <c r="J874" i="8"/>
  <c r="K874" i="8"/>
  <c r="J578" i="8"/>
  <c r="K578" i="8"/>
  <c r="J504" i="8"/>
  <c r="K504" i="8"/>
  <c r="J822" i="8"/>
  <c r="K822" i="8"/>
  <c r="J954" i="8"/>
  <c r="K954" i="8"/>
  <c r="J783" i="8"/>
  <c r="K783" i="8"/>
  <c r="J569" i="8"/>
  <c r="K569" i="8"/>
  <c r="J850" i="8"/>
  <c r="K850" i="8"/>
  <c r="J742" i="8"/>
  <c r="K742" i="8"/>
  <c r="J894" i="8"/>
  <c r="K894" i="8"/>
  <c r="K723" i="8"/>
  <c r="J723" i="8"/>
  <c r="J478" i="8"/>
  <c r="K478" i="8"/>
  <c r="J680" i="8"/>
  <c r="K680" i="8"/>
  <c r="J483" i="8"/>
  <c r="K483" i="8"/>
  <c r="J970" i="8"/>
  <c r="K970" i="8"/>
  <c r="J593" i="8"/>
  <c r="K593" i="8"/>
  <c r="J803" i="8"/>
  <c r="K803" i="8"/>
  <c r="K913" i="8"/>
  <c r="J913" i="8"/>
  <c r="J887" i="8"/>
  <c r="K887" i="8"/>
  <c r="J558" i="8"/>
  <c r="K558" i="8"/>
  <c r="J780" i="8"/>
  <c r="K780" i="8"/>
  <c r="J501" i="8"/>
  <c r="K501" i="8"/>
  <c r="K925" i="8"/>
  <c r="J925" i="8"/>
  <c r="J518" i="8"/>
  <c r="K518" i="8"/>
  <c r="K597" i="8"/>
  <c r="J597" i="8"/>
  <c r="J421" i="8"/>
  <c r="K421" i="8"/>
  <c r="J498" i="8"/>
  <c r="K498" i="8"/>
  <c r="K769" i="8"/>
  <c r="J769" i="8"/>
  <c r="J486" i="8"/>
  <c r="K486" i="8"/>
  <c r="J823" i="8"/>
  <c r="K823" i="8"/>
  <c r="J530" i="8"/>
  <c r="K530" i="8"/>
  <c r="J750" i="8"/>
  <c r="K750" i="8"/>
  <c r="J437" i="8"/>
  <c r="K437" i="8"/>
  <c r="J966" i="8"/>
  <c r="K966" i="8"/>
  <c r="J895" i="8"/>
  <c r="K895" i="8"/>
  <c r="J690" i="8"/>
  <c r="K690" i="8"/>
  <c r="J568" i="8"/>
  <c r="K568" i="8"/>
  <c r="J545" i="8"/>
  <c r="K545" i="8"/>
  <c r="J866" i="8"/>
  <c r="K866" i="8"/>
  <c r="J898" i="8"/>
  <c r="K898" i="8"/>
  <c r="J833" i="8"/>
  <c r="K833" i="8"/>
  <c r="J861" i="8"/>
  <c r="K861" i="8"/>
  <c r="K703" i="8"/>
  <c r="J703" i="8"/>
  <c r="K942" i="8"/>
  <c r="J942" i="8"/>
  <c r="K691" i="8"/>
  <c r="J691" i="8"/>
  <c r="J682" i="8"/>
  <c r="K682" i="8"/>
  <c r="K911" i="8"/>
  <c r="J911" i="8"/>
  <c r="K741" i="8"/>
  <c r="J741" i="8"/>
  <c r="J505" i="8"/>
  <c r="K505" i="8"/>
  <c r="K669" i="8"/>
  <c r="J669" i="8"/>
  <c r="J554" i="8"/>
  <c r="K554" i="8"/>
  <c r="J851" i="8"/>
  <c r="K851" i="8"/>
  <c r="J670" i="8"/>
  <c r="K670" i="8"/>
  <c r="J414" i="8"/>
  <c r="K414" i="8"/>
  <c r="J552" i="8"/>
  <c r="K552" i="8"/>
  <c r="J885" i="8"/>
  <c r="K885" i="8"/>
  <c r="J465" i="8"/>
  <c r="K465" i="8"/>
  <c r="J598" i="8"/>
  <c r="K598" i="8"/>
  <c r="J965" i="8"/>
  <c r="K965" i="8"/>
  <c r="K923" i="8"/>
  <c r="J923" i="8"/>
  <c r="J776" i="8"/>
  <c r="K776" i="8"/>
  <c r="J652" i="8"/>
  <c r="K652" i="8"/>
  <c r="J524" i="8"/>
  <c r="K524" i="8"/>
  <c r="J583" i="8"/>
  <c r="K583" i="8"/>
  <c r="J948" i="8"/>
  <c r="K948" i="8"/>
  <c r="J692" i="8"/>
  <c r="K692" i="8"/>
  <c r="J436" i="8"/>
  <c r="K436" i="8"/>
  <c r="J543" i="8"/>
  <c r="K543" i="8"/>
  <c r="J880" i="8"/>
  <c r="K880" i="8"/>
  <c r="J624" i="8"/>
  <c r="K624" i="8"/>
  <c r="J475" i="8"/>
  <c r="K475" i="8"/>
  <c r="J453" i="8"/>
  <c r="K453" i="8"/>
  <c r="J786" i="8"/>
  <c r="K786" i="8"/>
  <c r="K717" i="8"/>
  <c r="J717" i="8"/>
  <c r="J549" i="8"/>
  <c r="K549" i="8"/>
  <c r="J586" i="8"/>
  <c r="K586" i="8"/>
  <c r="J426" i="8"/>
  <c r="K426" i="8"/>
  <c r="K701" i="8"/>
  <c r="J701" i="8"/>
  <c r="J614" i="8"/>
  <c r="K614" i="8"/>
  <c r="K763" i="8"/>
  <c r="J763" i="8"/>
  <c r="J834" i="8"/>
  <c r="K834" i="8"/>
  <c r="J790" i="8"/>
  <c r="K790" i="8"/>
  <c r="J797" i="8"/>
  <c r="K797" i="8"/>
  <c r="J810" i="8"/>
  <c r="K810" i="8"/>
  <c r="J981" i="8"/>
  <c r="K981" i="8"/>
  <c r="J824" i="8"/>
  <c r="K824" i="8"/>
  <c r="J875" i="8"/>
  <c r="K875" i="8"/>
  <c r="K627" i="8"/>
  <c r="J627" i="8"/>
  <c r="J967" i="8"/>
  <c r="K967" i="8"/>
  <c r="J997" i="8"/>
  <c r="K997" i="8"/>
  <c r="J458" i="8"/>
  <c r="K458" i="8"/>
  <c r="J618" i="8"/>
  <c r="K618" i="8"/>
  <c r="J871" i="8"/>
  <c r="K871" i="8"/>
  <c r="J422" i="8"/>
  <c r="K422" i="8"/>
  <c r="J594" i="8"/>
  <c r="K594" i="8"/>
  <c r="J890" i="8"/>
  <c r="K890" i="8"/>
  <c r="K719" i="8"/>
  <c r="J719" i="8"/>
  <c r="J473" i="8"/>
  <c r="K473" i="8"/>
  <c r="J541" i="8"/>
  <c r="K541" i="8"/>
  <c r="J442" i="8"/>
  <c r="K442" i="8"/>
  <c r="J873" i="8"/>
  <c r="K873" i="8"/>
  <c r="J702" i="8"/>
  <c r="K702" i="8"/>
  <c r="J446" i="8"/>
  <c r="K446" i="8"/>
  <c r="J616" i="8"/>
  <c r="K616" i="8"/>
  <c r="J547" i="8"/>
  <c r="K547" i="8"/>
  <c r="J658" i="8"/>
  <c r="K658" i="8"/>
  <c r="J906" i="8"/>
  <c r="K906" i="8"/>
  <c r="K735" i="8"/>
  <c r="J735" i="8"/>
  <c r="J497" i="8"/>
  <c r="K497" i="8"/>
  <c r="J509" i="8"/>
  <c r="K509" i="8"/>
  <c r="J846" i="8"/>
  <c r="K846" i="8"/>
  <c r="K685" i="8"/>
  <c r="J685" i="8"/>
  <c r="K922" i="8"/>
  <c r="J922" i="8"/>
  <c r="J521" i="8"/>
  <c r="K521" i="8"/>
  <c r="J734" i="8"/>
  <c r="K734" i="8"/>
  <c r="J904" i="8"/>
  <c r="K904" i="8"/>
  <c r="K940" i="8"/>
  <c r="J940" i="8"/>
  <c r="J684" i="8"/>
  <c r="K684" i="8"/>
  <c r="J428" i="8"/>
  <c r="K428" i="8"/>
  <c r="J551" i="8"/>
  <c r="K551" i="8"/>
  <c r="K916" i="8"/>
  <c r="J916" i="8"/>
  <c r="J660" i="8"/>
  <c r="K660" i="8"/>
  <c r="J447" i="8"/>
  <c r="K447" i="8"/>
  <c r="J848" i="8"/>
  <c r="K848" i="8"/>
  <c r="J592" i="8"/>
  <c r="K592" i="8"/>
  <c r="K699" i="8"/>
  <c r="J699" i="8"/>
  <c r="J443" i="8"/>
  <c r="K443" i="8"/>
  <c r="K637" i="8"/>
  <c r="J637" i="8"/>
  <c r="J626" i="8"/>
  <c r="K626" i="8"/>
  <c r="K910" i="8"/>
  <c r="J910" i="8"/>
  <c r="K739" i="8"/>
  <c r="J739" i="8"/>
  <c r="J502" i="8"/>
  <c r="K502" i="8"/>
  <c r="J792" i="8"/>
  <c r="K792" i="8"/>
  <c r="K659" i="8"/>
  <c r="J659" i="8"/>
  <c r="J971" i="8"/>
  <c r="K971" i="8"/>
  <c r="J858" i="8"/>
  <c r="K858" i="8"/>
  <c r="K681" i="8"/>
  <c r="J681" i="8"/>
  <c r="J425" i="8"/>
  <c r="K425" i="8"/>
  <c r="K605" i="8"/>
  <c r="J605" i="8"/>
  <c r="J490" i="8"/>
  <c r="K490" i="8"/>
  <c r="J841" i="8"/>
  <c r="K841" i="8"/>
  <c r="J654" i="8"/>
  <c r="K654" i="8"/>
  <c r="J584" i="8"/>
  <c r="K584" i="8"/>
  <c r="J860" i="8"/>
  <c r="K860" i="8"/>
  <c r="J732" i="8"/>
  <c r="K732" i="8"/>
  <c r="J604" i="8"/>
  <c r="K604" i="8"/>
  <c r="J476" i="8"/>
  <c r="K476" i="8"/>
  <c r="K695" i="8"/>
  <c r="J695" i="8"/>
  <c r="J567" i="8"/>
  <c r="K567" i="8"/>
  <c r="J439" i="8"/>
  <c r="K439" i="8"/>
  <c r="K932" i="8"/>
  <c r="J932" i="8"/>
  <c r="J804" i="8"/>
  <c r="K804" i="8"/>
  <c r="J676" i="8"/>
  <c r="K676" i="8"/>
  <c r="J548" i="8"/>
  <c r="K548" i="8"/>
  <c r="J420" i="8"/>
  <c r="K420" i="8"/>
  <c r="K655" i="8"/>
  <c r="J655" i="8"/>
  <c r="J527" i="8"/>
  <c r="K527" i="8"/>
  <c r="K928" i="8"/>
  <c r="J928" i="8"/>
  <c r="J800" i="8"/>
  <c r="K800" i="8"/>
  <c r="J672" i="8"/>
  <c r="K672" i="8"/>
  <c r="J544" i="8"/>
  <c r="K544" i="8"/>
  <c r="J416" i="8"/>
  <c r="K416" i="8"/>
  <c r="K651" i="8"/>
  <c r="J651" i="8"/>
  <c r="J523" i="8"/>
  <c r="K523" i="8"/>
  <c r="K737" i="8"/>
  <c r="J737" i="8"/>
  <c r="K927" i="8"/>
  <c r="J927" i="8"/>
  <c r="K757" i="8"/>
  <c r="J757" i="8"/>
  <c r="J529" i="8"/>
  <c r="K529" i="8"/>
  <c r="J726" i="8"/>
  <c r="K726" i="8"/>
  <c r="J718" i="8"/>
  <c r="K718" i="8"/>
  <c r="J600" i="8"/>
  <c r="K600" i="8"/>
  <c r="J642" i="8"/>
  <c r="K642" i="8"/>
  <c r="K709" i="8"/>
  <c r="J709" i="8"/>
  <c r="J477" i="8"/>
  <c r="K477" i="8"/>
  <c r="J862" i="8"/>
  <c r="K862" i="8"/>
  <c r="J430" i="8"/>
  <c r="K430" i="8"/>
  <c r="J972" i="8"/>
  <c r="K972" i="8"/>
  <c r="J716" i="8"/>
  <c r="K716" i="8"/>
  <c r="J460" i="8"/>
  <c r="K460" i="8"/>
  <c r="J519" i="8"/>
  <c r="K519" i="8"/>
  <c r="J884" i="8"/>
  <c r="K884" i="8"/>
  <c r="J628" i="8"/>
  <c r="K628" i="8"/>
  <c r="J479" i="8"/>
  <c r="K479" i="8"/>
  <c r="J816" i="8"/>
  <c r="K816" i="8"/>
  <c r="J560" i="8"/>
  <c r="K560" i="8"/>
  <c r="K667" i="8"/>
  <c r="J667" i="8"/>
  <c r="J817" i="8"/>
  <c r="K817" i="8"/>
  <c r="J835" i="8"/>
  <c r="K835" i="8"/>
  <c r="J469" i="8"/>
  <c r="K469" i="8"/>
  <c r="J977" i="8"/>
  <c r="K977" i="8"/>
  <c r="K917" i="8"/>
  <c r="J917" i="8"/>
  <c r="K758" i="8"/>
  <c r="J758" i="8"/>
  <c r="J632" i="8"/>
  <c r="K632" i="8"/>
  <c r="J754" i="8"/>
  <c r="K754" i="8"/>
  <c r="J781" i="8"/>
  <c r="K781" i="8"/>
  <c r="K645" i="8"/>
  <c r="J645" i="8"/>
  <c r="J666" i="8"/>
  <c r="K666" i="8"/>
  <c r="J461" i="8"/>
  <c r="K461" i="8"/>
  <c r="K609" i="8"/>
  <c r="J609" i="8"/>
  <c r="J878" i="8"/>
  <c r="K878" i="8"/>
  <c r="J499" i="8"/>
  <c r="K499" i="8"/>
  <c r="J589" i="8"/>
  <c r="K589" i="8"/>
  <c r="K935" i="8"/>
  <c r="J935" i="8"/>
  <c r="J813" i="8"/>
  <c r="K813" i="8"/>
  <c r="J891" i="8"/>
  <c r="K891" i="8"/>
  <c r="K946" i="8"/>
  <c r="J946" i="8"/>
  <c r="J959" i="8"/>
  <c r="K959" i="8"/>
  <c r="J902" i="8"/>
  <c r="K902" i="8"/>
  <c r="K760" i="8"/>
  <c r="J760" i="8"/>
  <c r="J1001" i="8"/>
  <c r="K1001" i="8"/>
  <c r="J847" i="8"/>
  <c r="K847" i="8"/>
  <c r="K665" i="8"/>
  <c r="J665" i="8"/>
  <c r="J961" i="8"/>
  <c r="K961" i="8"/>
  <c r="J995" i="8"/>
  <c r="K995" i="8"/>
  <c r="J830" i="8"/>
  <c r="K830" i="8"/>
  <c r="J638" i="8"/>
  <c r="K638" i="8"/>
  <c r="J488" i="8"/>
  <c r="K488" i="8"/>
  <c r="J419" i="8"/>
  <c r="K419" i="8"/>
  <c r="J474" i="8"/>
  <c r="K474" i="8"/>
  <c r="J863" i="8"/>
  <c r="K863" i="8"/>
  <c r="K689" i="8"/>
  <c r="J689" i="8"/>
  <c r="J433" i="8"/>
  <c r="K433" i="8"/>
  <c r="J870" i="8"/>
  <c r="K870" i="8"/>
  <c r="K761" i="8"/>
  <c r="J761" i="8"/>
  <c r="J728" i="8"/>
  <c r="K728" i="8"/>
  <c r="J785" i="8"/>
  <c r="K785" i="8"/>
  <c r="J837" i="8"/>
  <c r="K837" i="8"/>
  <c r="J987" i="8"/>
  <c r="K987" i="8"/>
  <c r="J622" i="8"/>
  <c r="K622" i="8"/>
  <c r="J648" i="8"/>
  <c r="K648" i="8"/>
  <c r="J876" i="8"/>
  <c r="K876" i="8"/>
  <c r="J620" i="8"/>
  <c r="K620" i="8"/>
  <c r="J487" i="8"/>
  <c r="K487" i="8"/>
  <c r="J852" i="8"/>
  <c r="K852" i="8"/>
  <c r="J596" i="8"/>
  <c r="K596" i="8"/>
  <c r="K639" i="8"/>
  <c r="J639" i="8"/>
  <c r="J784" i="8"/>
  <c r="K784" i="8"/>
  <c r="J528" i="8"/>
  <c r="K528" i="8"/>
  <c r="K635" i="8"/>
  <c r="J635" i="8"/>
  <c r="J418" i="8"/>
  <c r="K418" i="8"/>
  <c r="J867" i="8"/>
  <c r="K867" i="8"/>
  <c r="J694" i="8"/>
  <c r="K694" i="8"/>
  <c r="J438" i="8"/>
  <c r="K438" i="8"/>
  <c r="J664" i="8"/>
  <c r="K664" i="8"/>
  <c r="J531" i="8"/>
  <c r="K531" i="8"/>
  <c r="J854" i="8"/>
  <c r="K854" i="8"/>
  <c r="J984" i="8"/>
  <c r="K984" i="8"/>
  <c r="J815" i="8"/>
  <c r="K815" i="8"/>
  <c r="K617" i="8"/>
  <c r="J617" i="8"/>
  <c r="J993" i="8"/>
  <c r="K993" i="8"/>
  <c r="J969" i="8"/>
  <c r="K969" i="8"/>
  <c r="J798" i="8"/>
  <c r="K798" i="8"/>
  <c r="J590" i="8"/>
  <c r="K590" i="8"/>
  <c r="J968" i="8"/>
  <c r="K968" i="8"/>
  <c r="J456" i="8"/>
  <c r="K456" i="8"/>
  <c r="J956" i="8"/>
  <c r="K956" i="8"/>
  <c r="J828" i="8"/>
  <c r="K828" i="8"/>
  <c r="J700" i="8"/>
  <c r="K700" i="8"/>
  <c r="J572" i="8"/>
  <c r="K572" i="8"/>
  <c r="J444" i="8"/>
  <c r="K444" i="8"/>
  <c r="K663" i="8"/>
  <c r="J663" i="8"/>
  <c r="J535" i="8"/>
  <c r="K535" i="8"/>
  <c r="J900" i="8"/>
  <c r="K900" i="8"/>
  <c r="K772" i="8"/>
  <c r="J772" i="8"/>
  <c r="J644" i="8"/>
  <c r="K644" i="8"/>
  <c r="J516" i="8"/>
  <c r="K516" i="8"/>
  <c r="K623" i="8"/>
  <c r="J623" i="8"/>
  <c r="J495" i="8"/>
  <c r="K495" i="8"/>
  <c r="J896" i="8"/>
  <c r="K896" i="8"/>
  <c r="K768" i="8"/>
  <c r="J768" i="8"/>
  <c r="J640" i="8"/>
  <c r="K640" i="8"/>
  <c r="J512" i="8"/>
  <c r="K512" i="8"/>
  <c r="K619" i="8"/>
  <c r="J619" i="8"/>
  <c r="J491" i="8"/>
  <c r="K491" i="8"/>
  <c r="J455" i="8"/>
  <c r="K455" i="8"/>
  <c r="J820" i="8"/>
  <c r="K820" i="8"/>
  <c r="J564" i="8"/>
  <c r="K564" i="8"/>
  <c r="K671" i="8"/>
  <c r="J671" i="8"/>
  <c r="J415" i="8"/>
  <c r="K415" i="8"/>
  <c r="J752" i="8"/>
  <c r="K752" i="8"/>
  <c r="J496" i="8"/>
  <c r="K496" i="8"/>
  <c r="K603" i="8"/>
  <c r="J603" i="8"/>
  <c r="I2" i="3"/>
  <c r="K2" i="3"/>
  <c r="F2" i="3"/>
  <c r="J2" i="3"/>
  <c r="H2" i="3"/>
  <c r="J434" i="8"/>
  <c r="K434" i="8"/>
  <c r="K930" i="8"/>
  <c r="J930" i="8"/>
  <c r="J859" i="8"/>
  <c r="K859" i="8"/>
  <c r="J903" i="8"/>
  <c r="K903" i="8"/>
  <c r="J746" i="8"/>
  <c r="K746" i="8"/>
  <c r="J983" i="8"/>
  <c r="K983" i="8"/>
  <c r="K629" i="8"/>
  <c r="J629" i="8"/>
  <c r="K938" i="8"/>
  <c r="J938" i="8"/>
  <c r="J565" i="8"/>
  <c r="K565" i="8"/>
  <c r="J482" i="8"/>
  <c r="K482" i="8"/>
  <c r="K705" i="8"/>
  <c r="J705" i="8"/>
  <c r="K707" i="8"/>
  <c r="J707" i="8"/>
  <c r="K919" i="8"/>
  <c r="J919" i="8"/>
  <c r="K767" i="8"/>
  <c r="J767" i="8"/>
  <c r="K759" i="8"/>
  <c r="J759" i="8"/>
  <c r="K613" i="8"/>
  <c r="J613" i="8"/>
  <c r="J774" i="8"/>
  <c r="K774" i="8"/>
  <c r="J775" i="8"/>
  <c r="K775" i="8"/>
  <c r="J789" i="8"/>
  <c r="K789" i="8"/>
  <c r="J857" i="8"/>
  <c r="K857" i="8"/>
  <c r="J435" i="8"/>
  <c r="K435" i="8"/>
  <c r="J881" i="8"/>
  <c r="K881" i="8"/>
  <c r="J975" i="8"/>
  <c r="K975" i="8"/>
  <c r="J805" i="8"/>
  <c r="K805" i="8"/>
  <c r="K601" i="8"/>
  <c r="J601" i="8"/>
  <c r="K941" i="8"/>
  <c r="J941" i="8"/>
  <c r="J811" i="8"/>
  <c r="K811" i="8"/>
  <c r="J958" i="8"/>
  <c r="K958" i="8"/>
  <c r="J787" i="8"/>
  <c r="K787" i="8"/>
  <c r="J574" i="8"/>
  <c r="K574" i="8"/>
  <c r="J872" i="8"/>
  <c r="K872" i="8"/>
  <c r="K929" i="8"/>
  <c r="J929" i="8"/>
  <c r="J988" i="8"/>
  <c r="K988" i="8"/>
  <c r="J821" i="8"/>
  <c r="K821" i="8"/>
  <c r="K625" i="8"/>
  <c r="J625" i="8"/>
  <c r="J514" i="8"/>
  <c r="K514" i="8"/>
  <c r="J662" i="8"/>
  <c r="K662" i="8"/>
  <c r="J472" i="8"/>
  <c r="K472" i="8"/>
  <c r="J450" i="8"/>
  <c r="K450" i="8"/>
  <c r="K751" i="8"/>
  <c r="J751" i="8"/>
  <c r="J722" i="8"/>
  <c r="K722" i="8"/>
  <c r="J905" i="8"/>
  <c r="K905" i="8"/>
  <c r="J494" i="8"/>
  <c r="K494" i="8"/>
  <c r="J812" i="8"/>
  <c r="K812" i="8"/>
  <c r="J556" i="8"/>
  <c r="K556" i="8"/>
  <c r="K679" i="8"/>
  <c r="J679" i="8"/>
  <c r="J423" i="8"/>
  <c r="K423" i="8"/>
  <c r="J788" i="8"/>
  <c r="K788" i="8"/>
  <c r="J532" i="8"/>
  <c r="K532" i="8"/>
  <c r="J575" i="8"/>
  <c r="K575" i="8"/>
  <c r="J976" i="8"/>
  <c r="K976" i="8"/>
  <c r="J720" i="8"/>
  <c r="K720" i="8"/>
  <c r="J464" i="8"/>
  <c r="K464" i="8"/>
  <c r="J571" i="8"/>
  <c r="K571" i="8"/>
  <c r="J998" i="8"/>
  <c r="K998" i="8"/>
  <c r="K939" i="8"/>
  <c r="J939" i="8"/>
  <c r="J991" i="8"/>
  <c r="K991" i="8"/>
  <c r="J825" i="8"/>
  <c r="K825" i="8"/>
  <c r="J630" i="8"/>
  <c r="K630" i="8"/>
  <c r="J536" i="8"/>
  <c r="K536" i="8"/>
  <c r="K721" i="8"/>
  <c r="J721" i="8"/>
  <c r="K943" i="8"/>
  <c r="J943" i="8"/>
  <c r="K773" i="8"/>
  <c r="J773" i="8"/>
  <c r="J553" i="8"/>
  <c r="K553" i="8"/>
  <c r="J982" i="8"/>
  <c r="K982" i="8"/>
  <c r="J843" i="8"/>
  <c r="K843" i="8"/>
  <c r="K926" i="8"/>
  <c r="J926" i="8"/>
  <c r="K755" i="8"/>
  <c r="J755" i="8"/>
  <c r="J526" i="8"/>
  <c r="K526" i="8"/>
  <c r="J840" i="8"/>
  <c r="K840" i="8"/>
  <c r="K643" i="8"/>
  <c r="J643" i="8"/>
  <c r="K924" i="8"/>
  <c r="J924" i="8"/>
  <c r="J796" i="8"/>
  <c r="K796" i="8"/>
  <c r="J668" i="8"/>
  <c r="K668" i="8"/>
  <c r="J540" i="8"/>
  <c r="K540" i="8"/>
  <c r="J412" i="8"/>
  <c r="K412" i="8"/>
  <c r="K631" i="8"/>
  <c r="J631" i="8"/>
  <c r="J503" i="8"/>
  <c r="K503" i="8"/>
  <c r="J868" i="8"/>
  <c r="K868" i="8"/>
  <c r="J740" i="8"/>
  <c r="K740" i="8"/>
  <c r="J612" i="8"/>
  <c r="K612" i="8"/>
  <c r="J484" i="8"/>
  <c r="K484" i="8"/>
  <c r="J591" i="8"/>
  <c r="K591" i="8"/>
  <c r="J463" i="8"/>
  <c r="K463" i="8"/>
  <c r="J864" i="8"/>
  <c r="K864" i="8"/>
  <c r="J736" i="8"/>
  <c r="K736" i="8"/>
  <c r="J608" i="8"/>
  <c r="K608" i="8"/>
  <c r="J480" i="8"/>
  <c r="K480" i="8"/>
  <c r="J587" i="8"/>
  <c r="K587" i="8"/>
  <c r="J459" i="8"/>
  <c r="K459" i="8"/>
  <c r="J985" i="8"/>
  <c r="K985" i="8"/>
  <c r="J842" i="8"/>
  <c r="K842" i="8"/>
  <c r="K657" i="8"/>
  <c r="J657" i="8"/>
  <c r="J889" i="8"/>
  <c r="K889" i="8"/>
  <c r="J470" i="8"/>
  <c r="K470" i="8"/>
  <c r="J429" i="8"/>
  <c r="K429" i="8"/>
  <c r="J879" i="8"/>
  <c r="K879" i="8"/>
  <c r="J457" i="8"/>
  <c r="K457" i="8"/>
  <c r="J602" i="8"/>
  <c r="K602" i="8"/>
  <c r="J686" i="8"/>
  <c r="K686" i="8"/>
  <c r="J520" i="8"/>
  <c r="K520" i="8"/>
  <c r="J844" i="8"/>
  <c r="K844" i="8"/>
  <c r="J588" i="8"/>
  <c r="K588" i="8"/>
  <c r="K647" i="8"/>
  <c r="J647" i="8"/>
  <c r="J756" i="8"/>
  <c r="K756" i="8"/>
  <c r="J500" i="8"/>
  <c r="K500" i="8"/>
  <c r="K607" i="8"/>
  <c r="J607" i="8"/>
  <c r="K944" i="8"/>
  <c r="J944" i="8"/>
  <c r="J688" i="8"/>
  <c r="K688" i="8"/>
  <c r="J432" i="8"/>
  <c r="K432" i="8"/>
  <c r="J539" i="8"/>
  <c r="K539" i="8"/>
  <c r="J994" i="8"/>
  <c r="K994" i="8"/>
  <c r="J853" i="8"/>
  <c r="K853" i="8"/>
  <c r="J893" i="8"/>
  <c r="K893" i="8"/>
  <c r="K770" i="8"/>
  <c r="J770" i="8"/>
  <c r="K747" i="8"/>
  <c r="J747" i="8"/>
  <c r="K733" i="8"/>
  <c r="J733" i="8"/>
  <c r="J513" i="8"/>
  <c r="K513" i="8"/>
  <c r="J814" i="8"/>
  <c r="K814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J454" i="8"/>
  <c r="K454" i="8"/>
  <c r="J581" i="8"/>
  <c r="K581" i="8"/>
  <c r="K921" i="8"/>
  <c r="J921" i="8"/>
  <c r="J533" i="8"/>
  <c r="K533" i="8"/>
  <c r="J634" i="8"/>
  <c r="K634" i="8"/>
  <c r="J577" i="8"/>
  <c r="K577" i="8"/>
  <c r="J678" i="8"/>
  <c r="K678" i="8"/>
  <c r="K621" i="8"/>
  <c r="J621" i="8"/>
  <c r="K753" i="8"/>
  <c r="J753" i="8"/>
  <c r="K933" i="8"/>
  <c r="J933" i="8"/>
  <c r="K762" i="8"/>
  <c r="J762" i="8"/>
  <c r="J537" i="8"/>
  <c r="K537" i="8"/>
  <c r="K765" i="8"/>
  <c r="J765" i="8"/>
  <c r="J650" i="8"/>
  <c r="K650" i="8"/>
  <c r="K915" i="8"/>
  <c r="J915" i="8"/>
  <c r="K745" i="8"/>
  <c r="J745" i="8"/>
  <c r="J510" i="8"/>
  <c r="K510" i="8"/>
  <c r="J744" i="8"/>
  <c r="K744" i="8"/>
  <c r="K675" i="8"/>
  <c r="J675" i="8"/>
  <c r="J801" i="8"/>
  <c r="K801" i="8"/>
  <c r="J949" i="8"/>
  <c r="K949" i="8"/>
  <c r="J778" i="8"/>
  <c r="K778" i="8"/>
  <c r="J561" i="8"/>
  <c r="K561" i="8"/>
  <c r="K914" i="8"/>
  <c r="J914" i="8"/>
  <c r="K931" i="8"/>
  <c r="J931" i="8"/>
  <c r="J534" i="8"/>
  <c r="K534" i="8"/>
  <c r="J595" i="8"/>
  <c r="K595" i="8"/>
  <c r="J1000" i="8"/>
  <c r="K1000" i="8"/>
  <c r="K649" i="8"/>
  <c r="J649" i="8"/>
  <c r="J779" i="8"/>
  <c r="K779" i="8"/>
  <c r="J819" i="8"/>
  <c r="K819" i="8"/>
  <c r="J579" i="8"/>
  <c r="K579" i="8"/>
  <c r="J748" i="8"/>
  <c r="K748" i="8"/>
  <c r="J492" i="8"/>
  <c r="K492" i="8"/>
  <c r="K615" i="8"/>
  <c r="J615" i="8"/>
  <c r="J724" i="8"/>
  <c r="K724" i="8"/>
  <c r="J468" i="8"/>
  <c r="K468" i="8"/>
  <c r="J511" i="8"/>
  <c r="K511" i="8"/>
  <c r="K912" i="8"/>
  <c r="J912" i="8"/>
  <c r="J656" i="8"/>
  <c r="K656" i="8"/>
  <c r="J507" i="8"/>
  <c r="K507" i="8"/>
  <c r="J829" i="8"/>
  <c r="K829" i="8"/>
  <c r="J795" i="8"/>
  <c r="K795" i="8"/>
  <c r="J953" i="8"/>
  <c r="K953" i="8"/>
  <c r="J782" i="8"/>
  <c r="K782" i="8"/>
  <c r="J566" i="8"/>
  <c r="K566" i="8"/>
  <c r="K920" i="8"/>
  <c r="J920" i="8"/>
  <c r="J557" i="8"/>
  <c r="K557" i="8"/>
  <c r="J546" i="8"/>
  <c r="K546" i="8"/>
  <c r="J901" i="8"/>
  <c r="K901" i="8"/>
  <c r="J730" i="8"/>
  <c r="K730" i="8"/>
  <c r="J489" i="8"/>
  <c r="K489" i="8"/>
  <c r="J807" i="8"/>
  <c r="K807" i="8"/>
  <c r="J710" i="8"/>
  <c r="K710" i="8"/>
  <c r="J883" i="8"/>
  <c r="K883" i="8"/>
  <c r="K713" i="8"/>
  <c r="J713" i="8"/>
  <c r="J462" i="8"/>
  <c r="K462" i="8"/>
  <c r="J712" i="8"/>
  <c r="K712" i="8"/>
  <c r="J515" i="8"/>
  <c r="K515" i="8"/>
  <c r="J892" i="8"/>
  <c r="K892" i="8"/>
  <c r="K764" i="8"/>
  <c r="J764" i="8"/>
  <c r="J636" i="8"/>
  <c r="K636" i="8"/>
  <c r="J508" i="8"/>
  <c r="K508" i="8"/>
  <c r="K599" i="8"/>
  <c r="J599" i="8"/>
  <c r="J471" i="8"/>
  <c r="K471" i="8"/>
  <c r="J964" i="8"/>
  <c r="K964" i="8"/>
  <c r="J836" i="8"/>
  <c r="K836" i="8"/>
  <c r="J708" i="8"/>
  <c r="K708" i="8"/>
  <c r="J580" i="8"/>
  <c r="K580" i="8"/>
  <c r="J452" i="8"/>
  <c r="K452" i="8"/>
  <c r="K687" i="8"/>
  <c r="J687" i="8"/>
  <c r="J559" i="8"/>
  <c r="K559" i="8"/>
  <c r="J431" i="8"/>
  <c r="K431" i="8"/>
  <c r="J960" i="8"/>
  <c r="K960" i="8"/>
  <c r="J832" i="8"/>
  <c r="K832" i="8"/>
  <c r="J704" i="8"/>
  <c r="K704" i="8"/>
  <c r="J576" i="8"/>
  <c r="K576" i="8"/>
  <c r="J448" i="8"/>
  <c r="K448" i="8"/>
  <c r="K683" i="8"/>
  <c r="J683" i="8"/>
  <c r="J555" i="8"/>
  <c r="K555" i="8"/>
  <c r="J427" i="8"/>
  <c r="K427" i="8"/>
  <c r="C79" i="9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S225" i="4" s="1"/>
  <c r="N224" i="4"/>
  <c r="R224" i="4" s="1"/>
  <c r="N223" i="4"/>
  <c r="R223" i="4" s="1"/>
  <c r="N222" i="4"/>
  <c r="R222" i="4" s="1"/>
  <c r="N221" i="4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J211" i="11"/>
  <c r="I211" i="11"/>
  <c r="D214" i="9"/>
  <c r="D225" i="9"/>
  <c r="K211" i="11"/>
  <c r="M211" i="11" s="1"/>
  <c r="G213" i="9"/>
  <c r="G225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S250" i="4"/>
  <c r="R221" i="4"/>
  <c r="S221" i="4"/>
  <c r="Q262" i="4"/>
  <c r="P262" i="4"/>
  <c r="N262" i="4"/>
  <c r="R262" i="4" s="1"/>
  <c r="Q236" i="4"/>
  <c r="T236" i="4" s="1"/>
  <c r="P236" i="4"/>
  <c r="S236" i="4" s="1"/>
  <c r="T250" i="4"/>
  <c r="P242" i="4"/>
  <c r="P234" i="4"/>
  <c r="N254" i="4"/>
  <c r="R254" i="4" s="1"/>
  <c r="P228" i="4"/>
  <c r="S228" i="4" s="1"/>
  <c r="N252" i="4"/>
  <c r="R252" i="4" s="1"/>
  <c r="F199" i="5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V228" i="4" s="1"/>
  <c r="W228" i="4" s="1"/>
  <c r="Q224" i="4"/>
  <c r="T224" i="4" s="1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U354" i="4"/>
  <c r="V354" i="4"/>
  <c r="U228" i="4"/>
  <c r="X350" i="4"/>
  <c r="Y350" i="4" s="1"/>
  <c r="Q337" i="4"/>
  <c r="P319" i="4"/>
  <c r="Q318" i="4"/>
  <c r="T318" i="4" s="1"/>
  <c r="Q316" i="4"/>
  <c r="T316" i="4" s="1"/>
  <c r="S340" i="4"/>
  <c r="S356" i="4"/>
  <c r="T262" i="4"/>
  <c r="T252" i="4"/>
  <c r="T332" i="4"/>
  <c r="S290" i="4"/>
  <c r="S234" i="4"/>
  <c r="S242" i="4"/>
  <c r="T226" i="4"/>
  <c r="T342" i="4"/>
  <c r="V342" i="4" s="1"/>
  <c r="W342" i="4" s="1"/>
  <c r="T338" i="4"/>
  <c r="V338" i="4" s="1"/>
  <c r="W338" i="4" s="1"/>
  <c r="S223" i="4"/>
  <c r="P368" i="4"/>
  <c r="S368" i="4" s="1"/>
  <c r="R225" i="4"/>
  <c r="U225" i="4" s="1"/>
  <c r="P266" i="4"/>
  <c r="S266" i="4" s="1"/>
  <c r="Q266" i="4"/>
  <c r="T266" i="4" s="1"/>
  <c r="Q341" i="4"/>
  <c r="P341" i="4"/>
  <c r="Q325" i="4"/>
  <c r="N325" i="4"/>
  <c r="R325" i="4" s="1"/>
  <c r="P314" i="4"/>
  <c r="S314" i="4" s="1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T314" i="4" s="1"/>
  <c r="P245" i="4"/>
  <c r="S245" i="4" s="1"/>
  <c r="P309" i="4"/>
  <c r="P322" i="4"/>
  <c r="S322" i="4" s="1"/>
  <c r="P363" i="4"/>
  <c r="N347" i="4"/>
  <c r="R347" i="4" s="1"/>
  <c r="Q345" i="4"/>
  <c r="P337" i="4"/>
  <c r="S337" i="4" s="1"/>
  <c r="P325" i="4"/>
  <c r="Q261" i="4"/>
  <c r="T261" i="4" s="1"/>
  <c r="N219" i="4"/>
  <c r="N215" i="4"/>
  <c r="R215" i="4" s="1"/>
  <c r="N213" i="4"/>
  <c r="R213" i="4" s="1"/>
  <c r="Q209" i="4"/>
  <c r="T209" i="4" s="1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D358" i="5"/>
  <c r="D350" i="5"/>
  <c r="E350" i="5" s="1"/>
  <c r="D346" i="5"/>
  <c r="D338" i="5"/>
  <c r="G338" i="5" s="1"/>
  <c r="D334" i="5"/>
  <c r="F334" i="5" s="1"/>
  <c r="D306" i="5"/>
  <c r="E306" i="5" s="1"/>
  <c r="D294" i="5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I362" i="5"/>
  <c r="G362" i="5"/>
  <c r="E362" i="5"/>
  <c r="E358" i="5"/>
  <c r="G358" i="5"/>
  <c r="I350" i="5"/>
  <c r="G350" i="5"/>
  <c r="I346" i="5"/>
  <c r="E346" i="5"/>
  <c r="G346" i="5"/>
  <c r="I338" i="5"/>
  <c r="E338" i="5"/>
  <c r="I334" i="5"/>
  <c r="E334" i="5"/>
  <c r="G334" i="5"/>
  <c r="F322" i="5"/>
  <c r="F318" i="5"/>
  <c r="F306" i="5"/>
  <c r="I306" i="5"/>
  <c r="G306" i="5"/>
  <c r="F298" i="5"/>
  <c r="F294" i="5"/>
  <c r="G294" i="5"/>
  <c r="E294" i="5"/>
  <c r="I294" i="5"/>
  <c r="G269" i="5"/>
  <c r="F269" i="5"/>
  <c r="I262" i="5"/>
  <c r="E262" i="5"/>
  <c r="F22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T306" i="4" s="1"/>
  <c r="P306" i="4"/>
  <c r="S306" i="4" s="1"/>
  <c r="Q298" i="4"/>
  <c r="T298" i="4" s="1"/>
  <c r="P298" i="4"/>
  <c r="S298" i="4" s="1"/>
  <c r="Q275" i="4"/>
  <c r="N275" i="4"/>
  <c r="Q274" i="4"/>
  <c r="T274" i="4" s="1"/>
  <c r="P274" i="4"/>
  <c r="S274" i="4" s="1"/>
  <c r="P273" i="4"/>
  <c r="N273" i="4"/>
  <c r="R273" i="4" s="1"/>
  <c r="P270" i="4"/>
  <c r="S270" i="4" s="1"/>
  <c r="N269" i="4"/>
  <c r="Q269" i="4"/>
  <c r="P267" i="4"/>
  <c r="Q267" i="4"/>
  <c r="N267" i="4"/>
  <c r="P218" i="4"/>
  <c r="Q218" i="4"/>
  <c r="N218" i="4"/>
  <c r="R218" i="4" s="1"/>
  <c r="Q214" i="4"/>
  <c r="N214" i="4"/>
  <c r="G298" i="5"/>
  <c r="I298" i="5"/>
  <c r="F346" i="5"/>
  <c r="F358" i="5"/>
  <c r="N288" i="4"/>
  <c r="D326" i="5"/>
  <c r="I206" i="5"/>
  <c r="Q219" i="4"/>
  <c r="T219" i="4" s="1"/>
  <c r="P206" i="4"/>
  <c r="D366" i="5"/>
  <c r="G366" i="5" s="1"/>
  <c r="D354" i="5"/>
  <c r="D342" i="5"/>
  <c r="D330" i="5"/>
  <c r="D302" i="5"/>
  <c r="D299" i="5"/>
  <c r="D290" i="5"/>
  <c r="D231" i="5"/>
  <c r="D210" i="5"/>
  <c r="F338" i="5"/>
  <c r="P333" i="4"/>
  <c r="S333" i="4" s="1"/>
  <c r="U333" i="4" s="1"/>
  <c r="Q221" i="4"/>
  <c r="T221" i="4" s="1"/>
  <c r="F350" i="5"/>
  <c r="F262" i="5"/>
  <c r="F357" i="5"/>
  <c r="N200" i="4"/>
  <c r="N304" i="4"/>
  <c r="P297" i="4"/>
  <c r="N312" i="4"/>
  <c r="Q333" i="4"/>
  <c r="T333" i="4" s="1"/>
  <c r="Q263" i="4"/>
  <c r="T263" i="4" s="1"/>
  <c r="N195" i="4"/>
  <c r="R195" i="4" s="1"/>
  <c r="N189" i="4"/>
  <c r="R189" i="4" s="1"/>
  <c r="D341" i="5"/>
  <c r="I341" i="5" s="1"/>
  <c r="D331" i="5"/>
  <c r="D327" i="5"/>
  <c r="D323" i="5"/>
  <c r="D319" i="5"/>
  <c r="G319" i="5" s="1"/>
  <c r="D317" i="5"/>
  <c r="E317" i="5" s="1"/>
  <c r="D312" i="5"/>
  <c r="D311" i="5"/>
  <c r="D288" i="5"/>
  <c r="D284" i="5"/>
  <c r="D283" i="5"/>
  <c r="D277" i="5"/>
  <c r="D276" i="5"/>
  <c r="D273" i="5"/>
  <c r="D272" i="5"/>
  <c r="D268" i="5"/>
  <c r="D265" i="5"/>
  <c r="D261" i="5"/>
  <c r="D259" i="5"/>
  <c r="D253" i="5"/>
  <c r="D247" i="5"/>
  <c r="D243" i="5"/>
  <c r="G243" i="5" s="1"/>
  <c r="D240" i="5"/>
  <c r="D239" i="5"/>
  <c r="D236" i="5"/>
  <c r="D235" i="5"/>
  <c r="G235" i="5" s="1"/>
  <c r="D228" i="5"/>
  <c r="D227" i="5"/>
  <c r="G227" i="5" s="1"/>
  <c r="D224" i="5"/>
  <c r="D223" i="5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G262" i="9" s="1"/>
  <c r="C258" i="9"/>
  <c r="C256" i="9"/>
  <c r="C252" i="9"/>
  <c r="D252" i="9" s="1"/>
  <c r="C242" i="9"/>
  <c r="G242" i="9" s="1"/>
  <c r="C232" i="9"/>
  <c r="D232" i="9" s="1"/>
  <c r="C228" i="9"/>
  <c r="C202" i="9"/>
  <c r="C198" i="9"/>
  <c r="D198" i="9" s="1"/>
  <c r="C196" i="9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J271" i="11" s="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E471" i="4"/>
  <c r="F471" i="4"/>
  <c r="J471" i="4" s="1"/>
  <c r="D471" i="4"/>
  <c r="H471" i="4" s="1"/>
  <c r="D439" i="4"/>
  <c r="H439" i="4" s="1"/>
  <c r="G439" i="4"/>
  <c r="F439" i="4"/>
  <c r="J439" i="4" s="1"/>
  <c r="E439" i="4"/>
  <c r="AE439" i="4"/>
  <c r="AA439" i="4"/>
  <c r="AI439" i="4"/>
  <c r="AO439" i="4" s="1"/>
  <c r="AU439" i="4" s="1"/>
  <c r="AG439" i="4"/>
  <c r="AM439" i="4" s="1"/>
  <c r="AS439" i="4" s="1"/>
  <c r="AK439" i="4"/>
  <c r="AQ439" i="4" s="1"/>
  <c r="AW439" i="4" s="1"/>
  <c r="Z439" i="4"/>
  <c r="AL439" i="4" s="1"/>
  <c r="AD439" i="4"/>
  <c r="AP439" i="4" s="1"/>
  <c r="AH439" i="4"/>
  <c r="AB439" i="4"/>
  <c r="AN439" i="4" s="1"/>
  <c r="AT439" i="4" s="1"/>
  <c r="N443" i="4"/>
  <c r="R443" i="4" s="1"/>
  <c r="P443" i="4"/>
  <c r="P392" i="4"/>
  <c r="S392" i="4" s="1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S418" i="4" s="1"/>
  <c r="U418" i="4" s="1"/>
  <c r="Q418" i="4"/>
  <c r="T418" i="4" s="1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P447" i="4"/>
  <c r="Q447" i="4"/>
  <c r="P399" i="4"/>
  <c r="S399" i="4" s="1"/>
  <c r="Q399" i="4"/>
  <c r="T399" i="4" s="1"/>
  <c r="N399" i="4"/>
  <c r="R399" i="4" s="1"/>
  <c r="Q391" i="4"/>
  <c r="N391" i="4"/>
  <c r="R391" i="4" s="1"/>
  <c r="P391" i="4"/>
  <c r="N385" i="4"/>
  <c r="Q385" i="4"/>
  <c r="P385" i="4"/>
  <c r="N239" i="4"/>
  <c r="R239" i="4" s="1"/>
  <c r="Q239" i="4"/>
  <c r="P239" i="4"/>
  <c r="W428" i="4"/>
  <c r="X428" i="4" s="1"/>
  <c r="Y428" i="4" s="1"/>
  <c r="S479" i="4"/>
  <c r="U479" i="4" s="1"/>
  <c r="S400" i="4"/>
  <c r="Q322" i="4"/>
  <c r="T322" i="4" s="1"/>
  <c r="Q422" i="4"/>
  <c r="T422" i="4" s="1"/>
  <c r="V422" i="4" s="1"/>
  <c r="W422" i="4" s="1"/>
  <c r="Q420" i="4"/>
  <c r="T420" i="4" s="1"/>
  <c r="P247" i="4"/>
  <c r="S247" i="4" s="1"/>
  <c r="U247" i="4" s="1"/>
  <c r="W388" i="4"/>
  <c r="V483" i="4"/>
  <c r="W483" i="4" s="1"/>
  <c r="U425" i="4"/>
  <c r="W425" i="4" s="1"/>
  <c r="S421" i="4"/>
  <c r="T431" i="4"/>
  <c r="V431" i="4" s="1"/>
  <c r="W431" i="4" s="1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S389" i="4"/>
  <c r="V394" i="4"/>
  <c r="W394" i="4" s="1"/>
  <c r="S379" i="4"/>
  <c r="Q449" i="4"/>
  <c r="T416" i="4"/>
  <c r="V416" i="4" s="1"/>
  <c r="W416" i="4" s="1"/>
  <c r="Q412" i="4"/>
  <c r="T412" i="4" s="1"/>
  <c r="V412" i="4" s="1"/>
  <c r="W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S451" i="4" s="1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/>
  <c r="G274" i="9"/>
  <c r="D274" i="9"/>
  <c r="C270" i="9"/>
  <c r="C266" i="9"/>
  <c r="E266" i="9"/>
  <c r="C264" i="9"/>
  <c r="E264" i="9"/>
  <c r="C260" i="9"/>
  <c r="E260" i="9" s="1"/>
  <c r="G258" i="9"/>
  <c r="D258" i="9"/>
  <c r="C254" i="9"/>
  <c r="C250" i="9"/>
  <c r="E250" i="9"/>
  <c r="C248" i="9"/>
  <c r="E248" i="9"/>
  <c r="C246" i="9"/>
  <c r="C244" i="9"/>
  <c r="E244" i="9"/>
  <c r="C240" i="9"/>
  <c r="E240" i="9"/>
  <c r="C238" i="9"/>
  <c r="E238" i="9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E214" i="9"/>
  <c r="C212" i="9"/>
  <c r="E212" i="9"/>
  <c r="C210" i="9"/>
  <c r="E210" i="9"/>
  <c r="C208" i="9"/>
  <c r="E208" i="9"/>
  <c r="C204" i="9"/>
  <c r="E204" i="9"/>
  <c r="C200" i="9"/>
  <c r="E200" i="9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J300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G235" i="9"/>
  <c r="C231" i="9"/>
  <c r="D231" i="9"/>
  <c r="D227" i="9"/>
  <c r="C221" i="9"/>
  <c r="G215" i="9"/>
  <c r="D213" i="9"/>
  <c r="C211" i="9"/>
  <c r="G211" i="9" s="1"/>
  <c r="C207" i="9"/>
  <c r="E207" i="9" s="1"/>
  <c r="J225" i="11"/>
  <c r="K225" i="11" s="1"/>
  <c r="M225" i="11" s="1"/>
  <c r="I225" i="1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Z405" i="4"/>
  <c r="AH405" i="4"/>
  <c r="AG405" i="4"/>
  <c r="AB405" i="4"/>
  <c r="AD405" i="4"/>
  <c r="AK405" i="4"/>
  <c r="AA405" i="4"/>
  <c r="AM405" i="4" s="1"/>
  <c r="AS405" i="4" s="1"/>
  <c r="AC405" i="4"/>
  <c r="AF405" i="4"/>
  <c r="AE405" i="4"/>
  <c r="AQ405" i="4" s="1"/>
  <c r="AW405" i="4" s="1"/>
  <c r="AJ405" i="4"/>
  <c r="AI405" i="4"/>
  <c r="Z428" i="4"/>
  <c r="AF428" i="4"/>
  <c r="AH428" i="4"/>
  <c r="AA428" i="4"/>
  <c r="AM428" i="4" s="1"/>
  <c r="AS428" i="4" s="1"/>
  <c r="AB428" i="4"/>
  <c r="AJ428" i="4"/>
  <c r="AC428" i="4"/>
  <c r="AD428" i="4"/>
  <c r="AG428" i="4"/>
  <c r="AE428" i="4"/>
  <c r="AI428" i="4"/>
  <c r="AK428" i="4"/>
  <c r="Z437" i="4"/>
  <c r="AH437" i="4"/>
  <c r="AG437" i="4"/>
  <c r="AB437" i="4"/>
  <c r="AD437" i="4"/>
  <c r="AK437" i="4"/>
  <c r="AA437" i="4"/>
  <c r="AM437" i="4" s="1"/>
  <c r="AS437" i="4" s="1"/>
  <c r="AC437" i="4"/>
  <c r="AF437" i="4"/>
  <c r="AE437" i="4"/>
  <c r="AQ437" i="4" s="1"/>
  <c r="AW437" i="4" s="1"/>
  <c r="AJ437" i="4"/>
  <c r="AI437" i="4"/>
  <c r="X413" i="4"/>
  <c r="Y413" i="4"/>
  <c r="X416" i="4"/>
  <c r="Y416" i="4"/>
  <c r="U409" i="4"/>
  <c r="V409" i="4"/>
  <c r="W409" i="4" s="1"/>
  <c r="U379" i="4"/>
  <c r="R429" i="4"/>
  <c r="S429" i="4"/>
  <c r="U467" i="4"/>
  <c r="V387" i="4"/>
  <c r="U387" i="4"/>
  <c r="U400" i="4"/>
  <c r="F486" i="5"/>
  <c r="G486" i="5"/>
  <c r="K478" i="4"/>
  <c r="Q459" i="4"/>
  <c r="N459" i="4"/>
  <c r="K446" i="4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S395" i="4" s="1"/>
  <c r="N395" i="4"/>
  <c r="R395" i="4" s="1"/>
  <c r="Q390" i="4"/>
  <c r="P390" i="4"/>
  <c r="N390" i="4"/>
  <c r="R390" i="4" s="1"/>
  <c r="Q386" i="4"/>
  <c r="P386" i="4"/>
  <c r="S386" i="4" s="1"/>
  <c r="N386" i="4"/>
  <c r="R386" i="4" s="1"/>
  <c r="Q383" i="4"/>
  <c r="T383" i="4" s="1"/>
  <c r="P383" i="4"/>
  <c r="S383" i="4" s="1"/>
  <c r="Q380" i="4"/>
  <c r="T380" i="4" s="1"/>
  <c r="N380" i="4"/>
  <c r="R380" i="4" s="1"/>
  <c r="P380" i="4"/>
  <c r="S380" i="4" s="1"/>
  <c r="E486" i="5"/>
  <c r="I486" i="5"/>
  <c r="D484" i="5"/>
  <c r="G484" i="5" s="1"/>
  <c r="D483" i="5"/>
  <c r="F483" i="5" s="1"/>
  <c r="D482" i="5"/>
  <c r="I482" i="5" s="1"/>
  <c r="E482" i="5"/>
  <c r="D480" i="5"/>
  <c r="F480" i="5" s="1"/>
  <c r="D479" i="5"/>
  <c r="F479" i="5" s="1"/>
  <c r="I478" i="5"/>
  <c r="D478" i="5"/>
  <c r="D476" i="5"/>
  <c r="G476" i="5"/>
  <c r="F475" i="5"/>
  <c r="D474" i="5"/>
  <c r="I474" i="5" s="1"/>
  <c r="D472" i="5"/>
  <c r="D471" i="5"/>
  <c r="F471" i="5" s="1"/>
  <c r="E470" i="5"/>
  <c r="D470" i="5"/>
  <c r="D468" i="5"/>
  <c r="G468" i="5" s="1"/>
  <c r="F467" i="5"/>
  <c r="D467" i="5"/>
  <c r="D466" i="5"/>
  <c r="E466" i="5" s="1"/>
  <c r="I466" i="5"/>
  <c r="D464" i="5"/>
  <c r="G464" i="5"/>
  <c r="D463" i="5"/>
  <c r="F463" i="5"/>
  <c r="I462" i="5"/>
  <c r="D462" i="5"/>
  <c r="D460" i="5"/>
  <c r="F459" i="5"/>
  <c r="D459" i="5"/>
  <c r="I458" i="5"/>
  <c r="D458" i="5"/>
  <c r="E458" i="5"/>
  <c r="D456" i="5"/>
  <c r="G456" i="5"/>
  <c r="D455" i="5"/>
  <c r="F455" i="5"/>
  <c r="E454" i="5"/>
  <c r="I454" i="5"/>
  <c r="D452" i="5"/>
  <c r="G452" i="5"/>
  <c r="D451" i="5"/>
  <c r="F451" i="5" s="1"/>
  <c r="E450" i="5"/>
  <c r="D450" i="5"/>
  <c r="G448" i="5"/>
  <c r="D447" i="5"/>
  <c r="D446" i="5"/>
  <c r="I446" i="5"/>
  <c r="D443" i="5"/>
  <c r="F443" i="5" s="1"/>
  <c r="I442" i="5"/>
  <c r="D442" i="5"/>
  <c r="E442" i="5"/>
  <c r="D440" i="5"/>
  <c r="G440" i="5" s="1"/>
  <c r="D439" i="5"/>
  <c r="F439" i="5"/>
  <c r="D438" i="5"/>
  <c r="F438" i="5" s="1"/>
  <c r="I438" i="5"/>
  <c r="E438" i="5"/>
  <c r="G436" i="5"/>
  <c r="D436" i="5"/>
  <c r="F435" i="5"/>
  <c r="D435" i="5"/>
  <c r="D434" i="5"/>
  <c r="F434" i="5" s="1"/>
  <c r="E434" i="5"/>
  <c r="D432" i="5"/>
  <c r="D431" i="5"/>
  <c r="F431" i="5" s="1"/>
  <c r="D430" i="5"/>
  <c r="E430" i="5" s="1"/>
  <c r="I430" i="5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/>
  <c r="D419" i="5"/>
  <c r="D418" i="5"/>
  <c r="E418" i="5" s="1"/>
  <c r="I418" i="5"/>
  <c r="G416" i="5"/>
  <c r="D416" i="5"/>
  <c r="F415" i="5"/>
  <c r="D415" i="5"/>
  <c r="D414" i="5"/>
  <c r="D412" i="5"/>
  <c r="G412" i="5" s="1"/>
  <c r="D411" i="5"/>
  <c r="F411" i="5"/>
  <c r="D410" i="5"/>
  <c r="I410" i="5"/>
  <c r="E410" i="5"/>
  <c r="G408" i="5"/>
  <c r="D408" i="5"/>
  <c r="D407" i="5"/>
  <c r="D406" i="5"/>
  <c r="I406" i="5" s="1"/>
  <c r="G404" i="5"/>
  <c r="D404" i="5"/>
  <c r="F403" i="5"/>
  <c r="D403" i="5"/>
  <c r="I402" i="5"/>
  <c r="D402" i="5"/>
  <c r="F399" i="5"/>
  <c r="D398" i="5"/>
  <c r="E398" i="5" s="1"/>
  <c r="I398" i="5"/>
  <c r="D395" i="5"/>
  <c r="F395" i="5"/>
  <c r="D394" i="5"/>
  <c r="I394" i="5"/>
  <c r="E394" i="5"/>
  <c r="D391" i="5"/>
  <c r="F391" i="5"/>
  <c r="D390" i="5"/>
  <c r="E390" i="5" s="1"/>
  <c r="I390" i="5"/>
  <c r="G388" i="5"/>
  <c r="D387" i="5"/>
  <c r="D386" i="5"/>
  <c r="I386" i="5" s="1"/>
  <c r="D384" i="5"/>
  <c r="G384" i="5" s="1"/>
  <c r="F383" i="5"/>
  <c r="D383" i="5"/>
  <c r="D382" i="5"/>
  <c r="I382" i="5" s="1"/>
  <c r="D380" i="5"/>
  <c r="D378" i="5"/>
  <c r="I378" i="5" s="1"/>
  <c r="D376" i="5"/>
  <c r="G376" i="5" s="1"/>
  <c r="X431" i="4"/>
  <c r="Y431" i="4" s="1"/>
  <c r="X445" i="4"/>
  <c r="X426" i="4"/>
  <c r="Y426" i="4"/>
  <c r="T429" i="4"/>
  <c r="U420" i="4"/>
  <c r="V420" i="4"/>
  <c r="R449" i="4"/>
  <c r="T449" i="4"/>
  <c r="S449" i="4"/>
  <c r="U433" i="4"/>
  <c r="R397" i="4"/>
  <c r="T397" i="4"/>
  <c r="S397" i="4"/>
  <c r="R415" i="4"/>
  <c r="T415" i="4"/>
  <c r="S415" i="4"/>
  <c r="U485" i="4"/>
  <c r="W419" i="4"/>
  <c r="V455" i="4"/>
  <c r="W455" i="4" s="1"/>
  <c r="U393" i="4"/>
  <c r="V393" i="4"/>
  <c r="W393" i="4" s="1"/>
  <c r="U457" i="4"/>
  <c r="V457" i="4"/>
  <c r="W457" i="4" s="1"/>
  <c r="R435" i="4"/>
  <c r="S435" i="4"/>
  <c r="U435" i="4" s="1"/>
  <c r="U427" i="4"/>
  <c r="F454" i="5"/>
  <c r="G454" i="5"/>
  <c r="E475" i="5"/>
  <c r="I475" i="5"/>
  <c r="I425" i="5"/>
  <c r="E425" i="5"/>
  <c r="F425" i="5"/>
  <c r="G425" i="5"/>
  <c r="W423" i="4"/>
  <c r="U473" i="4"/>
  <c r="V473" i="4"/>
  <c r="R417" i="4"/>
  <c r="S417" i="4"/>
  <c r="S401" i="4"/>
  <c r="R385" i="4"/>
  <c r="S385" i="4"/>
  <c r="R447" i="4"/>
  <c r="S447" i="4"/>
  <c r="R481" i="4"/>
  <c r="S481" i="4"/>
  <c r="Q461" i="4"/>
  <c r="P461" i="4"/>
  <c r="N461" i="4"/>
  <c r="R461" i="4" s="1"/>
  <c r="S469" i="4"/>
  <c r="Q477" i="4"/>
  <c r="T477" i="4" s="1"/>
  <c r="N477" i="4"/>
  <c r="R477" i="4" s="1"/>
  <c r="P477" i="4"/>
  <c r="S477" i="4" s="1"/>
  <c r="E399" i="5"/>
  <c r="I399" i="5"/>
  <c r="I441" i="5"/>
  <c r="E441" i="5"/>
  <c r="G441" i="5"/>
  <c r="I393" i="5"/>
  <c r="E393" i="5"/>
  <c r="G393" i="5"/>
  <c r="I409" i="5"/>
  <c r="F409" i="5"/>
  <c r="E409" i="5"/>
  <c r="G409" i="5"/>
  <c r="Q485" i="4"/>
  <c r="T485" i="4" s="1"/>
  <c r="V485" i="4" s="1"/>
  <c r="W485" i="4" s="1"/>
  <c r="Q411" i="4"/>
  <c r="T411" i="4" s="1"/>
  <c r="V411" i="4" s="1"/>
  <c r="W411" i="4" s="1"/>
  <c r="Q463" i="4"/>
  <c r="T463" i="4" s="1"/>
  <c r="V463" i="4" s="1"/>
  <c r="W463" i="4" s="1"/>
  <c r="Q417" i="4"/>
  <c r="T417" i="4" s="1"/>
  <c r="Q398" i="4"/>
  <c r="T398" i="4" s="1"/>
  <c r="T379" i="4"/>
  <c r="V379" i="4" s="1"/>
  <c r="W379" i="4" s="1"/>
  <c r="X379" i="4" s="1"/>
  <c r="Q453" i="4"/>
  <c r="T453" i="4" s="1"/>
  <c r="Q433" i="4"/>
  <c r="T433" i="4" s="1"/>
  <c r="V433" i="4" s="1"/>
  <c r="W433" i="4" s="1"/>
  <c r="Q400" i="4"/>
  <c r="T400" i="4" s="1"/>
  <c r="V400" i="4" s="1"/>
  <c r="W400" i="4" s="1"/>
  <c r="P382" i="4"/>
  <c r="S382" i="4" s="1"/>
  <c r="U382" i="4" s="1"/>
  <c r="F484" i="5"/>
  <c r="F476" i="5"/>
  <c r="F468" i="5"/>
  <c r="F464" i="5"/>
  <c r="F460" i="5"/>
  <c r="F456" i="5"/>
  <c r="F452" i="5"/>
  <c r="D379" i="5"/>
  <c r="Q467" i="4"/>
  <c r="T467" i="4" s="1"/>
  <c r="V467" i="4" s="1"/>
  <c r="W467" i="4" s="1"/>
  <c r="Q475" i="4"/>
  <c r="T475" i="4" s="1"/>
  <c r="F401" i="5"/>
  <c r="Q481" i="4"/>
  <c r="T481" i="4" s="1"/>
  <c r="Q441" i="4"/>
  <c r="T441" i="4" s="1"/>
  <c r="V441" i="4" s="1"/>
  <c r="W441" i="4" s="1"/>
  <c r="Q427" i="4"/>
  <c r="T427" i="4" s="1"/>
  <c r="V427" i="4" s="1"/>
  <c r="W427" i="4" s="1"/>
  <c r="Q392" i="4"/>
  <c r="T392" i="4" s="1"/>
  <c r="V392" i="4" s="1"/>
  <c r="D448" i="5"/>
  <c r="F445" i="5"/>
  <c r="D444" i="5"/>
  <c r="F441" i="5"/>
  <c r="G438" i="5"/>
  <c r="F437" i="5"/>
  <c r="G434" i="5"/>
  <c r="F429" i="5"/>
  <c r="F421" i="5"/>
  <c r="F413" i="5"/>
  <c r="F405" i="5"/>
  <c r="D400" i="5"/>
  <c r="G400" i="5" s="1"/>
  <c r="F397" i="5"/>
  <c r="D396" i="5"/>
  <c r="D392" i="5"/>
  <c r="G392" i="5" s="1"/>
  <c r="F389" i="5"/>
  <c r="D388" i="5"/>
  <c r="Q443" i="4"/>
  <c r="T443" i="4" s="1"/>
  <c r="Q479" i="4"/>
  <c r="T479" i="4" s="1"/>
  <c r="V479" i="4" s="1"/>
  <c r="W479" i="4" s="1"/>
  <c r="Q469" i="4"/>
  <c r="T469" i="4" s="1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C133" i="9"/>
  <c r="G133" i="9" s="1"/>
  <c r="C129" i="9"/>
  <c r="D129" i="9" s="1"/>
  <c r="C122" i="9"/>
  <c r="E122" i="9" s="1"/>
  <c r="C108" i="9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T214" i="4"/>
  <c r="E299" i="5"/>
  <c r="G299" i="5"/>
  <c r="I366" i="5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T237" i="4" s="1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G357" i="5"/>
  <c r="E331" i="5"/>
  <c r="G331" i="5"/>
  <c r="D329" i="5"/>
  <c r="G329" i="5" s="1"/>
  <c r="G323" i="5"/>
  <c r="D315" i="5"/>
  <c r="E315" i="5"/>
  <c r="G311" i="5"/>
  <c r="D307" i="5"/>
  <c r="D303" i="5"/>
  <c r="E303" i="5" s="1"/>
  <c r="D295" i="5"/>
  <c r="I295" i="5" s="1"/>
  <c r="D291" i="5"/>
  <c r="I291" i="5" s="1"/>
  <c r="D287" i="5"/>
  <c r="E287" i="5" s="1"/>
  <c r="I287" i="5"/>
  <c r="D281" i="5"/>
  <c r="G281" i="5" s="1"/>
  <c r="E279" i="5"/>
  <c r="I279" i="5"/>
  <c r="D275" i="5"/>
  <c r="I275" i="5" s="1"/>
  <c r="I273" i="5"/>
  <c r="E273" i="5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43" i="5"/>
  <c r="E231" i="5"/>
  <c r="E195" i="5"/>
  <c r="G195" i="5"/>
  <c r="I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E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V255" i="4" s="1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N365" i="4"/>
  <c r="R365" i="4" s="1"/>
  <c r="P365" i="4"/>
  <c r="Q243" i="4"/>
  <c r="N243" i="4"/>
  <c r="P243" i="4"/>
  <c r="S309" i="4"/>
  <c r="N248" i="4"/>
  <c r="P204" i="4"/>
  <c r="Q282" i="4"/>
  <c r="T282" i="4" s="1"/>
  <c r="T325" i="4"/>
  <c r="T301" i="4"/>
  <c r="Q295" i="4"/>
  <c r="T295" i="4" s="1"/>
  <c r="P188" i="4"/>
  <c r="T337" i="4"/>
  <c r="V337" i="4" s="1"/>
  <c r="E223" i="5"/>
  <c r="N346" i="4"/>
  <c r="Q335" i="4"/>
  <c r="T335" i="4" s="1"/>
  <c r="Q334" i="4"/>
  <c r="T334" i="4" s="1"/>
  <c r="Q309" i="4"/>
  <c r="T309" i="4" s="1"/>
  <c r="Q247" i="4"/>
  <c r="Q241" i="4"/>
  <c r="T241" i="4" s="1"/>
  <c r="N362" i="4"/>
  <c r="N367" i="4"/>
  <c r="R367" i="4" s="1"/>
  <c r="N361" i="4"/>
  <c r="Q361" i="4"/>
  <c r="P344" i="4"/>
  <c r="S344" i="4" s="1"/>
  <c r="U344" i="4" s="1"/>
  <c r="T273" i="4"/>
  <c r="D364" i="5"/>
  <c r="D348" i="5"/>
  <c r="F348" i="5" s="1"/>
  <c r="D316" i="5"/>
  <c r="D314" i="5"/>
  <c r="D310" i="5"/>
  <c r="D308" i="5"/>
  <c r="D304" i="5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V270" i="4" s="1"/>
  <c r="Q286" i="4"/>
  <c r="T286" i="4" s="1"/>
  <c r="Q310" i="4"/>
  <c r="T310" i="4" s="1"/>
  <c r="Q326" i="4"/>
  <c r="T326" i="4" s="1"/>
  <c r="N371" i="4"/>
  <c r="R371" i="4" s="1"/>
  <c r="P345" i="4"/>
  <c r="N329" i="4"/>
  <c r="R329" i="4" s="1"/>
  <c r="N297" i="4"/>
  <c r="Q231" i="4"/>
  <c r="T231" i="4" s="1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T192" i="4"/>
  <c r="P208" i="4"/>
  <c r="S208" i="4" s="1"/>
  <c r="N206" i="4"/>
  <c r="R206" i="4" s="1"/>
  <c r="D186" i="5"/>
  <c r="C2" i="9"/>
  <c r="D2" i="9" s="1"/>
  <c r="F3" i="8" s="1"/>
  <c r="E31" i="11"/>
  <c r="E23" i="9"/>
  <c r="E31" i="9"/>
  <c r="C8" i="9"/>
  <c r="F33" i="11"/>
  <c r="I33" i="11" s="1"/>
  <c r="H32" i="11"/>
  <c r="E30" i="11"/>
  <c r="F29" i="11"/>
  <c r="E25" i="11"/>
  <c r="T201" i="4"/>
  <c r="Q215" i="4"/>
  <c r="P215" i="4"/>
  <c r="S215" i="4" s="1"/>
  <c r="Q213" i="4"/>
  <c r="T213" i="4" s="1"/>
  <c r="P213" i="4"/>
  <c r="S213" i="4" s="1"/>
  <c r="U213" i="4" s="1"/>
  <c r="Q207" i="4"/>
  <c r="P207" i="4"/>
  <c r="S207" i="4" s="1"/>
  <c r="U207" i="4" s="1"/>
  <c r="Q205" i="4"/>
  <c r="T205" i="4" s="1"/>
  <c r="P205" i="4"/>
  <c r="S205" i="4" s="1"/>
  <c r="Q203" i="4"/>
  <c r="P203" i="4"/>
  <c r="S203" i="4" s="1"/>
  <c r="Q197" i="4"/>
  <c r="P197" i="4"/>
  <c r="S197" i="4" s="1"/>
  <c r="Q187" i="4"/>
  <c r="T187" i="4" s="1"/>
  <c r="P187" i="4"/>
  <c r="S187" i="4" s="1"/>
  <c r="G211" i="5"/>
  <c r="D207" i="5"/>
  <c r="G207" i="5" s="1"/>
  <c r="D203" i="5"/>
  <c r="D200" i="5"/>
  <c r="F200" i="5" s="1"/>
  <c r="E199" i="5"/>
  <c r="D192" i="5"/>
  <c r="F192" i="5" s="1"/>
  <c r="D191" i="5"/>
  <c r="D187" i="5"/>
  <c r="I211" i="5"/>
  <c r="F211" i="5"/>
  <c r="P217" i="4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P192" i="4"/>
  <c r="S192" i="4" s="1"/>
  <c r="P191" i="4"/>
  <c r="S191" i="4" s="1"/>
  <c r="Q190" i="4"/>
  <c r="T190" i="4" s="1"/>
  <c r="V190" i="4" s="1"/>
  <c r="W190" i="4" s="1"/>
  <c r="X190" i="4" s="1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J149" i="11" s="1"/>
  <c r="E149" i="11"/>
  <c r="F130" i="11"/>
  <c r="J130" i="11" s="1"/>
  <c r="E130" i="11"/>
  <c r="E103" i="11"/>
  <c r="H103" i="11"/>
  <c r="E60" i="11"/>
  <c r="F60" i="11"/>
  <c r="E197" i="9"/>
  <c r="E196" i="9"/>
  <c r="E164" i="9"/>
  <c r="E101" i="9"/>
  <c r="E85" i="9"/>
  <c r="E3" i="9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V236" i="4"/>
  <c r="V344" i="4"/>
  <c r="U337" i="4"/>
  <c r="W337" i="4" s="1"/>
  <c r="X337" i="4" s="1"/>
  <c r="S341" i="4"/>
  <c r="R341" i="4"/>
  <c r="W378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P260" i="4"/>
  <c r="S260" i="4" s="1"/>
  <c r="U260" i="4" s="1"/>
  <c r="Q264" i="4"/>
  <c r="N264" i="4"/>
  <c r="Q272" i="4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56" i="4"/>
  <c r="V348" i="4"/>
  <c r="V340" i="4"/>
  <c r="U245" i="4"/>
  <c r="P323" i="4"/>
  <c r="P329" i="4"/>
  <c r="S329" i="4" s="1"/>
  <c r="N339" i="4"/>
  <c r="R339" i="4" s="1"/>
  <c r="N345" i="4"/>
  <c r="N353" i="4"/>
  <c r="P377" i="4"/>
  <c r="S377" i="4" s="1"/>
  <c r="Q346" i="4"/>
  <c r="Q371" i="4"/>
  <c r="T371" i="4" s="1"/>
  <c r="T245" i="4"/>
  <c r="T253" i="4"/>
  <c r="T269" i="4"/>
  <c r="Q297" i="4"/>
  <c r="T297" i="4" s="1"/>
  <c r="Q329" i="4"/>
  <c r="T329" i="4" s="1"/>
  <c r="T341" i="4"/>
  <c r="Q353" i="4"/>
  <c r="T353" i="4" s="1"/>
  <c r="Q377" i="4"/>
  <c r="T377" i="4" s="1"/>
  <c r="Q384" i="4"/>
  <c r="T384" i="4" s="1"/>
  <c r="P384" i="4"/>
  <c r="S384" i="4" s="1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T382" i="4" s="1"/>
  <c r="V382" i="4" s="1"/>
  <c r="W382" i="4" s="1"/>
  <c r="Q375" i="4"/>
  <c r="T375" i="4" s="1"/>
  <c r="Q369" i="4"/>
  <c r="T369" i="4" s="1"/>
  <c r="Q225" i="4"/>
  <c r="T225" i="4" s="1"/>
  <c r="V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G137" i="9"/>
  <c r="D137" i="9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J112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202" i="9"/>
  <c r="G202" i="9"/>
  <c r="D186" i="9"/>
  <c r="G186" i="9"/>
  <c r="D170" i="9"/>
  <c r="G170" i="9"/>
  <c r="G136" i="9"/>
  <c r="E136" i="9"/>
  <c r="D136" i="9"/>
  <c r="D114" i="9"/>
  <c r="G114" i="9"/>
  <c r="G153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60" i="9"/>
  <c r="G53" i="9"/>
  <c r="E53" i="9"/>
  <c r="D53" i="9"/>
  <c r="C205" i="9"/>
  <c r="E205" i="9" s="1"/>
  <c r="C201" i="9"/>
  <c r="D197" i="9"/>
  <c r="C193" i="9"/>
  <c r="E193" i="9" s="1"/>
  <c r="D191" i="9"/>
  <c r="C189" i="9"/>
  <c r="E189" i="9"/>
  <c r="C187" i="9"/>
  <c r="D185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E137" i="9"/>
  <c r="C135" i="9"/>
  <c r="E135" i="9" s="1"/>
  <c r="E129" i="9"/>
  <c r="C127" i="9"/>
  <c r="E125" i="9"/>
  <c r="D122" i="9"/>
  <c r="C120" i="9"/>
  <c r="E120" i="9" s="1"/>
  <c r="C118" i="9"/>
  <c r="C112" i="9"/>
  <c r="E108" i="9"/>
  <c r="C104" i="9"/>
  <c r="C102" i="9"/>
  <c r="E102" i="9"/>
  <c r="G96" i="9"/>
  <c r="D96" i="9"/>
  <c r="G90" i="9"/>
  <c r="C88" i="9"/>
  <c r="C86" i="9"/>
  <c r="E86" i="9" s="1"/>
  <c r="D84" i="9"/>
  <c r="G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I89" i="1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E194" i="9"/>
  <c r="G194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I167" i="11" s="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V326" i="4"/>
  <c r="U326" i="4"/>
  <c r="V294" i="4"/>
  <c r="U294" i="4"/>
  <c r="U278" i="4"/>
  <c r="V278" i="4"/>
  <c r="U250" i="4"/>
  <c r="U191" i="4"/>
  <c r="U322" i="4"/>
  <c r="V322" i="4"/>
  <c r="V306" i="4"/>
  <c r="U306" i="4"/>
  <c r="U290" i="4"/>
  <c r="V290" i="4"/>
  <c r="U274" i="4"/>
  <c r="V258" i="4"/>
  <c r="U255" i="4"/>
  <c r="U334" i="4"/>
  <c r="V334" i="4"/>
  <c r="U270" i="4"/>
  <c r="U223" i="4"/>
  <c r="W344" i="4"/>
  <c r="V314" i="4"/>
  <c r="U314" i="4"/>
  <c r="U298" i="4"/>
  <c r="U266" i="4"/>
  <c r="V266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E240" i="5"/>
  <c r="D232" i="5"/>
  <c r="E228" i="5"/>
  <c r="D208" i="5"/>
  <c r="E208" i="5" s="1"/>
  <c r="D188" i="5"/>
  <c r="E188" i="5" s="1"/>
  <c r="U356" i="4"/>
  <c r="W356" i="4" s="1"/>
  <c r="U377" i="4"/>
  <c r="Q365" i="4"/>
  <c r="T365" i="4" s="1"/>
  <c r="Y337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J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557" i="4"/>
  <c r="D585" i="4"/>
  <c r="AD560" i="4"/>
  <c r="AP560" i="4" s="1"/>
  <c r="AA568" i="4"/>
  <c r="AM568" i="4" s="1"/>
  <c r="AC568" i="4"/>
  <c r="AO568" i="4" s="1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AB568" i="4"/>
  <c r="AN568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E510" i="4"/>
  <c r="AC557" i="4"/>
  <c r="AO557" i="4" s="1"/>
  <c r="AA582" i="4"/>
  <c r="AM582" i="4" s="1"/>
  <c r="AK557" i="4"/>
  <c r="Y499" i="4"/>
  <c r="Y541" i="4"/>
  <c r="Y535" i="4"/>
  <c r="Y551" i="4"/>
  <c r="X513" i="4"/>
  <c r="Y513" i="4"/>
  <c r="AG513" i="4" s="1"/>
  <c r="X565" i="4"/>
  <c r="Y565" i="4"/>
  <c r="V545" i="4"/>
  <c r="U545" i="4"/>
  <c r="W553" i="4"/>
  <c r="X581" i="4"/>
  <c r="Y581" i="4"/>
  <c r="Y501" i="4"/>
  <c r="X501" i="4"/>
  <c r="X394" i="4"/>
  <c r="Y394" i="4" s="1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V435" i="4" s="1"/>
  <c r="W435" i="4" s="1"/>
  <c r="Q424" i="4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N468" i="4"/>
  <c r="R468" i="4" s="1"/>
  <c r="P448" i="4"/>
  <c r="Q448" i="4"/>
  <c r="N448" i="4"/>
  <c r="R448" i="4" s="1"/>
  <c r="Q446" i="4"/>
  <c r="P446" i="4"/>
  <c r="N446" i="4"/>
  <c r="R446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T434" i="4" s="1"/>
  <c r="Q432" i="4"/>
  <c r="P432" i="4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S430" i="4" s="1"/>
  <c r="N430" i="4"/>
  <c r="R430" i="4" s="1"/>
  <c r="Q430" i="4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N414" i="4"/>
  <c r="R414" i="4" s="1"/>
  <c r="P408" i="4"/>
  <c r="S408" i="4" s="1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AH350" i="4" l="1"/>
  <c r="Z350" i="4"/>
  <c r="R335" i="4"/>
  <c r="S335" i="4"/>
  <c r="U335" i="4" s="1"/>
  <c r="S349" i="4"/>
  <c r="U349" i="4" s="1"/>
  <c r="V335" i="4"/>
  <c r="W335" i="4" s="1"/>
  <c r="V349" i="4"/>
  <c r="W349" i="4" s="1"/>
  <c r="E341" i="5"/>
  <c r="E275" i="5"/>
  <c r="I199" i="5"/>
  <c r="S302" i="4"/>
  <c r="S282" i="4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V221" i="4"/>
  <c r="W221" i="4" s="1"/>
  <c r="E190" i="5"/>
  <c r="E222" i="5"/>
  <c r="G206" i="5"/>
  <c r="E206" i="5"/>
  <c r="T251" i="4"/>
  <c r="R263" i="4"/>
  <c r="S263" i="4"/>
  <c r="V263" i="4" s="1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T293" i="4"/>
  <c r="T359" i="4"/>
  <c r="V282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P350" i="4" s="1"/>
  <c r="AV350" i="4" s="1"/>
  <c r="AC350" i="4"/>
  <c r="AO350" i="4" s="1"/>
  <c r="AU350" i="4" s="1"/>
  <c r="AI350" i="4"/>
  <c r="AK350" i="4"/>
  <c r="AA350" i="4"/>
  <c r="W225" i="4"/>
  <c r="T272" i="4"/>
  <c r="V260" i="4"/>
  <c r="W260" i="4" s="1"/>
  <c r="V301" i="4"/>
  <c r="T249" i="4"/>
  <c r="T227" i="4"/>
  <c r="T218" i="4"/>
  <c r="V274" i="4"/>
  <c r="W274" i="4" s="1"/>
  <c r="V298" i="4"/>
  <c r="S311" i="4"/>
  <c r="T317" i="4"/>
  <c r="S321" i="4"/>
  <c r="R219" i="4"/>
  <c r="S219" i="4"/>
  <c r="S325" i="4"/>
  <c r="U325" i="4" s="1"/>
  <c r="V368" i="4"/>
  <c r="U368" i="4"/>
  <c r="U234" i="4"/>
  <c r="V234" i="4"/>
  <c r="W234" i="4" s="1"/>
  <c r="AB350" i="4"/>
  <c r="AN350" i="4" s="1"/>
  <c r="AT350" i="4" s="1"/>
  <c r="W354" i="4"/>
  <c r="X354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U311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S351" i="4"/>
  <c r="V2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S217" i="4"/>
  <c r="U217" i="4" s="1"/>
  <c r="S307" i="4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V207" i="4"/>
  <c r="W207" i="4" s="1"/>
  <c r="X207" i="4" s="1"/>
  <c r="Y207" i="4" s="1"/>
  <c r="V247" i="4"/>
  <c r="W247" i="4" s="1"/>
  <c r="X247" i="4" s="1"/>
  <c r="F366" i="5"/>
  <c r="T307" i="4"/>
  <c r="V307" i="4" s="1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X425" i="4"/>
  <c r="Y425" i="4"/>
  <c r="S458" i="4"/>
  <c r="S472" i="4"/>
  <c r="S434" i="4"/>
  <c r="T208" i="4"/>
  <c r="X349" i="4"/>
  <c r="Y349" i="4" s="1"/>
  <c r="AA349" i="4" s="1"/>
  <c r="U421" i="4"/>
  <c r="V421" i="4"/>
  <c r="W421" i="4" s="1"/>
  <c r="X388" i="4"/>
  <c r="Y388" i="4"/>
  <c r="U399" i="4"/>
  <c r="V399" i="4"/>
  <c r="W399" i="4" s="1"/>
  <c r="X399" i="4" s="1"/>
  <c r="U227" i="4"/>
  <c r="V227" i="4"/>
  <c r="T199" i="4"/>
  <c r="V199" i="4" s="1"/>
  <c r="T367" i="4"/>
  <c r="T229" i="4"/>
  <c r="T281" i="4"/>
  <c r="S406" i="4"/>
  <c r="T407" i="4"/>
  <c r="AN428" i="4"/>
  <c r="AT428" i="4" s="1"/>
  <c r="R389" i="4"/>
  <c r="U389" i="4" s="1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W392" i="4"/>
  <c r="V398" i="4"/>
  <c r="W398" i="4" s="1"/>
  <c r="T461" i="4"/>
  <c r="T390" i="4"/>
  <c r="AN437" i="4"/>
  <c r="AT437" i="4" s="1"/>
  <c r="AP428" i="4"/>
  <c r="AV428" i="4" s="1"/>
  <c r="AO405" i="4"/>
  <c r="AU405" i="4" s="1"/>
  <c r="AN405" i="4"/>
  <c r="AT405" i="4" s="1"/>
  <c r="R305" i="4"/>
  <c r="S305" i="4"/>
  <c r="X412" i="4"/>
  <c r="Y412" i="4"/>
  <c r="Z412" i="4" s="1"/>
  <c r="R370" i="4"/>
  <c r="S370" i="4"/>
  <c r="T370" i="4"/>
  <c r="U307" i="4"/>
  <c r="T239" i="4"/>
  <c r="S364" i="4"/>
  <c r="W255" i="4"/>
  <c r="T211" i="4"/>
  <c r="T289" i="4"/>
  <c r="S359" i="4"/>
  <c r="V359" i="4" s="1"/>
  <c r="S249" i="4"/>
  <c r="V475" i="4"/>
  <c r="W475" i="4" s="1"/>
  <c r="T406" i="4"/>
  <c r="X342" i="4"/>
  <c r="Y342" i="4" s="1"/>
  <c r="X483" i="4"/>
  <c r="Y483" i="4"/>
  <c r="S391" i="4"/>
  <c r="V418" i="4"/>
  <c r="W418" i="4" s="1"/>
  <c r="T330" i="4"/>
  <c r="S443" i="4"/>
  <c r="U443" i="4" s="1"/>
  <c r="D300" i="9"/>
  <c r="G300" i="9"/>
  <c r="E300" i="9"/>
  <c r="G267" i="9"/>
  <c r="D267" i="9"/>
  <c r="I267" i="11"/>
  <c r="J267" i="1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398" i="4"/>
  <c r="Y398" i="4" s="1"/>
  <c r="X485" i="4"/>
  <c r="Y485" i="4" s="1"/>
  <c r="Y427" i="4"/>
  <c r="X427" i="4"/>
  <c r="X467" i="4"/>
  <c r="Y467" i="4" s="1"/>
  <c r="Y422" i="4"/>
  <c r="X422" i="4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U406" i="4"/>
  <c r="V406" i="4"/>
  <c r="W406" i="4" s="1"/>
  <c r="Y379" i="4"/>
  <c r="Z379" i="4" s="1"/>
  <c r="AE379" i="4"/>
  <c r="AC379" i="4"/>
  <c r="AO437" i="4"/>
  <c r="AU437" i="4" s="1"/>
  <c r="S414" i="4"/>
  <c r="S462" i="4"/>
  <c r="T430" i="4"/>
  <c r="T444" i="4"/>
  <c r="S460" i="4"/>
  <c r="S466" i="4"/>
  <c r="S486" i="4"/>
  <c r="S436" i="4"/>
  <c r="S468" i="4"/>
  <c r="T464" i="4"/>
  <c r="I388" i="5"/>
  <c r="F388" i="5"/>
  <c r="E388" i="5"/>
  <c r="E448" i="5"/>
  <c r="F448" i="5"/>
  <c r="I448" i="5"/>
  <c r="I379" i="5"/>
  <c r="E379" i="5"/>
  <c r="G379" i="5"/>
  <c r="U469" i="4"/>
  <c r="V469" i="4"/>
  <c r="W469" i="4" s="1"/>
  <c r="U481" i="4"/>
  <c r="V481" i="4"/>
  <c r="U385" i="4"/>
  <c r="V385" i="4"/>
  <c r="W385" i="4" s="1"/>
  <c r="X423" i="4"/>
  <c r="Y423" i="4" s="1"/>
  <c r="AD423" i="4" s="1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W383" i="4" s="1"/>
  <c r="X383" i="4" s="1"/>
  <c r="U383" i="4"/>
  <c r="T386" i="4"/>
  <c r="V386" i="4" s="1"/>
  <c r="W386" i="4" s="1"/>
  <c r="T396" i="4"/>
  <c r="P402" i="4"/>
  <c r="S402" i="4" s="1"/>
  <c r="N402" i="4"/>
  <c r="R402" i="4" s="1"/>
  <c r="Q402" i="4"/>
  <c r="T459" i="4"/>
  <c r="W387" i="4"/>
  <c r="U429" i="4"/>
  <c r="V429" i="4"/>
  <c r="AA416" i="4"/>
  <c r="AB416" i="4"/>
  <c r="AN416" i="4" s="1"/>
  <c r="AT416" i="4" s="1"/>
  <c r="AJ416" i="4"/>
  <c r="AC416" i="4"/>
  <c r="AD416" i="4"/>
  <c r="AP416" i="4" s="1"/>
  <c r="AG416" i="4"/>
  <c r="AE416" i="4"/>
  <c r="AI416" i="4"/>
  <c r="AK416" i="4"/>
  <c r="Z416" i="4"/>
  <c r="AL416" i="4" s="1"/>
  <c r="AF416" i="4"/>
  <c r="AH416" i="4"/>
  <c r="AV416" i="4"/>
  <c r="AR416" i="4"/>
  <c r="AO428" i="4"/>
  <c r="AU428" i="4" s="1"/>
  <c r="X441" i="4"/>
  <c r="Y441" i="4" s="1"/>
  <c r="U417" i="4"/>
  <c r="V417" i="4"/>
  <c r="Y433" i="4"/>
  <c r="X433" i="4"/>
  <c r="AJ433" i="4" s="1"/>
  <c r="X418" i="4"/>
  <c r="Y418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392" i="4"/>
  <c r="Y392" i="4" s="1"/>
  <c r="X463" i="4"/>
  <c r="Y463" i="4"/>
  <c r="U477" i="4"/>
  <c r="V477" i="4"/>
  <c r="X393" i="4"/>
  <c r="Y393" i="4" s="1"/>
  <c r="X419" i="4"/>
  <c r="Y419" i="4" s="1"/>
  <c r="U415" i="4"/>
  <c r="V415" i="4"/>
  <c r="U449" i="4"/>
  <c r="V449" i="4"/>
  <c r="AK431" i="4"/>
  <c r="AG431" i="4"/>
  <c r="AE431" i="4"/>
  <c r="AJ431" i="4"/>
  <c r="Z431" i="4"/>
  <c r="AB431" i="4"/>
  <c r="AF431" i="4"/>
  <c r="AD431" i="4"/>
  <c r="AA431" i="4"/>
  <c r="AI431" i="4"/>
  <c r="AH431" i="4"/>
  <c r="AC431" i="4"/>
  <c r="AS431" i="4"/>
  <c r="AT431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W380" i="4" s="1"/>
  <c r="U380" i="4"/>
  <c r="U395" i="4"/>
  <c r="V403" i="4"/>
  <c r="U403" i="4"/>
  <c r="X409" i="4"/>
  <c r="Y409" i="4" s="1"/>
  <c r="AQ428" i="4"/>
  <c r="AW428" i="4" s="1"/>
  <c r="I396" i="5"/>
  <c r="E396" i="5"/>
  <c r="F396" i="5"/>
  <c r="X465" i="4"/>
  <c r="Y465" i="4" s="1"/>
  <c r="W473" i="4"/>
  <c r="Y457" i="4"/>
  <c r="X457" i="4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E392" i="5"/>
  <c r="I392" i="5"/>
  <c r="I444" i="5"/>
  <c r="F444" i="5"/>
  <c r="E444" i="5"/>
  <c r="X475" i="4"/>
  <c r="Y475" i="4" s="1"/>
  <c r="F472" i="5"/>
  <c r="X411" i="4"/>
  <c r="Y411" i="4" s="1"/>
  <c r="S461" i="4"/>
  <c r="U447" i="4"/>
  <c r="V447" i="4"/>
  <c r="U401" i="4"/>
  <c r="Z425" i="4"/>
  <c r="AB425" i="4"/>
  <c r="AG425" i="4"/>
  <c r="AD425" i="4"/>
  <c r="AA425" i="4"/>
  <c r="AJ425" i="4"/>
  <c r="AC425" i="4"/>
  <c r="AF425" i="4"/>
  <c r="AH425" i="4"/>
  <c r="AE425" i="4"/>
  <c r="AI425" i="4"/>
  <c r="AK425" i="4"/>
  <c r="W420" i="4"/>
  <c r="AI426" i="4"/>
  <c r="AH426" i="4"/>
  <c r="AD426" i="4"/>
  <c r="AE426" i="4"/>
  <c r="AB426" i="4"/>
  <c r="Z426" i="4"/>
  <c r="AT426" i="4"/>
  <c r="AA426" i="4"/>
  <c r="AK426" i="4"/>
  <c r="AC426" i="4"/>
  <c r="AJ426" i="4"/>
  <c r="AF426" i="4"/>
  <c r="AG426" i="4"/>
  <c r="Y445" i="4"/>
  <c r="AG445" i="4" s="1"/>
  <c r="Y399" i="4"/>
  <c r="AD399" i="4" s="1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W395" i="4" s="1"/>
  <c r="T401" i="4"/>
  <c r="V401" i="4" s="1"/>
  <c r="W401" i="4" s="1"/>
  <c r="R407" i="4"/>
  <c r="S407" i="4"/>
  <c r="AI379" i="4"/>
  <c r="AG379" i="4"/>
  <c r="AK379" i="4"/>
  <c r="AJ379" i="4"/>
  <c r="AH379" i="4"/>
  <c r="AF379" i="4"/>
  <c r="AD413" i="4"/>
  <c r="AP413" i="4" s="1"/>
  <c r="AV413" i="4" s="1"/>
  <c r="AH413" i="4"/>
  <c r="AG413" i="4"/>
  <c r="AB413" i="4"/>
  <c r="AN413" i="4" s="1"/>
  <c r="AC413" i="4"/>
  <c r="AK413" i="4"/>
  <c r="AA413" i="4"/>
  <c r="AM413" i="4" s="1"/>
  <c r="Z413" i="4"/>
  <c r="AF413" i="4"/>
  <c r="AE413" i="4"/>
  <c r="AQ413" i="4" s="1"/>
  <c r="AW413" i="4" s="1"/>
  <c r="AJ413" i="4"/>
  <c r="AI413" i="4"/>
  <c r="AS413" i="4"/>
  <c r="AT413" i="4"/>
  <c r="AP437" i="4"/>
  <c r="AV437" i="4" s="1"/>
  <c r="AL437" i="4"/>
  <c r="AR437" i="4" s="1"/>
  <c r="AL428" i="4"/>
  <c r="AR428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T243" i="4"/>
  <c r="R243" i="4"/>
  <c r="U271" i="4"/>
  <c r="T283" i="4"/>
  <c r="R283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U202" i="4" s="1"/>
  <c r="T186" i="4"/>
  <c r="T191" i="4"/>
  <c r="S297" i="4"/>
  <c r="V297" i="4" s="1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U231" i="4"/>
  <c r="R235" i="4"/>
  <c r="T235" i="4"/>
  <c r="S281" i="4"/>
  <c r="R281" i="4"/>
  <c r="S375" i="4"/>
  <c r="U375" i="4" s="1"/>
  <c r="I22" i="11"/>
  <c r="U208" i="4"/>
  <c r="V208" i="4"/>
  <c r="U209" i="4"/>
  <c r="V209" i="4"/>
  <c r="V191" i="4"/>
  <c r="W191" i="4" s="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X352" i="4" s="1"/>
  <c r="Y352" i="4" s="1"/>
  <c r="AK352" i="4" s="1"/>
  <c r="V381" i="4"/>
  <c r="W377" i="4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X333" i="4"/>
  <c r="X378" i="4"/>
  <c r="Y378" i="4" s="1"/>
  <c r="AA378" i="4" s="1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X377" i="4"/>
  <c r="Y377" i="4" s="1"/>
  <c r="I234" i="5"/>
  <c r="E234" i="5"/>
  <c r="G234" i="5"/>
  <c r="F234" i="5"/>
  <c r="G336" i="5"/>
  <c r="F336" i="5"/>
  <c r="I336" i="5"/>
  <c r="X356" i="4"/>
  <c r="Y356" i="4" s="1"/>
  <c r="F368" i="5"/>
  <c r="E368" i="5"/>
  <c r="G368" i="5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Y334" i="4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282" i="4"/>
  <c r="W314" i="4"/>
  <c r="W348" i="4"/>
  <c r="X255" i="4"/>
  <c r="Y255" i="4" s="1"/>
  <c r="X258" i="4"/>
  <c r="Y258" i="4" s="1"/>
  <c r="X322" i="4"/>
  <c r="Y322" i="4" s="1"/>
  <c r="W236" i="4"/>
  <c r="X262" i="4"/>
  <c r="W294" i="4"/>
  <c r="W326" i="4"/>
  <c r="Y190" i="4"/>
  <c r="AE190" i="4" s="1"/>
  <c r="D350" i="4"/>
  <c r="H350" i="4" s="1"/>
  <c r="G350" i="4"/>
  <c r="F232" i="5"/>
  <c r="I232" i="5"/>
  <c r="G232" i="5"/>
  <c r="E344" i="5"/>
  <c r="F344" i="5"/>
  <c r="G344" i="5"/>
  <c r="X191" i="4"/>
  <c r="AH334" i="4"/>
  <c r="F230" i="5"/>
  <c r="E230" i="5"/>
  <c r="I230" i="5"/>
  <c r="G230" i="5"/>
  <c r="X338" i="4"/>
  <c r="Y338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66" i="4"/>
  <c r="W298" i="4"/>
  <c r="W278" i="4"/>
  <c r="W340" i="4"/>
  <c r="Y383" i="4"/>
  <c r="Z383" i="4" s="1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X469" i="4"/>
  <c r="Y469" i="4" s="1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F427" i="4"/>
  <c r="AA427" i="4"/>
  <c r="AC427" i="4"/>
  <c r="AJ427" i="4"/>
  <c r="AH427" i="4"/>
  <c r="AI427" i="4"/>
  <c r="AE427" i="4"/>
  <c r="AQ427" i="4" s="1"/>
  <c r="AW427" i="4" s="1"/>
  <c r="AQ557" i="4"/>
  <c r="U462" i="4"/>
  <c r="T484" i="4"/>
  <c r="U536" i="4"/>
  <c r="V536" i="4"/>
  <c r="S450" i="4"/>
  <c r="U460" i="4"/>
  <c r="U466" i="4"/>
  <c r="V466" i="4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G394" i="4"/>
  <c r="AH394" i="4"/>
  <c r="AA394" i="4"/>
  <c r="AB394" i="4"/>
  <c r="AJ394" i="4"/>
  <c r="AK394" i="4"/>
  <c r="AC394" i="4"/>
  <c r="AD394" i="4"/>
  <c r="AF394" i="4"/>
  <c r="AE394" i="4"/>
  <c r="AI394" i="4"/>
  <c r="Z394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D334" i="4"/>
  <c r="AC334" i="4"/>
  <c r="AI334" i="4"/>
  <c r="AB334" i="4"/>
  <c r="AN334" i="4" s="1"/>
  <c r="AT334" i="4" s="1"/>
  <c r="AG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AF334" i="4" l="1"/>
  <c r="I124" i="11"/>
  <c r="K132" i="11"/>
  <c r="M132" i="11" s="1"/>
  <c r="L132" i="11"/>
  <c r="N132" i="11" s="1"/>
  <c r="V286" i="4"/>
  <c r="W286" i="4" s="1"/>
  <c r="X286" i="4" s="1"/>
  <c r="U286" i="4"/>
  <c r="U302" i="4"/>
  <c r="V302" i="4"/>
  <c r="W302" i="4" s="1"/>
  <c r="X302" i="4" s="1"/>
  <c r="V202" i="4"/>
  <c r="W202" i="4" s="1"/>
  <c r="V318" i="4"/>
  <c r="W318" i="4" s="1"/>
  <c r="U318" i="4"/>
  <c r="W311" i="4"/>
  <c r="Y311" i="4" s="1"/>
  <c r="V310" i="4"/>
  <c r="W310" i="4" s="1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AJ226" i="4"/>
  <c r="V193" i="4"/>
  <c r="Y234" i="4"/>
  <c r="U259" i="4"/>
  <c r="V259" i="4"/>
  <c r="X221" i="4"/>
  <c r="U254" i="4"/>
  <c r="V254" i="4"/>
  <c r="Y191" i="4"/>
  <c r="AC191" i="4" s="1"/>
  <c r="U263" i="4"/>
  <c r="V261" i="4"/>
  <c r="W261" i="4" s="1"/>
  <c r="Y354" i="4"/>
  <c r="AD354" i="4"/>
  <c r="AB354" i="4"/>
  <c r="AE354" i="4"/>
  <c r="Z354" i="4"/>
  <c r="AA354" i="4"/>
  <c r="AC354" i="4"/>
  <c r="AK354" i="4"/>
  <c r="AQ354" i="4" s="1"/>
  <c r="AW354" i="4" s="1"/>
  <c r="AH354" i="4"/>
  <c r="AN354" i="4" s="1"/>
  <c r="AT354" i="4" s="1"/>
  <c r="V321" i="4"/>
  <c r="U321" i="4"/>
  <c r="AJ354" i="4"/>
  <c r="AI354" i="4"/>
  <c r="V325" i="4"/>
  <c r="W325" i="4" s="1"/>
  <c r="AJ334" i="4"/>
  <c r="AE334" i="4"/>
  <c r="AK334" i="4"/>
  <c r="AA334" i="4"/>
  <c r="AG255" i="4"/>
  <c r="F350" i="4"/>
  <c r="J350" i="4" s="1"/>
  <c r="AJ255" i="4"/>
  <c r="Y253" i="4"/>
  <c r="AA253" i="4" s="1"/>
  <c r="W192" i="4"/>
  <c r="X192" i="4" s="1"/>
  <c r="W209" i="4"/>
  <c r="V315" i="4"/>
  <c r="V271" i="4"/>
  <c r="W271" i="4" s="1"/>
  <c r="X271" i="4" s="1"/>
  <c r="Y271" i="4" s="1"/>
  <c r="Z342" i="4"/>
  <c r="U317" i="4"/>
  <c r="V189" i="4"/>
  <c r="W189" i="4" s="1"/>
  <c r="W251" i="4"/>
  <c r="V269" i="4"/>
  <c r="W368" i="4"/>
  <c r="U219" i="4"/>
  <c r="V219" i="4"/>
  <c r="X225" i="4"/>
  <c r="Y225" i="4" s="1"/>
  <c r="AF354" i="4"/>
  <c r="AG354" i="4"/>
  <c r="AI226" i="4"/>
  <c r="AK226" i="4"/>
  <c r="AM350" i="4"/>
  <c r="AS350" i="4" s="1"/>
  <c r="AQ350" i="4"/>
  <c r="AW350" i="4" s="1"/>
  <c r="U301" i="4"/>
  <c r="W301" i="4" s="1"/>
  <c r="AD226" i="4"/>
  <c r="Z226" i="4"/>
  <c r="AC226" i="4"/>
  <c r="AE226" i="4"/>
  <c r="AQ226" i="4" s="1"/>
  <c r="AW226" i="4" s="1"/>
  <c r="AH226" i="4"/>
  <c r="AG226" i="4"/>
  <c r="AB226" i="4"/>
  <c r="AF226" i="4"/>
  <c r="AL226" i="4" s="1"/>
  <c r="AR226" i="4" s="1"/>
  <c r="I216" i="3"/>
  <c r="L45" i="11"/>
  <c r="N45" i="11" s="1"/>
  <c r="K45" i="11"/>
  <c r="M45" i="11" s="1"/>
  <c r="X311" i="4"/>
  <c r="AI311" i="4" s="1"/>
  <c r="AF356" i="4"/>
  <c r="AG356" i="4"/>
  <c r="X251" i="4"/>
  <c r="Y251" i="4" s="1"/>
  <c r="U269" i="4"/>
  <c r="W269" i="4" s="1"/>
  <c r="X269" i="4" s="1"/>
  <c r="AI255" i="4"/>
  <c r="Y290" i="4"/>
  <c r="AH290" i="4" s="1"/>
  <c r="AK356" i="4"/>
  <c r="W357" i="4"/>
  <c r="X357" i="4" s="1"/>
  <c r="U359" i="4"/>
  <c r="U275" i="4"/>
  <c r="V275" i="4"/>
  <c r="V217" i="4"/>
  <c r="W217" i="4" s="1"/>
  <c r="X217" i="4" s="1"/>
  <c r="Y217" i="4" s="1"/>
  <c r="V273" i="4"/>
  <c r="W273" i="4" s="1"/>
  <c r="Z245" i="4"/>
  <c r="AL245" i="4" s="1"/>
  <c r="AR245" i="4" s="1"/>
  <c r="AH245" i="4"/>
  <c r="AJ245" i="4"/>
  <c r="AP245" i="4" s="1"/>
  <c r="AV245" i="4" s="1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Y252" i="4"/>
  <c r="Z252" i="4" s="1"/>
  <c r="AJ356" i="4"/>
  <c r="AH356" i="4"/>
  <c r="W315" i="4"/>
  <c r="X315" i="4" s="1"/>
  <c r="Y315" i="4" s="1"/>
  <c r="W309" i="4"/>
  <c r="U218" i="4"/>
  <c r="V218" i="4"/>
  <c r="U267" i="4"/>
  <c r="V267" i="4"/>
  <c r="U312" i="4"/>
  <c r="V312" i="4"/>
  <c r="W312" i="4" s="1"/>
  <c r="V317" i="4"/>
  <c r="W317" i="4" s="1"/>
  <c r="X317" i="4" s="1"/>
  <c r="Y317" i="4" s="1"/>
  <c r="W376" i="4"/>
  <c r="W203" i="4"/>
  <c r="X203" i="4" s="1"/>
  <c r="W187" i="4"/>
  <c r="X187" i="4" s="1"/>
  <c r="U355" i="4"/>
  <c r="U346" i="4"/>
  <c r="AN426" i="4"/>
  <c r="AQ425" i="4"/>
  <c r="AW425" i="4" s="1"/>
  <c r="W403" i="4"/>
  <c r="AM431" i="4"/>
  <c r="AL431" i="4"/>
  <c r="AR431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AL394" i="4"/>
  <c r="AR394" i="4" s="1"/>
  <c r="W343" i="4"/>
  <c r="X343" i="4" s="1"/>
  <c r="W284" i="4"/>
  <c r="W359" i="4"/>
  <c r="W316" i="4"/>
  <c r="AM426" i="4"/>
  <c r="AS426" i="4" s="1"/>
  <c r="AQ426" i="4"/>
  <c r="AW426" i="4" s="1"/>
  <c r="AM425" i="4"/>
  <c r="AS425" i="4" s="1"/>
  <c r="AL425" i="4"/>
  <c r="AR425" i="4" s="1"/>
  <c r="W447" i="4"/>
  <c r="AO431" i="4"/>
  <c r="AU431" i="4" s="1"/>
  <c r="W415" i="4"/>
  <c r="AA379" i="4"/>
  <c r="U391" i="4"/>
  <c r="V391" i="4"/>
  <c r="AA342" i="4"/>
  <c r="AC342" i="4"/>
  <c r="AD342" i="4"/>
  <c r="AE342" i="4"/>
  <c r="AB342" i="4"/>
  <c r="AJ342" i="4"/>
  <c r="AH342" i="4"/>
  <c r="AF342" i="4"/>
  <c r="AL342" i="4" s="1"/>
  <c r="AR342" i="4" s="1"/>
  <c r="AI342" i="4"/>
  <c r="AK342" i="4"/>
  <c r="AG342" i="4"/>
  <c r="V364" i="4"/>
  <c r="U364" i="4"/>
  <c r="AF412" i="4"/>
  <c r="AL412" i="4" s="1"/>
  <c r="AR412" i="4" s="1"/>
  <c r="AH412" i="4"/>
  <c r="AI412" i="4"/>
  <c r="AD412" i="4"/>
  <c r="AP412" i="4" s="1"/>
  <c r="AA412" i="4"/>
  <c r="AJ412" i="4"/>
  <c r="AG412" i="4"/>
  <c r="AS412" i="4"/>
  <c r="AU412" i="4"/>
  <c r="AE412" i="4"/>
  <c r="AK412" i="4"/>
  <c r="AV412" i="4"/>
  <c r="AW412" i="4"/>
  <c r="AB412" i="4"/>
  <c r="AN412" i="4" s="1"/>
  <c r="AT412" i="4" s="1"/>
  <c r="AC412" i="4"/>
  <c r="AO412" i="4" s="1"/>
  <c r="U330" i="4"/>
  <c r="V330" i="4"/>
  <c r="W227" i="4"/>
  <c r="AK388" i="4"/>
  <c r="AJ349" i="4"/>
  <c r="AF349" i="4"/>
  <c r="AI349" i="4"/>
  <c r="Z349" i="4"/>
  <c r="AH349" i="4"/>
  <c r="AK349" i="4"/>
  <c r="AB349" i="4"/>
  <c r="AN349" i="4" s="1"/>
  <c r="AT349" i="4" s="1"/>
  <c r="AC349" i="4"/>
  <c r="AE349" i="4"/>
  <c r="AD349" i="4"/>
  <c r="AG349" i="4"/>
  <c r="AM349" i="4" s="1"/>
  <c r="AS349" i="4" s="1"/>
  <c r="AL379" i="4"/>
  <c r="AR379" i="4" s="1"/>
  <c r="U370" i="4"/>
  <c r="V370" i="4"/>
  <c r="V305" i="4"/>
  <c r="U305" i="4"/>
  <c r="Z388" i="4"/>
  <c r="AC388" i="4"/>
  <c r="AO388" i="4" s="1"/>
  <c r="AU388" i="4" s="1"/>
  <c r="AD388" i="4"/>
  <c r="AP388" i="4" s="1"/>
  <c r="AV388" i="4" s="1"/>
  <c r="AJ388" i="4"/>
  <c r="AI388" i="4"/>
  <c r="AG388" i="4"/>
  <c r="AA388" i="4"/>
  <c r="AH388" i="4"/>
  <c r="AE388" i="4"/>
  <c r="AQ388" i="4" s="1"/>
  <c r="AW388" i="4" s="1"/>
  <c r="AF388" i="4"/>
  <c r="AT388" i="4"/>
  <c r="AB388" i="4"/>
  <c r="AN388" i="4" s="1"/>
  <c r="V369" i="4"/>
  <c r="W369" i="4" s="1"/>
  <c r="X369" i="4" s="1"/>
  <c r="Y369" i="4" s="1"/>
  <c r="W466" i="4"/>
  <c r="AN431" i="4"/>
  <c r="AD483" i="4"/>
  <c r="AB483" i="4"/>
  <c r="AC483" i="4"/>
  <c r="AU483" i="4"/>
  <c r="AA483" i="4"/>
  <c r="Z483" i="4"/>
  <c r="AS483" i="4"/>
  <c r="AV483" i="4"/>
  <c r="AI483" i="4"/>
  <c r="AW483" i="4"/>
  <c r="AE483" i="4"/>
  <c r="AQ483" i="4" s="1"/>
  <c r="AH483" i="4"/>
  <c r="AG483" i="4"/>
  <c r="AK483" i="4"/>
  <c r="AJ483" i="4"/>
  <c r="AF483" i="4"/>
  <c r="Y421" i="4"/>
  <c r="X421" i="4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D394" i="4"/>
  <c r="H394" i="4" s="1"/>
  <c r="G394" i="4"/>
  <c r="F394" i="4"/>
  <c r="J394" i="4" s="1"/>
  <c r="E394" i="4"/>
  <c r="I394" i="4" s="1"/>
  <c r="X401" i="4"/>
  <c r="G379" i="4"/>
  <c r="D379" i="4"/>
  <c r="H379" i="4" s="1"/>
  <c r="F379" i="4"/>
  <c r="J379" i="4" s="1"/>
  <c r="E379" i="4"/>
  <c r="I379" i="4" s="1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Z467" i="4"/>
  <c r="AL467" i="4" s="1"/>
  <c r="AF398" i="4"/>
  <c r="AI398" i="4"/>
  <c r="AJ398" i="4"/>
  <c r="AG398" i="4"/>
  <c r="AH398" i="4"/>
  <c r="AK398" i="4"/>
  <c r="G431" i="4"/>
  <c r="F431" i="4"/>
  <c r="J431" i="4" s="1"/>
  <c r="D431" i="4"/>
  <c r="H431" i="4" s="1"/>
  <c r="E431" i="4"/>
  <c r="I431" i="4" s="1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AO426" i="4"/>
  <c r="AU426" i="4" s="1"/>
  <c r="AP426" i="4"/>
  <c r="AV426" i="4" s="1"/>
  <c r="AP425" i="4"/>
  <c r="AV425" i="4" s="1"/>
  <c r="U461" i="4"/>
  <c r="V461" i="4"/>
  <c r="AF399" i="4"/>
  <c r="AG399" i="4"/>
  <c r="AI399" i="4"/>
  <c r="Z457" i="4"/>
  <c r="AB457" i="4"/>
  <c r="AD457" i="4"/>
  <c r="AA457" i="4"/>
  <c r="AC457" i="4"/>
  <c r="AE457" i="4"/>
  <c r="X473" i="4"/>
  <c r="Y473" i="4"/>
  <c r="AQ431" i="4"/>
  <c r="AW431" i="4" s="1"/>
  <c r="AD463" i="4"/>
  <c r="Z463" i="4"/>
  <c r="AH463" i="4"/>
  <c r="AI463" i="4"/>
  <c r="AC463" i="4"/>
  <c r="AO463" i="4" s="1"/>
  <c r="AA463" i="4"/>
  <c r="AM463" i="4" s="1"/>
  <c r="AJ463" i="4"/>
  <c r="AG463" i="4"/>
  <c r="AE463" i="4"/>
  <c r="AS463" i="4"/>
  <c r="AB463" i="4"/>
  <c r="AN463" i="4" s="1"/>
  <c r="AT463" i="4" s="1"/>
  <c r="AK463" i="4"/>
  <c r="AF463" i="4"/>
  <c r="AU463" i="4"/>
  <c r="W417" i="4"/>
  <c r="AO416" i="4"/>
  <c r="AU416" i="4" s="1"/>
  <c r="W429" i="4"/>
  <c r="AF433" i="4"/>
  <c r="AI433" i="4"/>
  <c r="AI457" i="4"/>
  <c r="AG457" i="4"/>
  <c r="AD379" i="4"/>
  <c r="AP379" i="4" s="1"/>
  <c r="AV379" i="4" s="1"/>
  <c r="AE445" i="4"/>
  <c r="AK445" i="4"/>
  <c r="AH445" i="4"/>
  <c r="W464" i="4"/>
  <c r="D428" i="4"/>
  <c r="H428" i="4" s="1"/>
  <c r="G428" i="4"/>
  <c r="E428" i="4"/>
  <c r="I428" i="4" s="1"/>
  <c r="F428" i="4"/>
  <c r="J428" i="4" s="1"/>
  <c r="AL426" i="4"/>
  <c r="AR426" i="4" s="1"/>
  <c r="AO425" i="4"/>
  <c r="AU425" i="4" s="1"/>
  <c r="AA475" i="4"/>
  <c r="AC475" i="4"/>
  <c r="AE475" i="4"/>
  <c r="AQ475" i="4" s="1"/>
  <c r="AW475" i="4" s="1"/>
  <c r="AK475" i="4"/>
  <c r="AF475" i="4"/>
  <c r="AG475" i="4"/>
  <c r="Z475" i="4"/>
  <c r="AH475" i="4"/>
  <c r="AI475" i="4"/>
  <c r="AB475" i="4"/>
  <c r="AN475" i="4" s="1"/>
  <c r="AD475" i="4"/>
  <c r="AP475" i="4" s="1"/>
  <c r="AV475" i="4" s="1"/>
  <c r="AJ475" i="4"/>
  <c r="AT475" i="4"/>
  <c r="AC479" i="4"/>
  <c r="AO479" i="4" s="1"/>
  <c r="Z479" i="4"/>
  <c r="AA479" i="4"/>
  <c r="AJ479" i="4"/>
  <c r="AP479" i="4" s="1"/>
  <c r="AG479" i="4"/>
  <c r="AE479" i="4"/>
  <c r="AV479" i="4"/>
  <c r="AK479" i="4"/>
  <c r="AF479" i="4"/>
  <c r="AT479" i="4"/>
  <c r="AI479" i="4"/>
  <c r="AB479" i="4"/>
  <c r="AN479" i="4" s="1"/>
  <c r="AH479" i="4"/>
  <c r="AU479" i="4"/>
  <c r="AE399" i="4"/>
  <c r="AK399" i="4"/>
  <c r="AJ399" i="4"/>
  <c r="AP399" i="4" s="1"/>
  <c r="AV399" i="4" s="1"/>
  <c r="Z409" i="4"/>
  <c r="AL409" i="4" s="1"/>
  <c r="AR409" i="4" s="1"/>
  <c r="AB409" i="4"/>
  <c r="AN409" i="4" s="1"/>
  <c r="AD409" i="4"/>
  <c r="AP409" i="4" s="1"/>
  <c r="AA409" i="4"/>
  <c r="AM409" i="4" s="1"/>
  <c r="AC409" i="4"/>
  <c r="AO409" i="4" s="1"/>
  <c r="AU409" i="4" s="1"/>
  <c r="AE409" i="4"/>
  <c r="AQ409" i="4" s="1"/>
  <c r="AT409" i="4"/>
  <c r="AW409" i="4"/>
  <c r="AV409" i="4"/>
  <c r="AS409" i="4"/>
  <c r="X403" i="4"/>
  <c r="X380" i="4"/>
  <c r="W449" i="4"/>
  <c r="W477" i="4"/>
  <c r="V396" i="4"/>
  <c r="W396" i="4" s="1"/>
  <c r="U396" i="4"/>
  <c r="AC418" i="4"/>
  <c r="AE418" i="4"/>
  <c r="AK418" i="4"/>
  <c r="AH418" i="4"/>
  <c r="AI418" i="4"/>
  <c r="AD418" i="4"/>
  <c r="AP418" i="4" s="1"/>
  <c r="AV418" i="4" s="1"/>
  <c r="AB418" i="4"/>
  <c r="Z418" i="4"/>
  <c r="AA418" i="4"/>
  <c r="AF418" i="4"/>
  <c r="AG418" i="4"/>
  <c r="AJ418" i="4"/>
  <c r="AQ416" i="4"/>
  <c r="AW416" i="4" s="1"/>
  <c r="T402" i="4"/>
  <c r="W397" i="4"/>
  <c r="AH457" i="4"/>
  <c r="AQ379" i="4"/>
  <c r="AW379" i="4" s="1"/>
  <c r="AF445" i="4"/>
  <c r="AC445" i="4"/>
  <c r="AD445" i="4"/>
  <c r="Y443" i="4"/>
  <c r="AH443" i="4" s="1"/>
  <c r="AD398" i="4"/>
  <c r="AP398" i="4" s="1"/>
  <c r="Z398" i="4"/>
  <c r="AL398" i="4" s="1"/>
  <c r="AB398" i="4"/>
  <c r="AN398" i="4" s="1"/>
  <c r="AV398" i="4"/>
  <c r="AC398" i="4"/>
  <c r="AO398" i="4" s="1"/>
  <c r="AA398" i="4"/>
  <c r="AM398" i="4" s="1"/>
  <c r="AS398" i="4" s="1"/>
  <c r="AE398" i="4"/>
  <c r="AQ398" i="4" s="1"/>
  <c r="AR398" i="4"/>
  <c r="AU398" i="4"/>
  <c r="AW398" i="4"/>
  <c r="AT398" i="4"/>
  <c r="AP427" i="4"/>
  <c r="AV427" i="4" s="1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AN425" i="4"/>
  <c r="AT425" i="4" s="1"/>
  <c r="X447" i="4"/>
  <c r="Y447" i="4" s="1"/>
  <c r="AB411" i="4"/>
  <c r="AD411" i="4"/>
  <c r="AG411" i="4"/>
  <c r="AA411" i="4"/>
  <c r="AC411" i="4"/>
  <c r="AJ411" i="4"/>
  <c r="AE411" i="4"/>
  <c r="AQ411" i="4" s="1"/>
  <c r="AW411" i="4" s="1"/>
  <c r="AF411" i="4"/>
  <c r="AH411" i="4"/>
  <c r="Z411" i="4"/>
  <c r="AL411" i="4" s="1"/>
  <c r="AI411" i="4"/>
  <c r="AK411" i="4"/>
  <c r="AR411" i="4"/>
  <c r="V459" i="4"/>
  <c r="W459" i="4" s="1"/>
  <c r="U459" i="4"/>
  <c r="AB399" i="4"/>
  <c r="AH399" i="4"/>
  <c r="AA399" i="4"/>
  <c r="AM399" i="4" s="1"/>
  <c r="AS399" i="4" s="1"/>
  <c r="AD465" i="4"/>
  <c r="AE465" i="4"/>
  <c r="AG465" i="4"/>
  <c r="AC465" i="4"/>
  <c r="AO465" i="4" s="1"/>
  <c r="AU465" i="4" s="1"/>
  <c r="AH465" i="4"/>
  <c r="AF465" i="4"/>
  <c r="AB465" i="4"/>
  <c r="AN465" i="4" s="1"/>
  <c r="AK465" i="4"/>
  <c r="AI465" i="4"/>
  <c r="Z465" i="4"/>
  <c r="AL465" i="4" s="1"/>
  <c r="AR465" i="4" s="1"/>
  <c r="AA465" i="4"/>
  <c r="AM465" i="4" s="1"/>
  <c r="AJ465" i="4"/>
  <c r="AS465" i="4"/>
  <c r="AT465" i="4"/>
  <c r="AA419" i="4"/>
  <c r="AS419" i="4"/>
  <c r="AE419" i="4"/>
  <c r="AJ419" i="4"/>
  <c r="AB419" i="4"/>
  <c r="AI419" i="4"/>
  <c r="AH419" i="4"/>
  <c r="Z419" i="4"/>
  <c r="AC419" i="4"/>
  <c r="AO419" i="4" s="1"/>
  <c r="AU419" i="4" s="1"/>
  <c r="AG419" i="4"/>
  <c r="AM419" i="4" s="1"/>
  <c r="AF419" i="4"/>
  <c r="AK419" i="4"/>
  <c r="AD419" i="4"/>
  <c r="AP419" i="4" s="1"/>
  <c r="AV419" i="4" s="1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J453" i="4"/>
  <c r="AI453" i="4"/>
  <c r="AW453" i="4"/>
  <c r="AB433" i="4"/>
  <c r="Z433" i="4"/>
  <c r="AL433" i="4" s="1"/>
  <c r="AA433" i="4"/>
  <c r="AD433" i="4"/>
  <c r="AP433" i="4" s="1"/>
  <c r="AE433" i="4"/>
  <c r="AC433" i="4"/>
  <c r="AO433" i="4" s="1"/>
  <c r="AV433" i="4"/>
  <c r="AR433" i="4"/>
  <c r="AU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F457" i="4"/>
  <c r="AC423" i="4"/>
  <c r="AA423" i="4"/>
  <c r="AF423" i="4"/>
  <c r="AB423" i="4"/>
  <c r="AN423" i="4" s="1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T423" i="4"/>
  <c r="AR423" i="4"/>
  <c r="W481" i="4"/>
  <c r="AN379" i="4"/>
  <c r="AT379" i="4" s="1"/>
  <c r="Y406" i="4"/>
  <c r="X406" i="4"/>
  <c r="AI445" i="4"/>
  <c r="Z445" i="4"/>
  <c r="AL445" i="4" s="1"/>
  <c r="AR445" i="4" s="1"/>
  <c r="AB445" i="4"/>
  <c r="AN445" i="4" s="1"/>
  <c r="AT445" i="4" s="1"/>
  <c r="AA422" i="4"/>
  <c r="AH422" i="4"/>
  <c r="AI422" i="4"/>
  <c r="AG422" i="4"/>
  <c r="Z422" i="4"/>
  <c r="AD422" i="4"/>
  <c r="AB422" i="4"/>
  <c r="AC422" i="4"/>
  <c r="AO422" i="4" s="1"/>
  <c r="AF422" i="4"/>
  <c r="AE422" i="4"/>
  <c r="AV422" i="4"/>
  <c r="AU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X420" i="4"/>
  <c r="F425" i="4"/>
  <c r="J425" i="4" s="1"/>
  <c r="D425" i="4"/>
  <c r="H425" i="4" s="1"/>
  <c r="E425" i="4"/>
  <c r="I425" i="4" s="1"/>
  <c r="G425" i="4"/>
  <c r="Z399" i="4"/>
  <c r="AL399" i="4" s="1"/>
  <c r="AR399" i="4" s="1"/>
  <c r="AC399" i="4"/>
  <c r="AO399" i="4" s="1"/>
  <c r="AU399" i="4" s="1"/>
  <c r="Y451" i="4"/>
  <c r="AC451" i="4" s="1"/>
  <c r="AF395" i="4"/>
  <c r="AG395" i="4"/>
  <c r="AJ395" i="4"/>
  <c r="AH395" i="4"/>
  <c r="AI395" i="4"/>
  <c r="AK395" i="4"/>
  <c r="AP431" i="4"/>
  <c r="AV431" i="4" s="1"/>
  <c r="X415" i="4"/>
  <c r="Z393" i="4"/>
  <c r="AL393" i="4" s="1"/>
  <c r="AR393" i="4" s="1"/>
  <c r="AB393" i="4"/>
  <c r="AN393" i="4" s="1"/>
  <c r="AT393" i="4" s="1"/>
  <c r="AD393" i="4"/>
  <c r="AP393" i="4" s="1"/>
  <c r="AA393" i="4"/>
  <c r="AM393" i="4" s="1"/>
  <c r="AC393" i="4"/>
  <c r="AO393" i="4" s="1"/>
  <c r="AU393" i="4" s="1"/>
  <c r="AE393" i="4"/>
  <c r="AQ393" i="4" s="1"/>
  <c r="AW393" i="4" s="1"/>
  <c r="AS393" i="4"/>
  <c r="AV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O392" i="4" s="1"/>
  <c r="AC392" i="4"/>
  <c r="AG392" i="4"/>
  <c r="AT392" i="4"/>
  <c r="AU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AV441" i="4"/>
  <c r="F416" i="4"/>
  <c r="J416" i="4" s="1"/>
  <c r="D416" i="4"/>
  <c r="H416" i="4" s="1"/>
  <c r="E416" i="4"/>
  <c r="I416" i="4" s="1"/>
  <c r="G416" i="4"/>
  <c r="AM416" i="4"/>
  <c r="AS416" i="4" s="1"/>
  <c r="V402" i="4"/>
  <c r="W402" i="4" s="1"/>
  <c r="U402" i="4"/>
  <c r="AH433" i="4"/>
  <c r="AK433" i="4"/>
  <c r="AK457" i="4"/>
  <c r="AJ457" i="4"/>
  <c r="X385" i="4"/>
  <c r="Y385" i="4"/>
  <c r="AO379" i="4"/>
  <c r="AU379" i="4" s="1"/>
  <c r="AM379" i="4"/>
  <c r="AS379" i="4" s="1"/>
  <c r="AJ406" i="4"/>
  <c r="AI406" i="4"/>
  <c r="AH406" i="4"/>
  <c r="AG406" i="4"/>
  <c r="AK406" i="4"/>
  <c r="AF406" i="4"/>
  <c r="AJ445" i="4"/>
  <c r="AA445" i="4"/>
  <c r="AM445" i="4" s="1"/>
  <c r="AS445" i="4" s="1"/>
  <c r="AS467" i="4"/>
  <c r="AR467" i="4"/>
  <c r="AU467" i="4"/>
  <c r="AT467" i="4"/>
  <c r="Z485" i="4"/>
  <c r="AL485" i="4" s="1"/>
  <c r="AR485" i="4" s="1"/>
  <c r="AB485" i="4"/>
  <c r="AN485" i="4" s="1"/>
  <c r="AT485" i="4" s="1"/>
  <c r="AA485" i="4"/>
  <c r="AM485" i="4" s="1"/>
  <c r="AD485" i="4"/>
  <c r="AP485" i="4" s="1"/>
  <c r="AV485" i="4" s="1"/>
  <c r="AC485" i="4"/>
  <c r="AO485" i="4" s="1"/>
  <c r="AE485" i="4"/>
  <c r="AQ485" i="4" s="1"/>
  <c r="AW485" i="4"/>
  <c r="AS485" i="4"/>
  <c r="AU485" i="4"/>
  <c r="AA400" i="4"/>
  <c r="AM400" i="4" s="1"/>
  <c r="AB400" i="4"/>
  <c r="AN400" i="4" s="1"/>
  <c r="AC400" i="4"/>
  <c r="AO400" i="4" s="1"/>
  <c r="AD400" i="4"/>
  <c r="AP400" i="4" s="1"/>
  <c r="AV400" i="4" s="1"/>
  <c r="AE400" i="4"/>
  <c r="AQ400" i="4" s="1"/>
  <c r="Z400" i="4"/>
  <c r="AL400" i="4" s="1"/>
  <c r="AR400" i="4" s="1"/>
  <c r="AW400" i="4"/>
  <c r="AT400" i="4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N337" i="4"/>
  <c r="AT337" i="4" s="1"/>
  <c r="AL337" i="4"/>
  <c r="AR337" i="4" s="1"/>
  <c r="AH253" i="4"/>
  <c r="X359" i="4"/>
  <c r="Y359" i="4" s="1"/>
  <c r="V295" i="4"/>
  <c r="U295" i="4"/>
  <c r="U362" i="4"/>
  <c r="V362" i="4"/>
  <c r="X309" i="4"/>
  <c r="Y309" i="4"/>
  <c r="AJ309" i="4" s="1"/>
  <c r="V233" i="4"/>
  <c r="U233" i="4"/>
  <c r="AJ247" i="4"/>
  <c r="X316" i="4"/>
  <c r="Y316" i="4" s="1"/>
  <c r="AM245" i="4"/>
  <c r="AS245" i="4" s="1"/>
  <c r="W341" i="4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Z317" i="4"/>
  <c r="AF317" i="4"/>
  <c r="AH317" i="4"/>
  <c r="AA317" i="4"/>
  <c r="AB317" i="4"/>
  <c r="AJ317" i="4"/>
  <c r="AC317" i="4"/>
  <c r="AD317" i="4"/>
  <c r="AG317" i="4"/>
  <c r="AE317" i="4"/>
  <c r="AI317" i="4"/>
  <c r="AK31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Z335" i="4"/>
  <c r="AL335" i="4" s="1"/>
  <c r="AG335" i="4"/>
  <c r="AI335" i="4"/>
  <c r="AH335" i="4"/>
  <c r="AA335" i="4"/>
  <c r="AJ335" i="4"/>
  <c r="AC335" i="4"/>
  <c r="AO335" i="4" s="1"/>
  <c r="AU335" i="4" s="1"/>
  <c r="AE335" i="4"/>
  <c r="AK335" i="4"/>
  <c r="AD335" i="4"/>
  <c r="AP335" i="4" s="1"/>
  <c r="AV335" i="4" s="1"/>
  <c r="AB335" i="4"/>
  <c r="AR335" i="4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X209" i="4"/>
  <c r="Y209" i="4" s="1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Y203" i="4"/>
  <c r="AC203" i="4" s="1"/>
  <c r="X189" i="4"/>
  <c r="Y192" i="4"/>
  <c r="AI192" i="4" s="1"/>
  <c r="AH217" i="4"/>
  <c r="AK217" i="4"/>
  <c r="AI217" i="4"/>
  <c r="W198" i="4"/>
  <c r="X198" i="4" s="1"/>
  <c r="W215" i="4"/>
  <c r="W205" i="4"/>
  <c r="W197" i="4"/>
  <c r="W201" i="4"/>
  <c r="W199" i="4"/>
  <c r="W195" i="4"/>
  <c r="W200" i="4"/>
  <c r="W193" i="4"/>
  <c r="X193" i="4" s="1"/>
  <c r="X202" i="4"/>
  <c r="U216" i="4"/>
  <c r="V216" i="4"/>
  <c r="X341" i="4"/>
  <c r="Y341" i="4" s="1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E217" i="4"/>
  <c r="AQ217" i="4" s="1"/>
  <c r="AW217" i="4" s="1"/>
  <c r="Z217" i="4"/>
  <c r="AL217" i="4" s="1"/>
  <c r="AR217" i="4" s="1"/>
  <c r="Y357" i="4"/>
  <c r="Y343" i="4"/>
  <c r="Z343" i="4" s="1"/>
  <c r="Y276" i="4"/>
  <c r="AD276" i="4" s="1"/>
  <c r="AA276" i="4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D378" i="4"/>
  <c r="AI378" i="4"/>
  <c r="AJ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C253" i="4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AM369" i="4"/>
  <c r="AS369" i="4" s="1"/>
  <c r="X278" i="4"/>
  <c r="Y278" i="4" s="1"/>
  <c r="X318" i="4"/>
  <c r="Y31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P255" i="4" s="1"/>
  <c r="AV255" i="4" s="1"/>
  <c r="AA255" i="4"/>
  <c r="AC255" i="4"/>
  <c r="AO255" i="4" s="1"/>
  <c r="AU255" i="4" s="1"/>
  <c r="AB255" i="4"/>
  <c r="AN255" i="4" s="1"/>
  <c r="AT255" i="4" s="1"/>
  <c r="Z255" i="4"/>
  <c r="AL255" i="4" s="1"/>
  <c r="AR255" i="4"/>
  <c r="X314" i="4"/>
  <c r="Y314" i="4" s="1"/>
  <c r="AD314" i="4" s="1"/>
  <c r="AH383" i="4"/>
  <c r="AJ383" i="4"/>
  <c r="AD383" i="4"/>
  <c r="AH191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C356" i="4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T356" i="4"/>
  <c r="AW356" i="4"/>
  <c r="AB336" i="4"/>
  <c r="Z336" i="4"/>
  <c r="AK336" i="4"/>
  <c r="AD336" i="4"/>
  <c r="AC336" i="4"/>
  <c r="AH336" i="4"/>
  <c r="AF336" i="4"/>
  <c r="AI336" i="4"/>
  <c r="AG336" i="4"/>
  <c r="AA336" i="4"/>
  <c r="AJ336" i="4"/>
  <c r="AH270" i="4"/>
  <c r="AB270" i="4"/>
  <c r="AE270" i="4"/>
  <c r="AQ270" i="4" s="1"/>
  <c r="AW270" i="4" s="1"/>
  <c r="Z270" i="4"/>
  <c r="AL270" i="4" s="1"/>
  <c r="AR270" i="4" s="1"/>
  <c r="AD270" i="4"/>
  <c r="AP270" i="4" s="1"/>
  <c r="AV270" i="4" s="1"/>
  <c r="AA270" i="4"/>
  <c r="AC270" i="4"/>
  <c r="AO270" i="4" s="1"/>
  <c r="AU270" i="4" s="1"/>
  <c r="AM255" i="4"/>
  <c r="AS255" i="4" s="1"/>
  <c r="AC365" i="4"/>
  <c r="AG365" i="4"/>
  <c r="AK365" i="4"/>
  <c r="Z365" i="4"/>
  <c r="AA365" i="4"/>
  <c r="AI365" i="4"/>
  <c r="AB365" i="4"/>
  <c r="AE365" i="4"/>
  <c r="AF365" i="4"/>
  <c r="AD365" i="4"/>
  <c r="AH365" i="4"/>
  <c r="AJ365" i="4"/>
  <c r="AB262" i="4"/>
  <c r="X348" i="4"/>
  <c r="Y348" i="4" s="1"/>
  <c r="AC223" i="4"/>
  <c r="AE223" i="4"/>
  <c r="AA223" i="4"/>
  <c r="AB223" i="4"/>
  <c r="AD223" i="4"/>
  <c r="X282" i="4"/>
  <c r="Y282" i="4" s="1"/>
  <c r="AE383" i="4"/>
  <c r="AC383" i="4"/>
  <c r="AK383" i="4"/>
  <c r="AR372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O245" i="4"/>
  <c r="AU245" i="4" s="1"/>
  <c r="AQ369" i="4"/>
  <c r="AW369" i="4" s="1"/>
  <c r="X340" i="4"/>
  <c r="Y340" i="4" s="1"/>
  <c r="Y286" i="4"/>
  <c r="X326" i="4"/>
  <c r="Y326" i="4" s="1"/>
  <c r="Z322" i="4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C258" i="4"/>
  <c r="AE258" i="4"/>
  <c r="AQ258" i="4" s="1"/>
  <c r="AW258" i="4" s="1"/>
  <c r="AG383" i="4"/>
  <c r="AF383" i="4"/>
  <c r="AL383" i="4" s="1"/>
  <c r="AR383" i="4" s="1"/>
  <c r="AB383" i="4"/>
  <c r="AN383" i="4" s="1"/>
  <c r="AT383" i="4" s="1"/>
  <c r="AF191" i="4"/>
  <c r="X306" i="4"/>
  <c r="Y306" i="4" s="1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Q337" i="4"/>
  <c r="AW337" i="4" s="1"/>
  <c r="Y355" i="4"/>
  <c r="AE355" i="4" s="1"/>
  <c r="AC250" i="4"/>
  <c r="Z250" i="4"/>
  <c r="AE250" i="4"/>
  <c r="AQ250" i="4" s="1"/>
  <c r="AD250" i="4"/>
  <c r="AP250" i="4" s="1"/>
  <c r="AV250" i="4" s="1"/>
  <c r="AB250" i="4"/>
  <c r="AN250" i="4" s="1"/>
  <c r="AT250" i="4" s="1"/>
  <c r="AA250" i="4"/>
  <c r="AW250" i="4"/>
  <c r="X310" i="4"/>
  <c r="Y310" i="4" s="1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I383" i="4"/>
  <c r="AA383" i="4"/>
  <c r="AM383" i="4" s="1"/>
  <c r="AS383" i="4" s="1"/>
  <c r="AK191" i="4"/>
  <c r="X274" i="4"/>
  <c r="Y274" i="4" s="1"/>
  <c r="AA274" i="4" s="1"/>
  <c r="AF190" i="4"/>
  <c r="AH190" i="4"/>
  <c r="F337" i="4"/>
  <c r="J337" i="4" s="1"/>
  <c r="AC207" i="4"/>
  <c r="AD207" i="4"/>
  <c r="AE207" i="4"/>
  <c r="AQ207" i="4" s="1"/>
  <c r="AW207" i="4" s="1"/>
  <c r="Z207" i="4"/>
  <c r="AA207" i="4"/>
  <c r="AB207" i="4"/>
  <c r="AN207" i="4" s="1"/>
  <c r="AT207" i="4" s="1"/>
  <c r="AQ336" i="4"/>
  <c r="AW336" i="4" s="1"/>
  <c r="X448" i="4"/>
  <c r="Y448" i="4"/>
  <c r="X480" i="4"/>
  <c r="X532" i="4"/>
  <c r="Y532" i="4"/>
  <c r="X506" i="4"/>
  <c r="Y506" i="4"/>
  <c r="X408" i="4"/>
  <c r="Y408" i="4" s="1"/>
  <c r="Y492" i="4"/>
  <c r="X492" i="4"/>
  <c r="Y410" i="4"/>
  <c r="X410" i="4"/>
  <c r="X442" i="4"/>
  <c r="X436" i="4"/>
  <c r="Y436" i="4" s="1"/>
  <c r="X512" i="4"/>
  <c r="Y512" i="4"/>
  <c r="X460" i="4"/>
  <c r="Y460" i="4" s="1"/>
  <c r="Y462" i="4"/>
  <c r="X462" i="4"/>
  <c r="X432" i="4"/>
  <c r="Y432" i="4" s="1"/>
  <c r="X472" i="4"/>
  <c r="Y554" i="4"/>
  <c r="X554" i="4"/>
  <c r="X494" i="4"/>
  <c r="Y494" i="4"/>
  <c r="X468" i="4"/>
  <c r="Y468" i="4" s="1"/>
  <c r="X486" i="4"/>
  <c r="Y414" i="4"/>
  <c r="X414" i="4"/>
  <c r="Y446" i="4"/>
  <c r="X446" i="4"/>
  <c r="X530" i="4"/>
  <c r="Y530" i="4"/>
  <c r="AN565" i="4"/>
  <c r="AO241" i="4"/>
  <c r="AU241" i="4" s="1"/>
  <c r="V524" i="4"/>
  <c r="W524" i="4" s="1"/>
  <c r="U524" i="4"/>
  <c r="X464" i="4"/>
  <c r="V520" i="4"/>
  <c r="U520" i="4"/>
  <c r="X540" i="4"/>
  <c r="Y540" i="4"/>
  <c r="U444" i="4"/>
  <c r="V444" i="4"/>
  <c r="U510" i="4"/>
  <c r="V510" i="4"/>
  <c r="U518" i="4"/>
  <c r="V518" i="4"/>
  <c r="W518" i="4" s="1"/>
  <c r="X544" i="4"/>
  <c r="Y544" i="4"/>
  <c r="X490" i="4"/>
  <c r="Y490" i="4"/>
  <c r="X466" i="4"/>
  <c r="Y466" i="4"/>
  <c r="V450" i="4"/>
  <c r="U450" i="4"/>
  <c r="AI462" i="4"/>
  <c r="AH462" i="4"/>
  <c r="AG462" i="4"/>
  <c r="AJ462" i="4"/>
  <c r="AK462" i="4"/>
  <c r="AF462" i="4"/>
  <c r="AO427" i="4"/>
  <c r="AU427" i="4" s="1"/>
  <c r="AN427" i="4"/>
  <c r="AT427" i="4" s="1"/>
  <c r="AP513" i="4"/>
  <c r="V474" i="4"/>
  <c r="U474" i="4"/>
  <c r="V498" i="4"/>
  <c r="U498" i="4"/>
  <c r="V522" i="4"/>
  <c r="W522" i="4" s="1"/>
  <c r="U522" i="4"/>
  <c r="U438" i="4"/>
  <c r="V438" i="4"/>
  <c r="AP467" i="4"/>
  <c r="AV467" i="4" s="1"/>
  <c r="X502" i="4"/>
  <c r="Y502" i="4"/>
  <c r="AI446" i="4"/>
  <c r="AK446" i="4"/>
  <c r="AJ446" i="4"/>
  <c r="AH446" i="4"/>
  <c r="AG446" i="4"/>
  <c r="AF446" i="4"/>
  <c r="X430" i="4"/>
  <c r="Y430" i="4" s="1"/>
  <c r="X550" i="4"/>
  <c r="Y550" i="4"/>
  <c r="AK506" i="4"/>
  <c r="AJ506" i="4"/>
  <c r="AI506" i="4"/>
  <c r="AF506" i="4"/>
  <c r="AH506" i="4"/>
  <c r="AG506" i="4"/>
  <c r="AL499" i="4"/>
  <c r="AP334" i="4"/>
  <c r="AV334" i="4" s="1"/>
  <c r="AM241" i="4"/>
  <c r="AS241" i="4" s="1"/>
  <c r="AP241" i="4"/>
  <c r="AV241" i="4" s="1"/>
  <c r="W546" i="4"/>
  <c r="V482" i="4"/>
  <c r="W482" i="4" s="1"/>
  <c r="U482" i="4"/>
  <c r="W552" i="4"/>
  <c r="V516" i="4"/>
  <c r="U516" i="4"/>
  <c r="AK540" i="4"/>
  <c r="AF540" i="4"/>
  <c r="AI540" i="4"/>
  <c r="AG540" i="4"/>
  <c r="AJ540" i="4"/>
  <c r="AH540" i="4"/>
  <c r="AL541" i="4"/>
  <c r="AO535" i="4"/>
  <c r="AN377" i="4"/>
  <c r="AT377" i="4" s="1"/>
  <c r="AO377" i="4"/>
  <c r="AU377" i="4" s="1"/>
  <c r="AP394" i="4"/>
  <c r="AV394" i="4" s="1"/>
  <c r="AN394" i="4"/>
  <c r="AT394" i="4" s="1"/>
  <c r="X381" i="4"/>
  <c r="Y381" i="4" s="1"/>
  <c r="W508" i="4"/>
  <c r="V548" i="4"/>
  <c r="U54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S427" i="4" s="1"/>
  <c r="AL427" i="4"/>
  <c r="AR427" i="4" s="1"/>
  <c r="AL551" i="4"/>
  <c r="AQ513" i="4"/>
  <c r="AN501" i="4"/>
  <c r="U496" i="4"/>
  <c r="V496" i="4"/>
  <c r="W496" i="4" s="1"/>
  <c r="U470" i="4"/>
  <c r="V470" i="4"/>
  <c r="U478" i="4"/>
  <c r="V478" i="4"/>
  <c r="U404" i="4"/>
  <c r="V404" i="4"/>
  <c r="U454" i="4"/>
  <c r="V454" i="4"/>
  <c r="AQ467" i="4"/>
  <c r="AW467" i="4" s="1"/>
  <c r="AP581" i="4"/>
  <c r="AL369" i="4"/>
  <c r="AR369" i="4" s="1"/>
  <c r="AH502" i="4"/>
  <c r="AF502" i="4"/>
  <c r="AG502" i="4"/>
  <c r="AJ502" i="4"/>
  <c r="AK502" i="4"/>
  <c r="AI502" i="4"/>
  <c r="AF492" i="4"/>
  <c r="AH492" i="4"/>
  <c r="AJ492" i="4"/>
  <c r="AG492" i="4"/>
  <c r="AI492" i="4"/>
  <c r="AK492" i="4"/>
  <c r="AH550" i="4"/>
  <c r="AG550" i="4"/>
  <c r="AI550" i="4"/>
  <c r="AJ550" i="4"/>
  <c r="AF550" i="4"/>
  <c r="AK550" i="4"/>
  <c r="AN499" i="4"/>
  <c r="AQ334" i="4"/>
  <c r="AW334" i="4" s="1"/>
  <c r="AM565" i="4"/>
  <c r="U476" i="4"/>
  <c r="V476" i="4"/>
  <c r="V456" i="4"/>
  <c r="W456" i="4" s="1"/>
  <c r="U456" i="4"/>
  <c r="V504" i="4"/>
  <c r="W504" i="4" s="1"/>
  <c r="U504" i="4"/>
  <c r="AQ394" i="4"/>
  <c r="AW394" i="4" s="1"/>
  <c r="AO394" i="4"/>
  <c r="AU394" i="4" s="1"/>
  <c r="AM394" i="4"/>
  <c r="AS394" i="4" s="1"/>
  <c r="W538" i="4"/>
  <c r="V440" i="4"/>
  <c r="U440" i="4"/>
  <c r="AO513" i="4"/>
  <c r="AN245" i="4"/>
  <c r="AT245" i="4" s="1"/>
  <c r="V542" i="4"/>
  <c r="W542" i="4" s="1"/>
  <c r="U542" i="4"/>
  <c r="V488" i="4"/>
  <c r="U488" i="4"/>
  <c r="AH435" i="4"/>
  <c r="AK435" i="4"/>
  <c r="AD435" i="4"/>
  <c r="AF435" i="4"/>
  <c r="AJ435" i="4"/>
  <c r="AC435" i="4"/>
  <c r="AI435" i="4"/>
  <c r="AA435" i="4"/>
  <c r="Z435" i="4"/>
  <c r="AG435" i="4"/>
  <c r="AB435" i="4"/>
  <c r="AN435" i="4" s="1"/>
  <c r="AT435" i="4" s="1"/>
  <c r="AE435" i="4"/>
  <c r="AQ435" i="4" s="1"/>
  <c r="AW435" i="4" s="1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H469" i="4"/>
  <c r="AF469" i="4"/>
  <c r="AC469" i="4"/>
  <c r="AO469" i="4" s="1"/>
  <c r="AU469" i="4" s="1"/>
  <c r="AV469" i="4"/>
  <c r="AG469" i="4"/>
  <c r="W434" i="4"/>
  <c r="AP499" i="4"/>
  <c r="AL334" i="4"/>
  <c r="AR334" i="4" s="1"/>
  <c r="AO334" i="4"/>
  <c r="AU334" i="4" s="1"/>
  <c r="AO565" i="4"/>
  <c r="AQ565" i="4"/>
  <c r="X545" i="4"/>
  <c r="Y545" i="4"/>
  <c r="U528" i="4"/>
  <c r="V528" i="4"/>
  <c r="W528" i="4" s="1"/>
  <c r="V424" i="4"/>
  <c r="U424" i="4"/>
  <c r="W534" i="4"/>
  <c r="U500" i="4"/>
  <c r="V500" i="4"/>
  <c r="W526" i="4"/>
  <c r="U452" i="4"/>
  <c r="V452" i="4"/>
  <c r="AG414" i="4"/>
  <c r="AF414" i="4"/>
  <c r="AI414" i="4"/>
  <c r="AH414" i="4"/>
  <c r="AK414" i="4"/>
  <c r="AJ414" i="4"/>
  <c r="AP535" i="4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L513" i="4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X458" i="4"/>
  <c r="Y458" i="4" s="1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A343" i="4" l="1"/>
  <c r="AP207" i="4"/>
  <c r="AV207" i="4" s="1"/>
  <c r="AJ191" i="4"/>
  <c r="AF262" i="4"/>
  <c r="AH302" i="4"/>
  <c r="AO223" i="4"/>
  <c r="AU223" i="4" s="1"/>
  <c r="AE262" i="4"/>
  <c r="AE191" i="4"/>
  <c r="AB191" i="4"/>
  <c r="AH308" i="4"/>
  <c r="AD253" i="4"/>
  <c r="AK308" i="4"/>
  <c r="Y302" i="4"/>
  <c r="AF302" i="4" s="1"/>
  <c r="AM250" i="4"/>
  <c r="AS250" i="4" s="1"/>
  <c r="Z302" i="4"/>
  <c r="AA302" i="4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D267" i="4" s="1"/>
  <c r="AI191" i="4"/>
  <c r="AB302" i="4"/>
  <c r="AD302" i="4"/>
  <c r="AJ262" i="4"/>
  <c r="AA262" i="4"/>
  <c r="AG308" i="4"/>
  <c r="AJ253" i="4"/>
  <c r="Z308" i="4"/>
  <c r="Y187" i="4"/>
  <c r="AC187" i="4" s="1"/>
  <c r="AF253" i="4"/>
  <c r="AI253" i="4"/>
  <c r="AO253" i="4" s="1"/>
  <c r="AU253" i="4" s="1"/>
  <c r="Z253" i="4"/>
  <c r="AL253" i="4" s="1"/>
  <c r="AR253" i="4" s="1"/>
  <c r="F253" i="4" s="1"/>
  <c r="J253" i="4" s="1"/>
  <c r="AP226" i="4"/>
  <c r="AV226" i="4" s="1"/>
  <c r="AN217" i="4"/>
  <c r="AT217" i="4" s="1"/>
  <c r="AN226" i="4"/>
  <c r="AT226" i="4" s="1"/>
  <c r="AO226" i="4"/>
  <c r="AU226" i="4" s="1"/>
  <c r="AA226" i="4"/>
  <c r="AF203" i="4"/>
  <c r="AM226" i="4"/>
  <c r="AS226" i="4" s="1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/>
  <c r="AI251" i="4"/>
  <c r="AF251" i="4"/>
  <c r="AH251" i="4"/>
  <c r="AK251" i="4"/>
  <c r="AG251" i="4"/>
  <c r="AJ251" i="4"/>
  <c r="W218" i="4"/>
  <c r="X261" i="4"/>
  <c r="W254" i="4"/>
  <c r="Y221" i="4"/>
  <c r="Z221" i="4" s="1"/>
  <c r="W259" i="4"/>
  <c r="W263" i="4"/>
  <c r="X301" i="4"/>
  <c r="Y301" i="4" s="1"/>
  <c r="Z301" i="4" s="1"/>
  <c r="AQ317" i="4"/>
  <c r="AW317" i="4" s="1"/>
  <c r="AD252" i="4"/>
  <c r="E226" i="4"/>
  <c r="I226" i="4" s="1"/>
  <c r="D226" i="4"/>
  <c r="H226" i="4" s="1"/>
  <c r="F226" i="4"/>
  <c r="J226" i="4" s="1"/>
  <c r="G226" i="4"/>
  <c r="W219" i="4"/>
  <c r="X368" i="4"/>
  <c r="Y368" i="4"/>
  <c r="X325" i="4"/>
  <c r="Y325" i="4"/>
  <c r="AH325" i="4" s="1"/>
  <c r="AM354" i="4"/>
  <c r="AS354" i="4" s="1"/>
  <c r="AP354" i="4"/>
  <c r="AV354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AO354" i="4"/>
  <c r="AU354" i="4" s="1"/>
  <c r="AL354" i="4"/>
  <c r="AR354" i="4" s="1"/>
  <c r="H216" i="3"/>
  <c r="F216" i="3"/>
  <c r="Y269" i="4"/>
  <c r="AI269" i="4" s="1"/>
  <c r="AA269" i="4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D286" i="4"/>
  <c r="AK286" i="4"/>
  <c r="AI286" i="4"/>
  <c r="AF286" i="4"/>
  <c r="AJ286" i="4"/>
  <c r="AJ357" i="4"/>
  <c r="AB269" i="4"/>
  <c r="G337" i="4"/>
  <c r="D337" i="4"/>
  <c r="H337" i="4" s="1"/>
  <c r="E337" i="4"/>
  <c r="I337" i="4" s="1"/>
  <c r="X218" i="4"/>
  <c r="Y218" i="4" s="1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AN335" i="4"/>
  <c r="AT335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O311" i="4" s="1"/>
  <c r="AU311" i="4" s="1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AM335" i="4"/>
  <c r="AS335" i="4" s="1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G267" i="4"/>
  <c r="AF252" i="4"/>
  <c r="AL252" i="4" s="1"/>
  <c r="AR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P252" i="4" s="1"/>
  <c r="AV252" i="4" s="1"/>
  <c r="AH311" i="4"/>
  <c r="AJ311" i="4"/>
  <c r="AE251" i="4"/>
  <c r="AQ251" i="4" s="1"/>
  <c r="AW251" i="4" s="1"/>
  <c r="AB251" i="4"/>
  <c r="AN251" i="4" s="1"/>
  <c r="AT251" i="4" s="1"/>
  <c r="AD251" i="4"/>
  <c r="AP251" i="4" s="1"/>
  <c r="AV251" i="4" s="1"/>
  <c r="Z251" i="4"/>
  <c r="AL251" i="4" s="1"/>
  <c r="AR251" i="4" s="1"/>
  <c r="AA251" i="4"/>
  <c r="AC251" i="4"/>
  <c r="AH252" i="4"/>
  <c r="AI290" i="4"/>
  <c r="AO290" i="4" s="1"/>
  <c r="AU290" i="4" s="1"/>
  <c r="W438" i="4"/>
  <c r="W188" i="4"/>
  <c r="W328" i="4"/>
  <c r="W296" i="4"/>
  <c r="X296" i="4" s="1"/>
  <c r="W280" i="4"/>
  <c r="AP382" i="4"/>
  <c r="AV382" i="4" s="1"/>
  <c r="AE343" i="4"/>
  <c r="AC343" i="4"/>
  <c r="AB357" i="4"/>
  <c r="AG187" i="4"/>
  <c r="AM187" i="4" s="1"/>
  <c r="AS187" i="4" s="1"/>
  <c r="X211" i="4"/>
  <c r="AB187" i="4"/>
  <c r="W372" i="4"/>
  <c r="X372" i="4" s="1"/>
  <c r="AK309" i="4"/>
  <c r="AF309" i="4"/>
  <c r="AP441" i="4"/>
  <c r="AN392" i="4"/>
  <c r="AP422" i="4"/>
  <c r="AL475" i="4"/>
  <c r="AR475" i="4" s="1"/>
  <c r="AN467" i="4"/>
  <c r="Z421" i="4"/>
  <c r="AD421" i="4"/>
  <c r="AF421" i="4"/>
  <c r="AV421" i="4"/>
  <c r="AH421" i="4"/>
  <c r="AK421" i="4"/>
  <c r="AE421" i="4"/>
  <c r="AQ421" i="4" s="1"/>
  <c r="AW421" i="4"/>
  <c r="AG421" i="4"/>
  <c r="AA421" i="4"/>
  <c r="AJ421" i="4"/>
  <c r="AB421" i="4"/>
  <c r="AN421" i="4" s="1"/>
  <c r="AT421" i="4" s="1"/>
  <c r="AC421" i="4"/>
  <c r="AO421" i="4" s="1"/>
  <c r="AU421" i="4" s="1"/>
  <c r="AI421" i="4"/>
  <c r="AM483" i="4"/>
  <c r="AP483" i="4"/>
  <c r="AM388" i="4"/>
  <c r="AS388" i="4" s="1"/>
  <c r="Y389" i="4"/>
  <c r="AB389" i="4" s="1"/>
  <c r="AD389" i="4"/>
  <c r="AS389" i="4"/>
  <c r="AW389" i="4"/>
  <c r="AA389" i="4"/>
  <c r="W303" i="4"/>
  <c r="X303" i="4" s="1"/>
  <c r="W424" i="4"/>
  <c r="AL422" i="4"/>
  <c r="AR422" i="4" s="1"/>
  <c r="W390" i="4"/>
  <c r="AQ418" i="4"/>
  <c r="AW418" i="4" s="1"/>
  <c r="W461" i="4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/>
  <c r="AJ389" i="4"/>
  <c r="AF389" i="4"/>
  <c r="W440" i="4"/>
  <c r="AQ365" i="4"/>
  <c r="AW365" i="4" s="1"/>
  <c r="W196" i="4"/>
  <c r="X196" i="4" s="1"/>
  <c r="W232" i="4"/>
  <c r="X232" i="4" s="1"/>
  <c r="AN357" i="4"/>
  <c r="AT357" i="4" s="1"/>
  <c r="AL378" i="4"/>
  <c r="AR378" i="4" s="1"/>
  <c r="AD329" i="4"/>
  <c r="AK276" i="4"/>
  <c r="AB276" i="4"/>
  <c r="AD343" i="4"/>
  <c r="AP343" i="4" s="1"/>
  <c r="AV343" i="4" s="1"/>
  <c r="AE357" i="4"/>
  <c r="AQ357" i="4" s="1"/>
  <c r="AW357" i="4" s="1"/>
  <c r="AK187" i="4"/>
  <c r="Z187" i="4"/>
  <c r="AQ335" i="4"/>
  <c r="AW335" i="4" s="1"/>
  <c r="W229" i="4"/>
  <c r="X229" i="4" s="1"/>
  <c r="W313" i="4"/>
  <c r="AO418" i="4"/>
  <c r="AU418" i="4" s="1"/>
  <c r="AO483" i="4"/>
  <c r="AL388" i="4"/>
  <c r="AQ412" i="4"/>
  <c r="AP342" i="4"/>
  <c r="AV342" i="4" s="1"/>
  <c r="W391" i="4"/>
  <c r="X391" i="4" s="1"/>
  <c r="X239" i="4"/>
  <c r="AG389" i="4"/>
  <c r="AI389" i="4"/>
  <c r="AP469" i="4"/>
  <c r="W454" i="4"/>
  <c r="W478" i="4"/>
  <c r="W474" i="4"/>
  <c r="AP338" i="4"/>
  <c r="AV338" i="4" s="1"/>
  <c r="AO336" i="4"/>
  <c r="AU336" i="4" s="1"/>
  <c r="AB343" i="4"/>
  <c r="Z357" i="4"/>
  <c r="W265" i="4"/>
  <c r="W281" i="4"/>
  <c r="AN369" i="4"/>
  <c r="AT369" i="4" s="1"/>
  <c r="AG385" i="4"/>
  <c r="AN422" i="4"/>
  <c r="AT422" i="4" s="1"/>
  <c r="AN399" i="4"/>
  <c r="AT399" i="4" s="1"/>
  <c r="W407" i="4"/>
  <c r="AL418" i="4"/>
  <c r="AR418" i="4" s="1"/>
  <c r="AM467" i="4"/>
  <c r="AL483" i="4"/>
  <c r="AN483" i="4"/>
  <c r="AT483" i="4" s="1"/>
  <c r="W370" i="4"/>
  <c r="X370" i="4" s="1"/>
  <c r="W330" i="4"/>
  <c r="X330" i="4" s="1"/>
  <c r="Y330" i="4" s="1"/>
  <c r="AM412" i="4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N447" i="4" s="1"/>
  <c r="AH447" i="4"/>
  <c r="AF447" i="4"/>
  <c r="AK447" i="4"/>
  <c r="AG447" i="4"/>
  <c r="AJ447" i="4"/>
  <c r="AI447" i="4"/>
  <c r="G418" i="4"/>
  <c r="D418" i="4"/>
  <c r="H418" i="4" s="1"/>
  <c r="F418" i="4"/>
  <c r="J418" i="4" s="1"/>
  <c r="E418" i="4"/>
  <c r="I418" i="4" s="1"/>
  <c r="AI386" i="4"/>
  <c r="AJ386" i="4"/>
  <c r="AH386" i="4"/>
  <c r="AK386" i="4"/>
  <c r="AG386" i="4"/>
  <c r="AF386" i="4"/>
  <c r="E427" i="4"/>
  <c r="I427" i="4" s="1"/>
  <c r="G427" i="4"/>
  <c r="F427" i="4"/>
  <c r="J427" i="4" s="1"/>
  <c r="D427" i="4"/>
  <c r="H427" i="4" s="1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G475" i="4"/>
  <c r="E475" i="4"/>
  <c r="I475" i="4" s="1"/>
  <c r="D475" i="4"/>
  <c r="H475" i="4" s="1"/>
  <c r="F475" i="4"/>
  <c r="J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E422" i="4"/>
  <c r="I422" i="4" s="1"/>
  <c r="G422" i="4"/>
  <c r="D422" i="4"/>
  <c r="H422" i="4" s="1"/>
  <c r="F422" i="4"/>
  <c r="J422" i="4" s="1"/>
  <c r="X402" i="4"/>
  <c r="AM392" i="4"/>
  <c r="AS392" i="4" s="1"/>
  <c r="Y481" i="4"/>
  <c r="X481" i="4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Q399" i="4"/>
  <c r="AW399" i="4" s="1"/>
  <c r="AL479" i="4"/>
  <c r="AR479" i="4" s="1"/>
  <c r="AE443" i="4"/>
  <c r="AA443" i="4"/>
  <c r="AB443" i="4"/>
  <c r="AN443" i="4" s="1"/>
  <c r="AT443" i="4" s="1"/>
  <c r="AJ385" i="4"/>
  <c r="X429" i="4"/>
  <c r="Y429" i="4"/>
  <c r="AP463" i="4"/>
  <c r="AV463" i="4" s="1"/>
  <c r="AP457" i="4"/>
  <c r="AV457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C395" i="4"/>
  <c r="AO395" i="4" s="1"/>
  <c r="AU395" i="4" s="1"/>
  <c r="AV395" i="4"/>
  <c r="AT395" i="4"/>
  <c r="W444" i="4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D399" i="4"/>
  <c r="H399" i="4" s="1"/>
  <c r="G399" i="4"/>
  <c r="E399" i="4"/>
  <c r="I399" i="4" s="1"/>
  <c r="F399" i="4"/>
  <c r="J399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L387" i="4" s="1"/>
  <c r="AR387" i="4" s="1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Y459" i="4"/>
  <c r="X459" i="4"/>
  <c r="AF459" i="4" s="1"/>
  <c r="AD447" i="4"/>
  <c r="AP447" i="4" s="1"/>
  <c r="AT447" i="4"/>
  <c r="AE447" i="4"/>
  <c r="AQ447" i="4" s="1"/>
  <c r="AW447" i="4" s="1"/>
  <c r="AA447" i="4"/>
  <c r="AM447" i="4" s="1"/>
  <c r="Z447" i="4"/>
  <c r="AL447" i="4" s="1"/>
  <c r="AC447" i="4"/>
  <c r="AO447" i="4" s="1"/>
  <c r="AV447" i="4"/>
  <c r="AR447" i="4"/>
  <c r="AU447" i="4"/>
  <c r="AS447" i="4"/>
  <c r="X407" i="4"/>
  <c r="Y407" i="4" s="1"/>
  <c r="F398" i="4"/>
  <c r="J398" i="4" s="1"/>
  <c r="D398" i="4"/>
  <c r="H398" i="4" s="1"/>
  <c r="G398" i="4"/>
  <c r="E398" i="4"/>
  <c r="I398" i="4" s="1"/>
  <c r="X396" i="4"/>
  <c r="Y396" i="4"/>
  <c r="AE403" i="4"/>
  <c r="AC403" i="4"/>
  <c r="Z403" i="4"/>
  <c r="AB403" i="4"/>
  <c r="AD403" i="4"/>
  <c r="AG443" i="4"/>
  <c r="AI443" i="4"/>
  <c r="AF443" i="4"/>
  <c r="AH403" i="4"/>
  <c r="AQ457" i="4"/>
  <c r="AW457" i="4" s="1"/>
  <c r="AN457" i="4"/>
  <c r="AT457" i="4" s="1"/>
  <c r="AC386" i="4"/>
  <c r="AA386" i="4"/>
  <c r="AB386" i="4"/>
  <c r="AN386" i="4" s="1"/>
  <c r="AT386" i="4" s="1"/>
  <c r="AE386" i="4"/>
  <c r="AQ386" i="4" s="1"/>
  <c r="AW386" i="4" s="1"/>
  <c r="AD386" i="4"/>
  <c r="AP386" i="4" s="1"/>
  <c r="Z386" i="4"/>
  <c r="AL386" i="4" s="1"/>
  <c r="AR386" i="4" s="1"/>
  <c r="AV386" i="4"/>
  <c r="W452" i="4"/>
  <c r="AJ436" i="4"/>
  <c r="AB385" i="4"/>
  <c r="Z385" i="4"/>
  <c r="AA385" i="4"/>
  <c r="AM385" i="4" s="1"/>
  <c r="AD385" i="4"/>
  <c r="AP385" i="4" s="1"/>
  <c r="AE385" i="4"/>
  <c r="AC385" i="4"/>
  <c r="AS385" i="4"/>
  <c r="AV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G415" i="4"/>
  <c r="AI380" i="4"/>
  <c r="AJ403" i="4"/>
  <c r="AA473" i="4"/>
  <c r="AC473" i="4"/>
  <c r="AE473" i="4"/>
  <c r="Z473" i="4"/>
  <c r="AB473" i="4"/>
  <c r="AD473" i="4"/>
  <c r="AT473" i="4"/>
  <c r="AG473" i="4"/>
  <c r="AI473" i="4"/>
  <c r="AH473" i="4"/>
  <c r="AJ473" i="4"/>
  <c r="AF473" i="4"/>
  <c r="AK473" i="4"/>
  <c r="AO457" i="4"/>
  <c r="AU457" i="4" s="1"/>
  <c r="AL457" i="4"/>
  <c r="AR457" i="4" s="1"/>
  <c r="X461" i="4"/>
  <c r="Y461" i="4" s="1"/>
  <c r="AQ377" i="4"/>
  <c r="AW377" i="4" s="1"/>
  <c r="AK458" i="4"/>
  <c r="AM435" i="4"/>
  <c r="AS435" i="4" s="1"/>
  <c r="W450" i="4"/>
  <c r="Y464" i="4"/>
  <c r="Y486" i="4"/>
  <c r="Y472" i="4"/>
  <c r="Y442" i="4"/>
  <c r="Y480" i="4"/>
  <c r="AM441" i="4"/>
  <c r="AS441" i="4" s="1"/>
  <c r="AL441" i="4"/>
  <c r="AR441" i="4" s="1"/>
  <c r="AP392" i="4"/>
  <c r="AV392" i="4" s="1"/>
  <c r="AL392" i="4"/>
  <c r="AR392" i="4" s="1"/>
  <c r="AC415" i="4"/>
  <c r="AA415" i="4"/>
  <c r="AD415" i="4"/>
  <c r="AB415" i="4"/>
  <c r="Z415" i="4"/>
  <c r="E413" i="4"/>
  <c r="I413" i="4" s="1"/>
  <c r="D413" i="4"/>
  <c r="H413" i="4" s="1"/>
  <c r="G413" i="4"/>
  <c r="F413" i="4"/>
  <c r="J413" i="4" s="1"/>
  <c r="AM422" i="4"/>
  <c r="AS422" i="4" s="1"/>
  <c r="AD406" i="4"/>
  <c r="AP406" i="4" s="1"/>
  <c r="AV406" i="4" s="1"/>
  <c r="Z406" i="4"/>
  <c r="AL406" i="4" s="1"/>
  <c r="AE406" i="4"/>
  <c r="AQ406" i="4" s="1"/>
  <c r="AA406" i="4"/>
  <c r="AM406" i="4" s="1"/>
  <c r="AS406" i="4" s="1"/>
  <c r="AB406" i="4"/>
  <c r="AN406" i="4" s="1"/>
  <c r="AT406" i="4" s="1"/>
  <c r="AC406" i="4"/>
  <c r="AO406" i="4" s="1"/>
  <c r="AR406" i="4"/>
  <c r="AU406" i="4"/>
  <c r="AW406" i="4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Y390" i="4"/>
  <c r="X390" i="4"/>
  <c r="AI390" i="4" s="1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O380" i="4" s="1"/>
  <c r="AU380" i="4" s="1"/>
  <c r="AM479" i="4"/>
  <c r="AS479" i="4" s="1"/>
  <c r="AM475" i="4"/>
  <c r="AS475" i="4" s="1"/>
  <c r="E426" i="4"/>
  <c r="I426" i="4" s="1"/>
  <c r="D426" i="4"/>
  <c r="H426" i="4" s="1"/>
  <c r="G426" i="4"/>
  <c r="F426" i="4"/>
  <c r="J426" i="4" s="1"/>
  <c r="AC443" i="4"/>
  <c r="AO443" i="4" s="1"/>
  <c r="AU443" i="4" s="1"/>
  <c r="AD443" i="4"/>
  <c r="AP443" i="4" s="1"/>
  <c r="AV443" i="4" s="1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G403" i="4"/>
  <c r="AM403" i="4" s="1"/>
  <c r="AS403" i="4" s="1"/>
  <c r="AM457" i="4"/>
  <c r="AS457" i="4" s="1"/>
  <c r="AL377" i="4"/>
  <c r="AR377" i="4" s="1"/>
  <c r="Y401" i="4"/>
  <c r="Z401" i="4" s="1"/>
  <c r="F241" i="3"/>
  <c r="H241" i="3"/>
  <c r="G253" i="4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W345" i="4"/>
  <c r="X345" i="4" s="1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F260" i="4"/>
  <c r="AL260" i="4" s="1"/>
  <c r="AR260" i="4" s="1"/>
  <c r="AH260" i="4"/>
  <c r="Z309" i="4"/>
  <c r="AL309" i="4" s="1"/>
  <c r="AR309" i="4" s="1"/>
  <c r="AC309" i="4"/>
  <c r="AO309" i="4" s="1"/>
  <c r="AU309" i="4" s="1"/>
  <c r="AD309" i="4"/>
  <c r="AP309" i="4" s="1"/>
  <c r="AA309" i="4"/>
  <c r="AM309" i="4" s="1"/>
  <c r="AS309" i="4" s="1"/>
  <c r="AE309" i="4"/>
  <c r="AV309" i="4"/>
  <c r="AB309" i="4"/>
  <c r="X375" i="4"/>
  <c r="Y375" i="4" s="1"/>
  <c r="AB375" i="4" s="1"/>
  <c r="W361" i="4"/>
  <c r="X361" i="4" s="1"/>
  <c r="W289" i="4"/>
  <c r="AO369" i="4"/>
  <c r="AU369" i="4" s="1"/>
  <c r="AI262" i="4"/>
  <c r="AO262" i="4" s="1"/>
  <c r="AU262" i="4" s="1"/>
  <c r="AP260" i="4"/>
  <c r="AV260" i="4" s="1"/>
  <c r="AJ203" i="4"/>
  <c r="AP317" i="4"/>
  <c r="AV317" i="4" s="1"/>
  <c r="AM317" i="4"/>
  <c r="AS317" i="4" s="1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N260" i="4"/>
  <c r="AT260" i="4" s="1"/>
  <c r="AA203" i="4"/>
  <c r="D335" i="4"/>
  <c r="H335" i="4" s="1"/>
  <c r="E335" i="4"/>
  <c r="I335" i="4" s="1"/>
  <c r="G335" i="4"/>
  <c r="F335" i="4"/>
  <c r="J335" i="4" s="1"/>
  <c r="X257" i="4"/>
  <c r="Y257" i="4" s="1"/>
  <c r="AO317" i="4"/>
  <c r="AU317" i="4" s="1"/>
  <c r="Y268" i="4"/>
  <c r="Z268" i="4" s="1"/>
  <c r="AB268" i="4"/>
  <c r="Y293" i="4"/>
  <c r="AH293" i="4" s="1"/>
  <c r="W362" i="4"/>
  <c r="X313" i="4"/>
  <c r="Y313" i="4" s="1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Y291" i="4"/>
  <c r="AJ291" i="4" s="1"/>
  <c r="X265" i="4"/>
  <c r="X373" i="4"/>
  <c r="Y373" i="4" s="1"/>
  <c r="X281" i="4"/>
  <c r="AE271" i="4"/>
  <c r="AC271" i="4"/>
  <c r="AB271" i="4"/>
  <c r="AN271" i="4" s="1"/>
  <c r="AT271" i="4" s="1"/>
  <c r="Z271" i="4"/>
  <c r="AL271" i="4" s="1"/>
  <c r="AR271" i="4" s="1"/>
  <c r="AS271" i="4"/>
  <c r="AA271" i="4"/>
  <c r="AM271" i="4" s="1"/>
  <c r="W210" i="4"/>
  <c r="X210" i="4" s="1"/>
  <c r="W186" i="4"/>
  <c r="X186" i="4" s="1"/>
  <c r="AJ187" i="4"/>
  <c r="AH187" i="4"/>
  <c r="AF187" i="4"/>
  <c r="AL187" i="4" s="1"/>
  <c r="AR187" i="4" s="1"/>
  <c r="AJ192" i="4"/>
  <c r="AE187" i="4"/>
  <c r="AQ187" i="4" s="1"/>
  <c r="AW187" i="4" s="1"/>
  <c r="AD187" i="4"/>
  <c r="AB203" i="4"/>
  <c r="Z203" i="4"/>
  <c r="AL203" i="4" s="1"/>
  <c r="AR203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M192" i="4" s="1"/>
  <c r="AS192" i="4" s="1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P203" i="4" s="1"/>
  <c r="AV203" i="4" s="1"/>
  <c r="AI213" i="4"/>
  <c r="AA213" i="4"/>
  <c r="Z213" i="4"/>
  <c r="AN338" i="4"/>
  <c r="AT338" i="4" s="1"/>
  <c r="AQ383" i="4"/>
  <c r="AW383" i="4" s="1"/>
  <c r="AL365" i="4"/>
  <c r="AR365" i="4" s="1"/>
  <c r="E365" i="4" s="1"/>
  <c r="I365" i="4" s="1"/>
  <c r="AN336" i="4"/>
  <c r="AT336" i="4" s="1"/>
  <c r="X188" i="4"/>
  <c r="Y188" i="4" s="1"/>
  <c r="X328" i="4"/>
  <c r="Y32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280" i="4"/>
  <c r="Y280" i="4" s="1"/>
  <c r="Y299" i="4"/>
  <c r="AA299" i="4" s="1"/>
  <c r="X347" i="4"/>
  <c r="Y347" i="4" s="1"/>
  <c r="AP253" i="4"/>
  <c r="AV253" i="4" s="1"/>
  <c r="Y323" i="4"/>
  <c r="AB323" i="4" s="1"/>
  <c r="Y374" i="4"/>
  <c r="X374" i="4"/>
  <c r="AL333" i="4"/>
  <c r="AR333" i="4" s="1"/>
  <c r="AQ333" i="4"/>
  <c r="AW333" i="4" s="1"/>
  <c r="D378" i="4"/>
  <c r="H378" i="4" s="1"/>
  <c r="F378" i="4"/>
  <c r="J378" i="4" s="1"/>
  <c r="G378" i="4"/>
  <c r="E378" i="4"/>
  <c r="I378" i="4" s="1"/>
  <c r="AN378" i="4"/>
  <c r="AT378" i="4" s="1"/>
  <c r="AN382" i="4"/>
  <c r="AT382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M276" i="4"/>
  <c r="AS276" i="4" s="1"/>
  <c r="AN276" i="4"/>
  <c r="AT276" i="4" s="1"/>
  <c r="AQ276" i="4"/>
  <c r="AW276" i="4" s="1"/>
  <c r="AQ343" i="4"/>
  <c r="AW343" i="4" s="1"/>
  <c r="AO343" i="4"/>
  <c r="AU343" i="4" s="1"/>
  <c r="AL357" i="4"/>
  <c r="AR357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A341" i="4"/>
  <c r="AM341" i="4" s="1"/>
  <c r="AS341" i="4" s="1"/>
  <c r="Z341" i="4"/>
  <c r="AN302" i="4"/>
  <c r="AT302" i="4" s="1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P383" i="4"/>
  <c r="AV383" i="4" s="1"/>
  <c r="AD278" i="4"/>
  <c r="AP278" i="4" s="1"/>
  <c r="AV278" i="4" s="1"/>
  <c r="X220" i="4"/>
  <c r="Y220" i="4" s="1"/>
  <c r="W204" i="4"/>
  <c r="Y300" i="4"/>
  <c r="AF300" i="4" s="1"/>
  <c r="AD300" i="4"/>
  <c r="AD198" i="4"/>
  <c r="W331" i="4"/>
  <c r="AI299" i="4"/>
  <c r="AK299" i="4"/>
  <c r="AF299" i="4"/>
  <c r="AG299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B384" i="4"/>
  <c r="Z329" i="4"/>
  <c r="AB329" i="4"/>
  <c r="AE376" i="4"/>
  <c r="AQ376" i="4" s="1"/>
  <c r="AW376" i="4" s="1"/>
  <c r="X360" i="4"/>
  <c r="Y360" i="4"/>
  <c r="AJ276" i="4"/>
  <c r="AP276" i="4" s="1"/>
  <c r="AV276" i="4" s="1"/>
  <c r="AI276" i="4"/>
  <c r="AH198" i="4"/>
  <c r="W194" i="4"/>
  <c r="AC276" i="4"/>
  <c r="AO276" i="4" s="1"/>
  <c r="AU276" i="4" s="1"/>
  <c r="Z276" i="4"/>
  <c r="AL276" i="4" s="1"/>
  <c r="AR276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L308" i="4"/>
  <c r="AR308" i="4" s="1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A321" i="4"/>
  <c r="AE321" i="4"/>
  <c r="AB321" i="4"/>
  <c r="AC321" i="4"/>
  <c r="Z321" i="4"/>
  <c r="AD321" i="4"/>
  <c r="AI321" i="4"/>
  <c r="AK321" i="4"/>
  <c r="AG321" i="4"/>
  <c r="AJ321" i="4"/>
  <c r="AF321" i="4"/>
  <c r="AH321" i="4"/>
  <c r="W216" i="4"/>
  <c r="AB202" i="4"/>
  <c r="AE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65" i="4"/>
  <c r="H365" i="4" s="1"/>
  <c r="G365" i="4"/>
  <c r="D356" i="4"/>
  <c r="H356" i="4" s="1"/>
  <c r="G356" i="4"/>
  <c r="F356" i="4"/>
  <c r="J356" i="4" s="1"/>
  <c r="E356" i="4"/>
  <c r="I356" i="4" s="1"/>
  <c r="E383" i="4"/>
  <c r="I383" i="4" s="1"/>
  <c r="F383" i="4"/>
  <c r="J383" i="4" s="1"/>
  <c r="D383" i="4"/>
  <c r="H383" i="4" s="1"/>
  <c r="G383" i="4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P365" i="4"/>
  <c r="AV365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G286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O355" i="4" s="1"/>
  <c r="AU355" i="4" s="1"/>
  <c r="AO383" i="4"/>
  <c r="AU383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M365" i="4"/>
  <c r="AS365" i="4" s="1"/>
  <c r="AO365" i="4"/>
  <c r="AU365" i="4" s="1"/>
  <c r="AE286" i="4"/>
  <c r="AQ286" i="4" s="1"/>
  <c r="AW286" i="4" s="1"/>
  <c r="AB286" i="4"/>
  <c r="AP336" i="4"/>
  <c r="AV336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Z230" i="4"/>
  <c r="AC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H286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N191" i="4"/>
  <c r="AT191" i="4" s="1"/>
  <c r="AP553" i="4"/>
  <c r="AQ553" i="4"/>
  <c r="X534" i="4"/>
  <c r="Y534" i="4"/>
  <c r="AM469" i="4"/>
  <c r="AS469" i="4" s="1"/>
  <c r="AO435" i="4"/>
  <c r="AU435" i="4" s="1"/>
  <c r="AP435" i="4"/>
  <c r="AV435" i="4" s="1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T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A464" i="4"/>
  <c r="AB464" i="4"/>
  <c r="AC464" i="4"/>
  <c r="AD464" i="4"/>
  <c r="AE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AS462" i="4"/>
  <c r="Z462" i="4"/>
  <c r="AL462" i="4" s="1"/>
  <c r="AR462" i="4" s="1"/>
  <c r="AA462" i="4"/>
  <c r="AM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E458" i="4"/>
  <c r="AQ458" i="4" s="1"/>
  <c r="AW458" i="4" s="1"/>
  <c r="AO553" i="4"/>
  <c r="AN553" i="4"/>
  <c r="X526" i="4"/>
  <c r="Y526" i="4"/>
  <c r="AJ458" i="4"/>
  <c r="AH458" i="4"/>
  <c r="W514" i="4"/>
  <c r="AL435" i="4"/>
  <c r="AR435" i="4" s="1"/>
  <c r="X440" i="4"/>
  <c r="Y440" i="4" s="1"/>
  <c r="W404" i="4"/>
  <c r="W470" i="4"/>
  <c r="Y508" i="4"/>
  <c r="X508" i="4"/>
  <c r="X552" i="4"/>
  <c r="Y552" i="4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E472" i="4"/>
  <c r="Z472" i="4"/>
  <c r="AC472" i="4"/>
  <c r="AD472" i="4"/>
  <c r="AA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A442" i="4"/>
  <c r="Z442" i="4"/>
  <c r="AE442" i="4"/>
  <c r="AD442" i="4"/>
  <c r="AC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A480" i="4"/>
  <c r="AB480" i="4"/>
  <c r="AC480" i="4"/>
  <c r="AD480" i="4"/>
  <c r="AE480" i="4"/>
  <c r="W500" i="4"/>
  <c r="X424" i="4"/>
  <c r="Y424" i="4"/>
  <c r="AI458" i="4"/>
  <c r="AG458" i="4"/>
  <c r="AQ469" i="4"/>
  <c r="AW469" i="4" s="1"/>
  <c r="W484" i="4"/>
  <c r="Y542" i="4"/>
  <c r="X542" i="4"/>
  <c r="AK542" i="4" s="1"/>
  <c r="X536" i="4"/>
  <c r="Y536" i="4"/>
  <c r="X546" i="4"/>
  <c r="Y546" i="4"/>
  <c r="AA430" i="4"/>
  <c r="AM430" i="4" s="1"/>
  <c r="AS430" i="4" s="1"/>
  <c r="AB430" i="4"/>
  <c r="AN430" i="4" s="1"/>
  <c r="AC430" i="4"/>
  <c r="AO430" i="4" s="1"/>
  <c r="AU430" i="4" s="1"/>
  <c r="AD430" i="4"/>
  <c r="AP430" i="4" s="1"/>
  <c r="AE430" i="4"/>
  <c r="AQ430" i="4" s="1"/>
  <c r="Z430" i="4"/>
  <c r="AL430" i="4" s="1"/>
  <c r="AR430" i="4" s="1"/>
  <c r="AT430" i="4"/>
  <c r="AV430" i="4"/>
  <c r="AW430" i="4"/>
  <c r="X522" i="4"/>
  <c r="AG522" i="4" s="1"/>
  <c r="Y522" i="4"/>
  <c r="X474" i="4"/>
  <c r="Y474" i="4" s="1"/>
  <c r="X450" i="4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S414" i="4"/>
  <c r="AV414" i="4"/>
  <c r="AW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U410" i="4" s="1"/>
  <c r="AD410" i="4"/>
  <c r="AP410" i="4" s="1"/>
  <c r="AE410" i="4"/>
  <c r="AQ410" i="4" s="1"/>
  <c r="Z410" i="4"/>
  <c r="AL410" i="4" s="1"/>
  <c r="AR410" i="4" s="1"/>
  <c r="AV410" i="4"/>
  <c r="AW410" i="4"/>
  <c r="AS410" i="4"/>
  <c r="AT410" i="4"/>
  <c r="X452" i="4"/>
  <c r="Y452" i="4" s="1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R469" i="4" s="1"/>
  <c r="AN469" i="4"/>
  <c r="AT469" i="4" s="1"/>
  <c r="X504" i="4"/>
  <c r="AF504" i="4" s="1"/>
  <c r="Y504" i="4"/>
  <c r="X456" i="4"/>
  <c r="Y456" i="4" s="1"/>
  <c r="X454" i="4"/>
  <c r="Y454" i="4"/>
  <c r="X478" i="4"/>
  <c r="Y478" i="4" s="1"/>
  <c r="X496" i="4"/>
  <c r="AG496" i="4" s="1"/>
  <c r="Y496" i="4"/>
  <c r="AD381" i="4"/>
  <c r="AP381" i="4" s="1"/>
  <c r="AV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T381" i="4"/>
  <c r="X438" i="4"/>
  <c r="Y438" i="4"/>
  <c r="X518" i="4"/>
  <c r="AG518" i="4" s="1"/>
  <c r="Y518" i="4"/>
  <c r="X444" i="4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R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R460" i="4" s="1"/>
  <c r="AA460" i="4"/>
  <c r="AM460" i="4" s="1"/>
  <c r="AB460" i="4"/>
  <c r="AN460" i="4" s="1"/>
  <c r="AC460" i="4"/>
  <c r="AO460" i="4" s="1"/>
  <c r="AU460" i="4" s="1"/>
  <c r="AD460" i="4"/>
  <c r="AP460" i="4" s="1"/>
  <c r="AV460" i="4" s="1"/>
  <c r="AE460" i="4"/>
  <c r="AQ460" i="4" s="1"/>
  <c r="AW460" i="4" s="1"/>
  <c r="AS460" i="4"/>
  <c r="AT460" i="4"/>
  <c r="Z436" i="4"/>
  <c r="AA436" i="4"/>
  <c r="AM436" i="4" s="1"/>
  <c r="AB436" i="4"/>
  <c r="AN436" i="4" s="1"/>
  <c r="AT436" i="4" s="1"/>
  <c r="AS436" i="4"/>
  <c r="AC436" i="4"/>
  <c r="AO436" i="4" s="1"/>
  <c r="AU436" i="4" s="1"/>
  <c r="AD436" i="4"/>
  <c r="AP436" i="4" s="1"/>
  <c r="AE436" i="4"/>
  <c r="AQ436" i="4" s="1"/>
  <c r="AW436" i="4" s="1"/>
  <c r="AV436" i="4"/>
  <c r="Z408" i="4"/>
  <c r="AL408" i="4" s="1"/>
  <c r="AR408" i="4" s="1"/>
  <c r="AC408" i="4"/>
  <c r="AO408" i="4" s="1"/>
  <c r="AD408" i="4"/>
  <c r="AP408" i="4" s="1"/>
  <c r="AA408" i="4"/>
  <c r="AM408" i="4" s="1"/>
  <c r="AS408" i="4" s="1"/>
  <c r="AB408" i="4"/>
  <c r="AN408" i="4" s="1"/>
  <c r="AT408" i="4" s="1"/>
  <c r="AV408" i="4"/>
  <c r="AE408" i="4"/>
  <c r="AQ408" i="4" s="1"/>
  <c r="AW408" i="4" s="1"/>
  <c r="AU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/>
  <c r="G349" i="4" l="1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Q302" i="4" s="1"/>
  <c r="AW302" i="4" s="1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E224" i="4"/>
  <c r="AD224" i="4"/>
  <c r="Y238" i="4"/>
  <c r="AA238" i="4" s="1"/>
  <c r="AH238" i="4"/>
  <c r="AG238" i="4"/>
  <c r="AM238" i="4" s="1"/>
  <c r="AS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Q368" i="4" s="1"/>
  <c r="AW368" i="4" s="1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P286" i="4"/>
  <c r="AV286" i="4" s="1"/>
  <c r="AG269" i="4"/>
  <c r="AM269" i="4" s="1"/>
  <c r="AS269" i="4" s="1"/>
  <c r="AE269" i="4"/>
  <c r="AH269" i="4"/>
  <c r="AN269" i="4" s="1"/>
  <c r="AT269" i="4" s="1"/>
  <c r="F354" i="4"/>
  <c r="J354" i="4" s="1"/>
  <c r="G354" i="4"/>
  <c r="D354" i="4"/>
  <c r="H354" i="4" s="1"/>
  <c r="E354" i="4"/>
  <c r="I354" i="4" s="1"/>
  <c r="AN225" i="4"/>
  <c r="AT225" i="4" s="1"/>
  <c r="AA325" i="4"/>
  <c r="AE325" i="4"/>
  <c r="AI325" i="4"/>
  <c r="AJ325" i="4"/>
  <c r="AF325" i="4"/>
  <c r="AG325" i="4"/>
  <c r="Z325" i="4"/>
  <c r="AL325" i="4" s="1"/>
  <c r="AR325" i="4" s="1"/>
  <c r="AD325" i="4"/>
  <c r="AP325" i="4" s="1"/>
  <c r="AV325" i="4" s="1"/>
  <c r="AK325" i="4"/>
  <c r="AQ325" i="4" s="1"/>
  <c r="AW325" i="4" s="1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Y351" i="4"/>
  <c r="X351" i="4"/>
  <c r="AL267" i="4"/>
  <c r="AR267" i="4" s="1"/>
  <c r="AP311" i="4"/>
  <c r="AV311" i="4" s="1"/>
  <c r="Y214" i="4"/>
  <c r="AK214" i="4" s="1"/>
  <c r="AH214" i="4"/>
  <c r="Z273" i="4"/>
  <c r="AB273" i="4"/>
  <c r="AG273" i="4"/>
  <c r="AA273" i="4"/>
  <c r="AM273" i="4" s="1"/>
  <c r="AS273" i="4" s="1"/>
  <c r="AE273" i="4"/>
  <c r="AF273" i="4"/>
  <c r="AJ273" i="4"/>
  <c r="AK273" i="4"/>
  <c r="AI273" i="4"/>
  <c r="AH273" i="4"/>
  <c r="AC273" i="4"/>
  <c r="AD273" i="4"/>
  <c r="AP273" i="4" s="1"/>
  <c r="AV273" i="4" s="1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E304" i="4"/>
  <c r="AI304" i="4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G288" i="4"/>
  <c r="AH329" i="4"/>
  <c r="AN329" i="4" s="1"/>
  <c r="AT329" i="4" s="1"/>
  <c r="Y275" i="4"/>
  <c r="AF275" i="4" s="1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M283" i="4" s="1"/>
  <c r="AS283" i="4" s="1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/>
  <c r="AA391" i="4"/>
  <c r="AC391" i="4"/>
  <c r="AD391" i="4"/>
  <c r="AE391" i="4"/>
  <c r="Z391" i="4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AC303" i="4"/>
  <c r="Y372" i="4"/>
  <c r="AB372" i="4" s="1"/>
  <c r="AJ372" i="4"/>
  <c r="AD372" i="4"/>
  <c r="AA372" i="4"/>
  <c r="AI372" i="4"/>
  <c r="AW372" i="4"/>
  <c r="AK372" i="4"/>
  <c r="Z208" i="4"/>
  <c r="AL208" i="4" s="1"/>
  <c r="AR208" i="4" s="1"/>
  <c r="AB295" i="4"/>
  <c r="AN315" i="4"/>
  <c r="AT315" i="4" s="1"/>
  <c r="Y370" i="4"/>
  <c r="AC370" i="4" s="1"/>
  <c r="AI370" i="4"/>
  <c r="AO370" i="4" s="1"/>
  <c r="AD370" i="4"/>
  <c r="AF370" i="4"/>
  <c r="AE370" i="4"/>
  <c r="AH370" i="4"/>
  <c r="AB370" i="4"/>
  <c r="AT370" i="4"/>
  <c r="AA370" i="4"/>
  <c r="AG370" i="4"/>
  <c r="AU370" i="4"/>
  <c r="AV370" i="4"/>
  <c r="Z370" i="4"/>
  <c r="AK370" i="4"/>
  <c r="AJ370" i="4"/>
  <c r="AP370" i="4" s="1"/>
  <c r="AM389" i="4"/>
  <c r="AP389" i="4"/>
  <c r="AV389" i="4" s="1"/>
  <c r="Y296" i="4"/>
  <c r="Z296" i="4" s="1"/>
  <c r="AG296" i="4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O429" i="4" s="1"/>
  <c r="AA429" i="4"/>
  <c r="Z429" i="4"/>
  <c r="AE429" i="4"/>
  <c r="AU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N380" i="4"/>
  <c r="AT380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O390" i="4" s="1"/>
  <c r="AE390" i="4"/>
  <c r="AD390" i="4"/>
  <c r="AP390" i="4" s="1"/>
  <c r="AV390" i="4" s="1"/>
  <c r="AU390" i="4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AN481" i="4" s="1"/>
  <c r="AT481" i="4" s="1"/>
  <c r="Z481" i="4"/>
  <c r="AA481" i="4"/>
  <c r="AU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N480" i="4"/>
  <c r="AT480" i="4" s="1"/>
  <c r="AL486" i="4"/>
  <c r="AR486" i="4" s="1"/>
  <c r="AJ440" i="4"/>
  <c r="AP380" i="4"/>
  <c r="AV380" i="4" s="1"/>
  <c r="F451" i="4"/>
  <c r="J451" i="4" s="1"/>
  <c r="D451" i="4"/>
  <c r="H451" i="4" s="1"/>
  <c r="G451" i="4"/>
  <c r="E451" i="4"/>
  <c r="I451" i="4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B461" i="4"/>
  <c r="AN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T461" i="4"/>
  <c r="AR461" i="4"/>
  <c r="AV461" i="4"/>
  <c r="AM473" i="4"/>
  <c r="AS473" i="4" s="1"/>
  <c r="AK477" i="4"/>
  <c r="Z477" i="4"/>
  <c r="AJ477" i="4"/>
  <c r="AB477" i="4"/>
  <c r="AA477" i="4"/>
  <c r="AC477" i="4"/>
  <c r="AE477" i="4"/>
  <c r="AQ477" i="4" s="1"/>
  <c r="AV477" i="4"/>
  <c r="AF477" i="4"/>
  <c r="AH477" i="4"/>
  <c r="AW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D407" i="4"/>
  <c r="AP407" i="4" s="1"/>
  <c r="AA407" i="4"/>
  <c r="AM407" i="4" s="1"/>
  <c r="AS407" i="4" s="1"/>
  <c r="AB407" i="4"/>
  <c r="AN407" i="4" s="1"/>
  <c r="AE407" i="4"/>
  <c r="AQ407" i="4" s="1"/>
  <c r="AW407" i="4" s="1"/>
  <c r="Z407" i="4"/>
  <c r="AL407" i="4" s="1"/>
  <c r="AR407" i="4" s="1"/>
  <c r="AT407" i="4"/>
  <c r="AU407" i="4"/>
  <c r="AV407" i="4"/>
  <c r="D447" i="4"/>
  <c r="H447" i="4" s="1"/>
  <c r="F447" i="4"/>
  <c r="J447" i="4" s="1"/>
  <c r="E447" i="4"/>
  <c r="I447" i="4" s="1"/>
  <c r="G447" i="4"/>
  <c r="Z459" i="4"/>
  <c r="AL459" i="4" s="1"/>
  <c r="AB459" i="4"/>
  <c r="AD459" i="4"/>
  <c r="AA459" i="4"/>
  <c r="AC459" i="4"/>
  <c r="AO459" i="4" s="1"/>
  <c r="AU459" i="4" s="1"/>
  <c r="AE459" i="4"/>
  <c r="AR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D435" i="4"/>
  <c r="H435" i="4" s="1"/>
  <c r="G435" i="4"/>
  <c r="E435" i="4"/>
  <c r="I435" i="4" s="1"/>
  <c r="Y397" i="4"/>
  <c r="AD397" i="4" s="1"/>
  <c r="D406" i="4"/>
  <c r="H406" i="4" s="1"/>
  <c r="F406" i="4"/>
  <c r="J406" i="4" s="1"/>
  <c r="G406" i="4"/>
  <c r="E406" i="4"/>
  <c r="I406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G457" i="4"/>
  <c r="F457" i="4"/>
  <c r="J457" i="4" s="1"/>
  <c r="D457" i="4"/>
  <c r="H457" i="4" s="1"/>
  <c r="E457" i="4"/>
  <c r="I457" i="4" s="1"/>
  <c r="AL473" i="4"/>
  <c r="AR473" i="4" s="1"/>
  <c r="AB417" i="4"/>
  <c r="Z417" i="4"/>
  <c r="AL417" i="4" s="1"/>
  <c r="AA417" i="4"/>
  <c r="AD417" i="4"/>
  <c r="AE417" i="4"/>
  <c r="AC417" i="4"/>
  <c r="AR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P249" i="4" s="1"/>
  <c r="AV249" i="4" s="1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AM323" i="4"/>
  <c r="AS323" i="4" s="1"/>
  <c r="AN323" i="4"/>
  <c r="AT323" i="4" s="1"/>
  <c r="Z281" i="4"/>
  <c r="AE281" i="4"/>
  <c r="AA281" i="4"/>
  <c r="AA265" i="4"/>
  <c r="AE265" i="4"/>
  <c r="AC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Z361" i="4"/>
  <c r="AH361" i="4"/>
  <c r="AF361" i="4"/>
  <c r="AD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L371" i="4" s="1"/>
  <c r="AR371" i="4" s="1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L373" i="4" s="1"/>
  <c r="AR373" i="4" s="1"/>
  <c r="AF373" i="4"/>
  <c r="AC373" i="4"/>
  <c r="AO373" i="4" s="1"/>
  <c r="AU373" i="4" s="1"/>
  <c r="AA373" i="4"/>
  <c r="AM373" i="4" s="1"/>
  <c r="AS373" i="4" s="1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B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N328" i="4" s="1"/>
  <c r="AT328" i="4" s="1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R438" i="4" s="1"/>
  <c r="AA438" i="4"/>
  <c r="AV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B454" i="4"/>
  <c r="AC454" i="4"/>
  <c r="AD454" i="4"/>
  <c r="AP454" i="4" s="1"/>
  <c r="AE454" i="4"/>
  <c r="AV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W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W452" i="4" s="1"/>
  <c r="AD452" i="4"/>
  <c r="AP452" i="4" s="1"/>
  <c r="AU452" i="4"/>
  <c r="AA452" i="4"/>
  <c r="AV452" i="4"/>
  <c r="AB452" i="4"/>
  <c r="Z452" i="4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V424" i="4" s="1"/>
  <c r="AE424" i="4"/>
  <c r="AQ424" i="4" s="1"/>
  <c r="AB424" i="4"/>
  <c r="AN424" i="4" s="1"/>
  <c r="AW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B440" i="4"/>
  <c r="AN440" i="4" s="1"/>
  <c r="AT440" i="4" s="1"/>
  <c r="AC440" i="4"/>
  <c r="AS440" i="4"/>
  <c r="Z440" i="4"/>
  <c r="AV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A444" i="4"/>
  <c r="AM444" i="4" s="1"/>
  <c r="AB444" i="4"/>
  <c r="AS444" i="4"/>
  <c r="AC444" i="4"/>
  <c r="AO444" i="4" s="1"/>
  <c r="AU444" i="4" s="1"/>
  <c r="AD444" i="4"/>
  <c r="AP444" i="4" s="1"/>
  <c r="AE444" i="4"/>
  <c r="AV444" i="4"/>
  <c r="AC450" i="4"/>
  <c r="AB450" i="4"/>
  <c r="AN450" i="4" s="1"/>
  <c r="AT450" i="4" s="1"/>
  <c r="AE450" i="4"/>
  <c r="Z450" i="4"/>
  <c r="AD450" i="4"/>
  <c r="AP450" i="4" s="1"/>
  <c r="AA450" i="4"/>
  <c r="AM450" i="4" s="1"/>
  <c r="AS450" i="4" s="1"/>
  <c r="AV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AI345" i="4" l="1"/>
  <c r="AM325" i="4"/>
  <c r="AS325" i="4" s="1"/>
  <c r="AO345" i="4"/>
  <c r="AU345" i="4" s="1"/>
  <c r="AM210" i="4"/>
  <c r="AS210" i="4" s="1"/>
  <c r="AM249" i="4"/>
  <c r="AS249" i="4" s="1"/>
  <c r="G318" i="4"/>
  <c r="AQ188" i="4"/>
  <c r="AW188" i="4" s="1"/>
  <c r="AE210" i="4"/>
  <c r="AG210" i="4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N210" i="4" s="1"/>
  <c r="AT210" i="4" s="1"/>
  <c r="AD210" i="4"/>
  <c r="AM193" i="4"/>
  <c r="AS193" i="4" s="1"/>
  <c r="AH277" i="4"/>
  <c r="AJ229" i="4"/>
  <c r="AM231" i="4"/>
  <c r="AS231" i="4" s="1"/>
  <c r="AL297" i="4"/>
  <c r="AR297" i="4" s="1"/>
  <c r="AG285" i="4"/>
  <c r="AE285" i="4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M224" i="4"/>
  <c r="AS224" i="4" s="1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O238" i="4" s="1"/>
  <c r="AU238" i="4" s="1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L246" i="4" s="1"/>
  <c r="AR246" i="4" s="1"/>
  <c r="AH246" i="4"/>
  <c r="AK246" i="4"/>
  <c r="AQ246" i="4" s="1"/>
  <c r="AW246" i="4" s="1"/>
  <c r="AB246" i="4"/>
  <c r="AN246" i="4" s="1"/>
  <c r="AT246" i="4" s="1"/>
  <c r="AO224" i="4"/>
  <c r="AU224" i="4" s="1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L238" i="4"/>
  <c r="AR238" i="4" s="1"/>
  <c r="AP238" i="4"/>
  <c r="AV238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Q304" i="4"/>
  <c r="AW304" i="4" s="1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Q361" i="4"/>
  <c r="AW361" i="4" s="1"/>
  <c r="AO296" i="4"/>
  <c r="AU296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N214" i="4" s="1"/>
  <c r="AT214" i="4" s="1"/>
  <c r="AA214" i="4"/>
  <c r="AM214" i="4" s="1"/>
  <c r="AS214" i="4" s="1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O288" i="4" s="1"/>
  <c r="AU288" i="4" s="1"/>
  <c r="AD288" i="4"/>
  <c r="AP288" i="4" s="1"/>
  <c r="AV288" i="4" s="1"/>
  <c r="AL304" i="4"/>
  <c r="AR304" i="4" s="1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AQ275" i="4" s="1"/>
  <c r="AW275" i="4" s="1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Q459" i="4"/>
  <c r="AW459" i="4" s="1"/>
  <c r="AP477" i="4"/>
  <c r="AF296" i="4"/>
  <c r="AL296" i="4" s="1"/>
  <c r="AR296" i="4" s="1"/>
  <c r="AA296" i="4"/>
  <c r="AM296" i="4" s="1"/>
  <c r="AS296" i="4" s="1"/>
  <c r="AL370" i="4"/>
  <c r="AR370" i="4" s="1"/>
  <c r="AM370" i="4"/>
  <c r="AS370" i="4" s="1"/>
  <c r="AQ370" i="4"/>
  <c r="AW370" i="4" s="1"/>
  <c r="AE372" i="4"/>
  <c r="AQ372" i="4" s="1"/>
  <c r="Z372" i="4"/>
  <c r="AL372" i="4" s="1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AP372" i="4"/>
  <c r="AV372" i="4" s="1"/>
  <c r="E421" i="4"/>
  <c r="I421" i="4" s="1"/>
  <c r="F421" i="4"/>
  <c r="J421" i="4" s="1"/>
  <c r="G421" i="4"/>
  <c r="D421" i="4"/>
  <c r="H421" i="4" s="1"/>
  <c r="AO391" i="4"/>
  <c r="AU391" i="4" s="1"/>
  <c r="AQ239" i="4"/>
  <c r="AW239" i="4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L444" i="4"/>
  <c r="AR444" i="4" s="1"/>
  <c r="AO440" i="4"/>
  <c r="AU440" i="4" s="1"/>
  <c r="AL452" i="4"/>
  <c r="AR452" i="4" s="1"/>
  <c r="AQ434" i="4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C281" i="4"/>
  <c r="AN208" i="4"/>
  <c r="AT208" i="4" s="1"/>
  <c r="AO449" i="4"/>
  <c r="AU449" i="4" s="1"/>
  <c r="AP296" i="4"/>
  <c r="AV296" i="4" s="1"/>
  <c r="AN370" i="4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N232" i="4"/>
  <c r="AT232" i="4" s="1"/>
  <c r="AL391" i="4"/>
  <c r="AR391" i="4" s="1"/>
  <c r="AM391" i="4"/>
  <c r="AS391" i="4" s="1"/>
  <c r="AL239" i="4"/>
  <c r="AR239" i="4" s="1"/>
  <c r="AM239" i="4"/>
  <c r="AS239" i="4" s="1"/>
  <c r="AO307" i="4"/>
  <c r="AU307" i="4" s="1"/>
  <c r="AN220" i="4"/>
  <c r="AT220" i="4" s="1"/>
  <c r="AO417" i="4"/>
  <c r="AU417" i="4" s="1"/>
  <c r="AO481" i="4"/>
  <c r="AQ296" i="4"/>
  <c r="AW296" i="4" s="1"/>
  <c r="AM372" i="4"/>
  <c r="AS372" i="4" s="1"/>
  <c r="AO303" i="4"/>
  <c r="AU303" i="4" s="1"/>
  <c r="AP303" i="4"/>
  <c r="AV303" i="4" s="1"/>
  <c r="AQ227" i="4"/>
  <c r="AW227" i="4" s="1"/>
  <c r="AL232" i="4"/>
  <c r="AR232" i="4" s="1"/>
  <c r="AM232" i="4"/>
  <c r="AS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G444" i="4"/>
  <c r="E444" i="4"/>
  <c r="I444" i="4" s="1"/>
  <c r="F444" i="4"/>
  <c r="J444" i="4" s="1"/>
  <c r="D444" i="4"/>
  <c r="H444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397" i="4" s="1"/>
  <c r="AS397" i="4" s="1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E256" i="4"/>
  <c r="Z256" i="4"/>
  <c r="AB256" i="4"/>
  <c r="AD256" i="4"/>
  <c r="AI256" i="4"/>
  <c r="AK256" i="4"/>
  <c r="AF256" i="4"/>
  <c r="AJ256" i="4"/>
  <c r="AH256" i="4"/>
  <c r="AG256" i="4"/>
  <c r="AM256" i="4" s="1"/>
  <c r="AS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R434" i="4" s="1"/>
  <c r="AP434" i="4"/>
  <c r="AV434" i="4" s="1"/>
  <c r="AQ504" i="4"/>
  <c r="AQ454" i="4"/>
  <c r="AW454" i="4" s="1"/>
  <c r="AN454" i="4"/>
  <c r="AT454" i="4" s="1"/>
  <c r="AP496" i="4"/>
  <c r="AL524" i="4"/>
  <c r="AO438" i="4"/>
  <c r="AU438" i="4" s="1"/>
  <c r="AN518" i="4"/>
  <c r="AL518" i="4"/>
  <c r="AO518" i="4"/>
  <c r="AP526" i="4"/>
  <c r="AL482" i="4"/>
  <c r="AR482" i="4" s="1"/>
  <c r="AM482" i="4"/>
  <c r="AS482" i="4" s="1"/>
  <c r="AN546" i="4"/>
  <c r="AO456" i="4"/>
  <c r="AU456" i="4" s="1"/>
  <c r="AM456" i="4"/>
  <c r="AS456" i="4" s="1"/>
  <c r="AL456" i="4"/>
  <c r="AR456" i="4" s="1"/>
  <c r="AQ534" i="4"/>
  <c r="AP534" i="4"/>
  <c r="AL538" i="4"/>
  <c r="AL508" i="4"/>
  <c r="AO542" i="4"/>
  <c r="AQ444" i="4"/>
  <c r="AW444" i="4" s="1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S424" i="4" s="1"/>
  <c r="AP536" i="4"/>
  <c r="AM452" i="4"/>
  <c r="AS452" i="4" s="1"/>
  <c r="AO434" i="4"/>
  <c r="AU434" i="4" s="1"/>
  <c r="AM474" i="4"/>
  <c r="AS474" i="4" s="1"/>
  <c r="AO474" i="4"/>
  <c r="AU474" i="4" s="1"/>
  <c r="AQ524" i="4"/>
  <c r="AM528" i="4"/>
  <c r="AQ528" i="4"/>
  <c r="AM438" i="4"/>
  <c r="AS438" i="4" s="1"/>
  <c r="AP518" i="4"/>
  <c r="AQ526" i="4"/>
  <c r="AP482" i="4"/>
  <c r="AV482" i="4" s="1"/>
  <c r="AO482" i="4"/>
  <c r="AU482" i="4" s="1"/>
  <c r="AP546" i="4"/>
  <c r="AQ456" i="4"/>
  <c r="AW456" i="4" s="1"/>
  <c r="AN478" i="4"/>
  <c r="AT478" i="4" s="1"/>
  <c r="AM478" i="4"/>
  <c r="AS478" i="4" s="1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O424" i="4"/>
  <c r="AU424" i="4" s="1"/>
  <c r="AL536" i="4"/>
  <c r="AM536" i="4"/>
  <c r="AN452" i="4"/>
  <c r="AT452" i="4" s="1"/>
  <c r="AN434" i="4"/>
  <c r="AT434" i="4" s="1"/>
  <c r="AP504" i="4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L528" i="4"/>
  <c r="AQ438" i="4"/>
  <c r="AW438" i="4" s="1"/>
  <c r="AM526" i="4"/>
  <c r="AL526" i="4"/>
  <c r="AN526" i="4"/>
  <c r="AQ546" i="4"/>
  <c r="AN456" i="4"/>
  <c r="AT456" i="4" s="1"/>
  <c r="AP456" i="4"/>
  <c r="AV456" i="4" s="1"/>
  <c r="AO478" i="4"/>
  <c r="AU478" i="4" s="1"/>
  <c r="AP478" i="4"/>
  <c r="AV478" i="4" s="1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T444" i="4" s="1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R440" i="4" s="1"/>
  <c r="AO552" i="4"/>
  <c r="AL424" i="4"/>
  <c r="AR424" i="4" s="1"/>
  <c r="AN536" i="4"/>
  <c r="AO536" i="4"/>
  <c r="AM434" i="4"/>
  <c r="AS434" i="4" s="1"/>
  <c r="AO504" i="4"/>
  <c r="AQ496" i="4"/>
  <c r="AN496" i="4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P524" i="4"/>
  <c r="AO528" i="4"/>
  <c r="AN438" i="4"/>
  <c r="AT438" i="4" s="1"/>
  <c r="AQ518" i="4"/>
  <c r="AO526" i="4"/>
  <c r="AN482" i="4"/>
  <c r="AT482" i="4" s="1"/>
  <c r="AQ482" i="4"/>
  <c r="AW482" i="4" s="1"/>
  <c r="AL546" i="4"/>
  <c r="AO546" i="4"/>
  <c r="AM546" i="4"/>
  <c r="AL478" i="4"/>
  <c r="AR478" i="4" s="1"/>
  <c r="AQ478" i="4"/>
  <c r="AW478" i="4" s="1"/>
  <c r="AN312" i="4" l="1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AF287" i="4"/>
  <c r="AN402" i="4"/>
  <c r="AT402" i="4" s="1"/>
  <c r="AO397" i="4"/>
  <c r="AU397" i="4" s="1"/>
  <c r="D305" i="4"/>
  <c r="H305" i="4" s="1"/>
  <c r="F370" i="4"/>
  <c r="J370" i="4" s="1"/>
  <c r="G370" i="4"/>
  <c r="D370" i="4"/>
  <c r="H370" i="4" s="1"/>
  <c r="E370" i="4"/>
  <c r="I370" i="4" s="1"/>
  <c r="AL476" i="4"/>
  <c r="AR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G476" i="4"/>
  <c r="E476" i="4"/>
  <c r="I476" i="4" s="1"/>
  <c r="D476" i="4"/>
  <c r="H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O516" i="4"/>
  <c r="AN520" i="4"/>
  <c r="AP520" i="4"/>
  <c r="AQ548" i="4"/>
  <c r="AO548" i="4"/>
  <c r="AM510" i="4"/>
  <c r="AL510" i="4"/>
  <c r="AL470" i="4"/>
  <c r="AR470" i="4" s="1"/>
  <c r="AQ404" i="4"/>
  <c r="AW404" i="4" s="1"/>
  <c r="AP500" i="4"/>
  <c r="AN500" i="4"/>
  <c r="AP514" i="4"/>
  <c r="AO488" i="4"/>
  <c r="AN488" i="4"/>
  <c r="AP488" i="4"/>
  <c r="AN498" i="4"/>
  <c r="AN516" i="4"/>
  <c r="AN476" i="4"/>
  <c r="AT476" i="4" s="1"/>
  <c r="AO520" i="4"/>
  <c r="AN548" i="4"/>
  <c r="AO470" i="4"/>
  <c r="AU470" i="4" s="1"/>
  <c r="AP470" i="4"/>
  <c r="AV470" i="4" s="1"/>
  <c r="AP404" i="4"/>
  <c r="AV404" i="4" s="1"/>
  <c r="AN404" i="4"/>
  <c r="AT404" i="4" s="1"/>
  <c r="AQ514" i="4"/>
  <c r="AL498" i="4"/>
  <c r="AN484" i="4"/>
  <c r="AT484" i="4" s="1"/>
  <c r="AL484" i="4"/>
  <c r="AR484" i="4" s="1"/>
  <c r="AM516" i="4"/>
  <c r="AP476" i="4"/>
  <c r="AV476" i="4" s="1"/>
  <c r="AM476" i="4"/>
  <c r="AS476" i="4" s="1"/>
  <c r="AL520" i="4"/>
  <c r="AM548" i="4"/>
  <c r="AN510" i="4"/>
  <c r="AN470" i="4"/>
  <c r="AT470" i="4" s="1"/>
  <c r="AM470" i="4"/>
  <c r="AS470" i="4" s="1"/>
  <c r="AO404" i="4"/>
  <c r="AU404" i="4" s="1"/>
  <c r="AM404" i="4"/>
  <c r="AS404" i="4" s="1"/>
  <c r="AL500" i="4"/>
  <c r="AM514" i="4"/>
  <c r="AL488" i="4"/>
  <c r="AQ498" i="4"/>
  <c r="AO498" i="4"/>
  <c r="AQ484" i="4"/>
  <c r="AW484" i="4" s="1"/>
  <c r="AQ476" i="4"/>
  <c r="AW476" i="4" s="1"/>
  <c r="AQ520" i="4"/>
  <c r="AQ510" i="4"/>
  <c r="AO510" i="4"/>
  <c r="AQ500" i="4"/>
  <c r="AN514" i="4"/>
  <c r="AM488" i="4"/>
  <c r="AP498" i="4"/>
  <c r="F305" i="4" l="1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<sst xmlns="http://schemas.openxmlformats.org/spreadsheetml/2006/main" count="1762" uniqueCount="446">
  <si>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</si>
  <si>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</si>
  <si>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</si>
  <si>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</si>
  <si>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</si>
  <si>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</si>
  <si>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</si>
  <si>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</si>
  <si>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</si>
  <si>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</si>
  <si>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</si>
  <si>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</si>
  <si>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</si>
  <si>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</si>
  <si>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</si>
  <si>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</si>
  <si>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</si>
  <si>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</si>
  <si>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</si>
  <si>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</si>
  <si>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</si>
  <si>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</si>
  <si>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</si>
  <si>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</si>
  <si>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</si>
  <si>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</si>
  <si>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</si>
  <si>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</si>
  <si>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</si>
  <si>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</si>
  <si>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</si>
  <si>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</si>
  <si>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</si>
  <si>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</si>
  <si>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</si>
  <si>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</si>
  <si>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</si>
  <si>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</si>
  <si>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</si>
  <si>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</si>
  <si>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</si>
  <si>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</si>
  <si>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</si>
  <si>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</si>
  <si>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</si>
  <si>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</si>
  <si>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</si>
  <si>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</si>
  <si>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</si>
  <si>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</si>
  <si>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</si>
  <si>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</si>
  <si>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</si>
  <si>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</si>
  <si>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</si>
  <si>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</si>
  <si>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</si>
  <si>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</si>
  <si>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</si>
  <si>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</si>
  <si>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</si>
  <si>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</si>
  <si>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</si>
  <si>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</si>
  <si>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</si>
  <si>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</si>
  <si>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</si>
  <si>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</si>
  <si>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</si>
  <si>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</si>
  <si>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</si>
  <si>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</si>
  <si>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</si>
  <si>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</si>
  <si>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</si>
  <si>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</si>
  <si>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</si>
  <si>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</si>
  <si>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</si>
  <si>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</si>
  <si>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</si>
  <si>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</si>
  <si>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</si>
  <si>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</si>
  <si>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</si>
  <si>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</si>
  <si>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</si>
  <si>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</si>
  <si>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</si>
  <si>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</si>
  <si>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</si>
  <si>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</si>
  <si>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</si>
  <si>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</si>
  <si>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</si>
  <si>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</si>
  <si>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</si>
  <si>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</si>
  <si>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</si>
  <si>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</si>
  <si>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</si>
  <si>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</si>
  <si>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</si>
  <si>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</si>
  <si>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</si>
  <si>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</si>
  <si>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</si>
  <si>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</si>
  <si>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</si>
  <si>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</si>
  <si>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</si>
  <si>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</si>
  <si>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</si>
  <si>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</si>
  <si>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</si>
  <si>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</si>
  <si>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</si>
  <si>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</si>
  <si>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</si>
  <si>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</si>
  <si>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</si>
  <si>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</si>
  <si>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</si>
  <si>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</si>
  <si>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</si>
  <si>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</si>
  <si>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</si>
  <si>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</si>
  <si>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</si>
  <si>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</si>
  <si>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</si>
  <si>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</si>
  <si>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</si>
  <si>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</si>
  <si>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</si>
  <si>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</si>
  <si>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</si>
  <si>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</si>
  <si>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</si>
  <si>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</si>
  <si>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</si>
  <si>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</si>
  <si>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</si>
  <si>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</si>
  <si>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</si>
  <si>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</si>
  <si>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</si>
  <si>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</si>
  <si>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</si>
  <si>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</si>
  <si>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</si>
  <si>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</si>
  <si>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</si>
  <si>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</si>
  <si>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</si>
  <si>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</si>
  <si>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</si>
  <si>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</si>
  <si>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</si>
  <si>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</si>
  <si>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</si>
  <si>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</si>
  <si>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</si>
  <si>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</si>
  <si>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</si>
  <si>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</si>
  <si>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</si>
  <si>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</si>
  <si>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</si>
  <si>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</si>
  <si>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</si>
  <si>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</si>
  <si>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</si>
  <si>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</si>
  <si>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</si>
  <si>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</si>
  <si>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</si>
  <si>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</si>
  <si>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</si>
  <si>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</si>
  <si>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</si>
  <si>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</si>
  <si>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</si>
  <si>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</si>
  <si>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</si>
  <si>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</si>
  <si>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</si>
  <si>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</si>
  <si>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</si>
  <si>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</si>
  <si>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</si>
  <si>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</si>
  <si>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</si>
  <si>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</si>
  <si>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</si>
  <si>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</si>
  <si>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</si>
  <si>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</si>
  <si>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</si>
  <si>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</si>
  <si>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</si>
  <si>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</si>
  <si>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</si>
  <si>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</si>
  <si>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</si>
  <si>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</si>
  <si>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</si>
  <si>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</si>
  <si>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</si>
  <si>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</si>
  <si>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</si>
  <si>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</si>
  <si>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</si>
  <si>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</si>
  <si>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</si>
  <si>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</si>
  <si>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</si>
  <si>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</si>
  <si>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</si>
  <si>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</si>
  <si>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</si>
  <si>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</si>
  <si>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</si>
  <si>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</si>
  <si>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Ajaccio</t>
  </si>
  <si>
    <t>Nancy</t>
  </si>
  <si>
    <t>Auxerre</t>
  </si>
  <si>
    <t>Pau FC</t>
  </si>
  <si>
    <t>Chambly</t>
  </si>
  <si>
    <t>Guingamp</t>
  </si>
  <si>
    <t>Dunkerque</t>
  </si>
  <si>
    <t>Caen</t>
  </si>
  <si>
    <t>Rodez</t>
  </si>
  <si>
    <t>Chateauroux</t>
  </si>
  <si>
    <t>Sochaux</t>
  </si>
  <si>
    <t>Grenoble</t>
  </si>
  <si>
    <t>Troyes</t>
  </si>
  <si>
    <t>Niort</t>
  </si>
  <si>
    <t>Valenciennes</t>
  </si>
  <si>
    <t>Amiens</t>
  </si>
  <si>
    <t>Zwolle</t>
  </si>
  <si>
    <t>FC Emmen</t>
  </si>
  <si>
    <t>Bradford</t>
  </si>
  <si>
    <t>Grimsby</t>
  </si>
  <si>
    <t>Metz</t>
  </si>
  <si>
    <t>Lens</t>
  </si>
  <si>
    <t>Marseille</t>
  </si>
  <si>
    <t>Reims</t>
  </si>
  <si>
    <t>Nice</t>
  </si>
  <si>
    <t>Lyon</t>
  </si>
  <si>
    <t>Clermont</t>
  </si>
  <si>
    <t>Paris FC</t>
  </si>
  <si>
    <t>Toulouse</t>
  </si>
  <si>
    <t>Le Havre</t>
  </si>
  <si>
    <t>Crotone</t>
  </si>
  <si>
    <t>Reggiana</t>
  </si>
  <si>
    <t>Cittadella</t>
  </si>
  <si>
    <t>Sparta Rotterdam</t>
  </si>
  <si>
    <t>Groningen</t>
  </si>
  <si>
    <t>VVV Venlo</t>
  </si>
  <si>
    <t>Twente</t>
  </si>
  <si>
    <t>Waalwijk</t>
  </si>
  <si>
    <t>PSV Eindhoven</t>
  </si>
  <si>
    <t>Utrecht</t>
  </si>
  <si>
    <t>For Sittard</t>
  </si>
  <si>
    <t>Rangers</t>
  </si>
  <si>
    <t>Motherwell</t>
  </si>
  <si>
    <t>Ross County</t>
  </si>
  <si>
    <t>Hamilton</t>
  </si>
  <si>
    <t>St Mirren</t>
  </si>
  <si>
    <t>St Johnstone</t>
  </si>
  <si>
    <t>Hibernian</t>
  </si>
  <si>
    <t>Dundee United</t>
  </si>
  <si>
    <t>Hatayspor</t>
  </si>
  <si>
    <t>Brest</t>
  </si>
  <si>
    <t>Montpellier</t>
  </si>
  <si>
    <t>Dijon</t>
  </si>
  <si>
    <t>Monaco</t>
  </si>
  <si>
    <t>Nantes</t>
  </si>
  <si>
    <t>Angers</t>
  </si>
  <si>
    <t>St Etienne</t>
  </si>
  <si>
    <t>Nimes</t>
  </si>
  <si>
    <t>Strasbourg</t>
  </si>
  <si>
    <t>Bordeaux</t>
  </si>
  <si>
    <t>Lorient</t>
  </si>
  <si>
    <t>Rennes</t>
  </si>
  <si>
    <t>Lille</t>
  </si>
  <si>
    <t>Paris SG</t>
  </si>
  <si>
    <t>Benevento</t>
  </si>
  <si>
    <t>Spezia</t>
  </si>
  <si>
    <t>Vitesse</t>
  </si>
  <si>
    <t>Feyenoord</t>
  </si>
  <si>
    <t>Den Haag</t>
  </si>
  <si>
    <t>Ajax</t>
  </si>
  <si>
    <t>Heerenveen</t>
  </si>
  <si>
    <t>Heracles</t>
  </si>
  <si>
    <t>AZ Alkmaar</t>
  </si>
  <si>
    <t>Willem II</t>
  </si>
  <si>
    <t>Kilmarnock</t>
  </si>
  <si>
    <t>Aberdeen</t>
  </si>
  <si>
    <t>Erzurum BB</t>
  </si>
  <si>
    <t>Hartlepool</t>
  </si>
  <si>
    <t>Halifax</t>
  </si>
  <si>
    <t>Celtic</t>
  </si>
  <si>
    <t>Livingston</t>
  </si>
  <si>
    <t>E2</t>
  </si>
  <si>
    <t>E3</t>
  </si>
  <si>
    <t>EC</t>
  </si>
  <si>
    <t>F1</t>
  </si>
  <si>
    <t>F2</t>
  </si>
  <si>
    <t>I1</t>
  </si>
  <si>
    <t>I2</t>
  </si>
  <si>
    <t>N1</t>
  </si>
  <si>
    <t>P1</t>
  </si>
  <si>
    <t>SC0</t>
  </si>
  <si>
    <t>SP1</t>
  </si>
  <si>
    <t>T1</t>
  </si>
  <si>
    <t>Div</t>
  </si>
  <si>
    <t>M'gladbach</t>
  </si>
  <si>
    <t>Bayern Munich</t>
  </si>
  <si>
    <t>Karlsruhe</t>
  </si>
  <si>
    <t>Greuther Furth</t>
  </si>
  <si>
    <t>Sandhausen</t>
  </si>
  <si>
    <t>Heidenheim</t>
  </si>
  <si>
    <t>Accrington</t>
  </si>
  <si>
    <t>Nacional</t>
  </si>
  <si>
    <t>Logrones</t>
  </si>
  <si>
    <t>Waregem</t>
  </si>
  <si>
    <t>Mouscron</t>
  </si>
  <si>
    <t>Cercle Brugge</t>
  </si>
  <si>
    <t>Eupen</t>
  </si>
  <si>
    <t>Kortrijk</t>
  </si>
  <si>
    <t>Genk</t>
  </si>
  <si>
    <t>Oostende</t>
  </si>
  <si>
    <t>Charleroi</t>
  </si>
  <si>
    <t>Freiburg</t>
  </si>
  <si>
    <t>FC Koln</t>
  </si>
  <si>
    <t>Leverkusen</t>
  </si>
  <si>
    <t>Werder Bremen</t>
  </si>
  <si>
    <t>Mainz</t>
  </si>
  <si>
    <t>Ein Frankfurt</t>
  </si>
  <si>
    <t>Schalke 04</t>
  </si>
  <si>
    <t>Hoffenheim</t>
  </si>
  <si>
    <t>Union Berlin</t>
  </si>
  <si>
    <t>Wolfsburg</t>
  </si>
  <si>
    <t>RB Leipzig</t>
  </si>
  <si>
    <t>Dortmund</t>
  </si>
  <si>
    <t>Nurnberg</t>
  </si>
  <si>
    <t>Hamburg</t>
  </si>
  <si>
    <t>Osnabruck</t>
  </si>
  <si>
    <t>Wurzburger Kickers</t>
  </si>
  <si>
    <t>St Pauli</t>
  </si>
  <si>
    <t>Holstein Kiel</t>
  </si>
  <si>
    <t>Lincoln</t>
  </si>
  <si>
    <t>Peterboro</t>
  </si>
  <si>
    <t>Gillingham</t>
  </si>
  <si>
    <t>Burton</t>
  </si>
  <si>
    <t>Rochdale</t>
  </si>
  <si>
    <t>Crewe</t>
  </si>
  <si>
    <t>Ipswich</t>
  </si>
  <si>
    <t>Swindon</t>
  </si>
  <si>
    <t>Sunderland</t>
  </si>
  <si>
    <t>Cambridge</t>
  </si>
  <si>
    <t>Harrogate</t>
  </si>
  <si>
    <t>Port Vale</t>
  </si>
  <si>
    <t>Scunthorpe</t>
  </si>
  <si>
    <t>Southend</t>
  </si>
  <si>
    <t>Barrow</t>
  </si>
  <si>
    <t>Bromley</t>
  </si>
  <si>
    <t>Chesterfield</t>
  </si>
  <si>
    <t>Wealdstone</t>
  </si>
  <si>
    <t>King’s Lynn</t>
  </si>
  <si>
    <t>Sutton</t>
  </si>
  <si>
    <t>Altrincham</t>
  </si>
  <si>
    <t>Panetolikos</t>
  </si>
  <si>
    <t>Guimaraes</t>
  </si>
  <si>
    <t>Mechelen</t>
  </si>
  <si>
    <t>Antwerp</t>
  </si>
  <si>
    <t>Beerschot VA</t>
  </si>
  <si>
    <t>Gent</t>
  </si>
  <si>
    <t>Oud-Heverlee Leuven</t>
  </si>
  <si>
    <t>Anderlecht</t>
  </si>
  <si>
    <t>St Truiden</t>
  </si>
  <si>
    <t>Club Brugge</t>
  </si>
  <si>
    <t>Augsburg</t>
  </si>
  <si>
    <t>Stuttgart</t>
  </si>
  <si>
    <t>Bielefeld</t>
  </si>
  <si>
    <t>Hertha</t>
  </si>
  <si>
    <t>Darmstadt</t>
  </si>
  <si>
    <t>Hannover</t>
  </si>
  <si>
    <t>Paderborn</t>
  </si>
  <si>
    <t>Erzgebirge Aue</t>
  </si>
  <si>
    <t>Regensburg</t>
  </si>
  <si>
    <t>Bochum</t>
  </si>
  <si>
    <t>Volos NFC</t>
  </si>
  <si>
    <t>Apollon</t>
  </si>
  <si>
    <t>Asteras Tripolis</t>
  </si>
  <si>
    <t>Atromitos</t>
  </si>
  <si>
    <t>Larisa</t>
  </si>
  <si>
    <t>Farense</t>
  </si>
  <si>
    <t>Cartagena</t>
  </si>
  <si>
    <t>Castellon</t>
  </si>
  <si>
    <t>Karagumruk</t>
  </si>
  <si>
    <t>Standard</t>
  </si>
  <si>
    <t>Waasland-Beveren</t>
  </si>
  <si>
    <t>Braunschweig</t>
  </si>
  <si>
    <t>Fortuna Dusseldorf</t>
  </si>
  <si>
    <t>Giannina</t>
  </si>
  <si>
    <t>Lamia</t>
  </si>
  <si>
    <t>Sabadell</t>
  </si>
  <si>
    <t>D1</t>
  </si>
  <si>
    <t>D2</t>
  </si>
  <si>
    <t>SP2</t>
  </si>
  <si>
    <t>B1</t>
  </si>
  <si>
    <t>G1</t>
  </si>
  <si>
    <t>3-2</t>
  </si>
  <si>
    <t>4-0</t>
  </si>
  <si>
    <t>0-2</t>
  </si>
  <si>
    <t>2-3</t>
  </si>
  <si>
    <t>0-0</t>
  </si>
  <si>
    <t>2-2</t>
  </si>
  <si>
    <t>1-1</t>
  </si>
  <si>
    <t>1-3</t>
  </si>
  <si>
    <t>2-0</t>
  </si>
  <si>
    <t>3-0</t>
  </si>
  <si>
    <t>1-4</t>
  </si>
  <si>
    <t>0-4</t>
  </si>
  <si>
    <t>1-0</t>
  </si>
  <si>
    <t>1-2</t>
  </si>
  <si>
    <t>2-1</t>
  </si>
  <si>
    <t>5-0</t>
  </si>
  <si>
    <t>0-1</t>
  </si>
  <si>
    <t>3-3</t>
  </si>
  <si>
    <t>P</t>
  </si>
  <si>
    <t>3-1</t>
  </si>
  <si>
    <t>6-0</t>
  </si>
  <si>
    <t>0-3</t>
  </si>
  <si>
    <t>Exeter</t>
  </si>
  <si>
    <t>Bolton</t>
  </si>
  <si>
    <t>Carlisle</t>
  </si>
  <si>
    <t>Salford</t>
  </si>
  <si>
    <t>Oldham</t>
  </si>
  <si>
    <t>Mansfield</t>
  </si>
  <si>
    <t>E0</t>
  </si>
  <si>
    <t>E1</t>
  </si>
  <si>
    <t>4-4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</si>
</sst>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1.0586819730274928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1.0488545698370915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1.042106143326367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1.0424343751332963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1.0587691192107669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1.0584574108458336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1.0568116952111755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1.0615765272904456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1.0567919280515341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1.0605079846757564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1.0586446484898846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1.0632706922771613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1.0522559150967761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1.0776147357533354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1.0536457807807131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1.0499964535568072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1.0458219570064358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1.0557597764789854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1.0662627066031662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1.0552914984182968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1.0696235692694445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1.0666566032202576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1.0347781293381613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1.0425381099894757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1.0465751168236677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1.0469799548748147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1.038077229388916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1.041979455975633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1.0536616911224432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1.050305669221034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1.051738571938915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1.0485981343437822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1.0532159430726011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1.0518980699471303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1.0593568958392465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1.0588150667767779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1.0535792336879053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1.0548923717759795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1.0564966775030487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1.049459408292031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1.0653550983353486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1.0636410008450974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1.0662627066031662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1.071200922068871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1.0752646071356513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1.0369403410931437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1.0369265649091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1.0452102388436428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1.0404319501157899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1.038077229388916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1.0349578533419834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1.0797672047670608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1.0441265060289624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1.0344490471441554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1.0656540480886731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1.0960463184709746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1.0558828310536696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1.038077229388916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1.0774464451295942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1.0466503691020506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1.0529232824658912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1.0494125025023127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1.0421804198806015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1.0538424813225786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1.0424343751332963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1.0536369139215562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1.0526045231274919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1.0538424813225786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1.0487772084693074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1.0510694237812139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1.0449698306901456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1.0441265060289624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1.0571513411863043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1.0461929391857427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1.0646019609962662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1.077339368604181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1.0697333647833527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1.0570274463634663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1.0643058963539642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1.0533067630678474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1.0668028349405521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1.0696244407207609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1.0667899925853617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1.0658734026705068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1.0675140074300833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1.0439719885779606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1.042708496600167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1.0607092988079927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1.0521795989414335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1.0512018249471584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1.088350454069493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1.080376071271874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1.0856905002518895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1.099234069337681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1.0408967723463944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1.045344963452246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1.038077229388916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1.0347781293381613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1.0451911230503124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1.0968662459929701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1.0583691873379317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1.0551236153407171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1.0549077074635693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1.0581225564953149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1.0602391541885894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1.0602519614848172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1.0475117579190587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1.0517344996321181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1.0334960867783516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1.0535296042238604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1.0621875710835975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1.0470882991581001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1.0615765272904456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1.0583691873379317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1.0581225564953149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1.0646019609962662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1.0597065109096055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1.0654583973780449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1.069601405639077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1.1251483838926266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1.0671049906442842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1.0586391570182949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1.0500631329117833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1.068727537804758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1.1008248838250199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1.0849862126105516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1.038506964435719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1.0543967570307606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1.0419581736699886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1.0592899516571737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1.060537539928385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1.0750214632810238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1.1196075973509474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1.057702745646198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1.0469799548748147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1.0703838499014962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1.0479830465041664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1.0441161747080836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1.0509442098096211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1.0518428764688503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1.0533067630678474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1.0499964535568072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1.044303665417317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1.0513686083765104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1.0556315371027907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1.0475117579190587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1.0518985731239796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1.047592923283859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1.0442304149391313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1.0674919964665432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1.0624658649673062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1.0823669606052535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1.0502857379813271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1.0806590339570947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1.0513326278789881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1.051738571938915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1.0540429760538743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1.0494628052164887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1.0521795989414335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1.038953678663225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1.0781763507516477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1.0826135193164919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1.0510869493716231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1.0725313014542242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1.04299513543169</v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1.0264291167331197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2.7385680468710212</v>
      </c>
      <c r="I186" s="6">
        <f>IF('Log_working_3-way'!$D186="","",'True_Odds_Calculator_3-way'!O187/'True_Odds_Calculator_3-way'!B187-1)</f>
        <v>3.0493387158963499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2.4360704022702073E-2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1.0262113440930782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8.6793857802381229</v>
      </c>
      <c r="I187" s="6">
        <f>IF('Log_working_3-way'!$D187="","",'True_Odds_Calculator_3-way'!O188/'True_Odds_Calculator_3-way'!B188-1)</f>
        <v>7.2195764405620331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2.8096015937858265E-2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1.0277500738662473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5.6599903456464062</v>
      </c>
      <c r="I188" s="6">
        <f>IF('Log_working_3-way'!$D188="","",'True_Odds_Calculator_3-way'!O189/'True_Odds_Calculator_3-way'!B189-1)</f>
        <v>6.8435920648090951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2.8962801242564673E-2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1.0264226235157501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15.332669897749884</v>
      </c>
      <c r="I189" s="6">
        <f>IF('Log_working_3-way'!$D189="","",'True_Odds_Calculator_3-way'!O190/'True_Odds_Calculator_3-way'!B190-1)</f>
        <v>7.2171261072914188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2.8402592451391762E-2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1.0306702909220271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7.9440763345629311</v>
      </c>
      <c r="I190" s="6">
        <f>IF('Log_working_3-way'!$D190="","",'True_Odds_Calculator_3-way'!O191/'True_Odds_Calculator_3-way'!B191-1)</f>
        <v>8.7567726533577872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3.2934318986328259E-2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1.0418508748852535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1.6566014134176794</v>
      </c>
      <c r="I191" s="6">
        <f>IF('Log_working_3-way'!$D191="","",'True_Odds_Calculator_3-way'!O192/'True_Odds_Calculator_3-way'!B192-1)</f>
        <v>5.4616699685107024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3.8677246838922041E-2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1.0331938603442845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17.74588529895653</v>
      </c>
      <c r="I192" s="6">
        <f>IF('Log_working_3-way'!$D192="","",'True_Odds_Calculator_3-way'!O193/'True_Odds_Calculator_3-way'!B193-1)</f>
        <v>8.7971187834185063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3.5243065863503231E-2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1.0326379927838474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16.955973891806547</v>
      </c>
      <c r="I193" s="6">
        <f>IF('Log_working_3-way'!$D193="","",'True_Odds_Calculator_3-way'!O194/'True_Odds_Calculator_3-way'!B194-1)</f>
        <v>9.8830946663730828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3.4701467302586719E-2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1.0311772546471838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8.5078875908568694</v>
      </c>
      <c r="I194" s="6">
        <f>IF('Log_working_3-way'!$D194="","",'True_Odds_Calculator_3-way'!O195/'True_Odds_Calculator_3-way'!B195-1)</f>
        <v>8.8130973785263684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3.3557387106880388E-2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1.0309997992358602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18.470446597688145</v>
      </c>
      <c r="I195" s="6">
        <f>IF('Log_working_3-way'!$D195="","",'True_Odds_Calculator_3-way'!O196/'True_Odds_Calculator_3-way'!B196-1)</f>
        <v>8.9466411782588935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3.2795556530426317E-2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1.0302163400101738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11.804190128814081</v>
      </c>
      <c r="I196" s="6">
        <f>IF('Log_working_3-way'!$D196="","",'True_Odds_Calculator_3-way'!O197/'True_Odds_Calculator_3-way'!B197-1)</f>
        <v>10.202703485718509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3.2719786479185053E-2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1.0306995600139977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6.813618092058185</v>
      </c>
      <c r="I197" s="6">
        <f>IF('Log_working_3-way'!$D197="","",'True_Odds_Calculator_3-way'!O198/'True_Odds_Calculator_3-way'!B198-1)</f>
        <v>10.124832359418297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3.2910025512137286E-2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1.0384137802845264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0.50689573108413222</v>
      </c>
      <c r="I198" s="6">
        <f>IF('Log_working_3-way'!$D198="","",'True_Odds_Calculator_3-way'!O199/'True_Odds_Calculator_3-way'!B199-1)</f>
        <v>3.5805357363716359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3.1734756063364955E-2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1.0827340194992612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75.991972117195729</v>
      </c>
      <c r="I199" s="6">
        <f>IF('Log_working_3-way'!$D199="","",'True_Odds_Calculator_3-way'!O200/'True_Odds_Calculator_3-way'!B200-1)</f>
        <v>-2.2518108410925053E-2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3.542467562403373E-2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1.0271857987471644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20.2320438185487</v>
      </c>
      <c r="I200" s="6">
        <f>IF('Log_working_3-way'!$D200="","",'True_Odds_Calculator_3-way'!O201/'True_Odds_Calculator_3-way'!B201-1)</f>
        <v>9.1836247914690503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2.8444006306825198E-2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1.0445886706351604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0.22894514000683741</v>
      </c>
      <c r="I201" s="6">
        <f>IF('Log_working_3-way'!$D201="","",'True_Odds_Calculator_3-way'!O202/'True_Odds_Calculator_3-way'!B202-1)</f>
        <v>2.548450326837683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3.4237460114951546E-2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1.0211071701455052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6.7601814332903496</v>
      </c>
      <c r="I202" s="6">
        <f>IF('Log_working_3-way'!$D202="","",'True_Odds_Calculator_3-way'!O203/'True_Odds_Calculator_3-way'!B203-1)</f>
        <v>7.8194218103726794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2.2519075506604036E-2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1.0291149007262592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22.09965705038476</v>
      </c>
      <c r="I203" s="6">
        <f>IF('Log_working_3-way'!$D203="","",'True_Odds_Calculator_3-way'!O204/'True_Odds_Calculator_3-way'!B204-1)</f>
        <v>8.5396378528357548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3.011745381831199E-2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1.040988944860072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24.242255904884864</v>
      </c>
      <c r="I204" s="6">
        <f>IF('Log_working_3-way'!$D204="","",'True_Odds_Calculator_3-way'!O205/'True_Odds_Calculator_3-way'!B205-1)</f>
        <v>6.8354022921081379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4.1843800967888534E-2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1.0364836253619591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13.344780403308052</v>
      </c>
      <c r="I205" s="6">
        <f>IF('Log_working_3-way'!$D205="","",'True_Odds_Calculator_3-way'!O206/'True_Odds_Calculator_3-way'!B206-1)</f>
        <v>7.5744015525445061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3.9217777864967385E-2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1.0370948032986835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7.3727987592252937</v>
      </c>
      <c r="I206" s="6">
        <f>IF('Log_working_3-way'!$D206="","",'True_Odds_Calculator_3-way'!O207/'True_Odds_Calculator_3-way'!B207-1)</f>
        <v>7.4224152358892361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3.9273732176686282E-2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1.0361953772574375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11.545111142878726</v>
      </c>
      <c r="I207" s="6">
        <f>IF('Log_working_3-way'!$D207="","",'True_Odds_Calculator_3-way'!O208/'True_Odds_Calculator_3-way'!B208-1)</f>
        <v>7.2779975480254038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3.8881346905103698E-2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1.021334597220926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23.958351138608652</v>
      </c>
      <c r="I208" s="6">
        <f>IF('Log_working_3-way'!$D208="","",'True_Odds_Calculator_3-way'!O209/'True_Odds_Calculator_3-way'!B209-1)</f>
        <v>6.0706671149700346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2.2006667167957517E-2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1.0292803628099991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43.546023382660373</v>
      </c>
      <c r="I209" s="6">
        <f>IF('Log_working_3-way'!$D209="","",'True_Odds_Calculator_3-way'!O210/'True_Odds_Calculator_3-way'!B210-1)</f>
        <v>3.4170941429325152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2.4867281144312248E-2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1.021373512796133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6.5073992043334483</v>
      </c>
      <c r="I210" s="6">
        <f>IF('Log_working_3-way'!$D210="","",'True_Odds_Calculator_3-way'!O211/'True_Odds_Calculator_3-way'!B211-1)</f>
        <v>4.8773775213135533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2.2106349464993791E-2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1.025152126112854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3.5141777849396583</v>
      </c>
      <c r="I211" s="6">
        <f>IF('Log_working_3-way'!$D211="","",'True_Odds_Calculator_3-way'!O212/'True_Odds_Calculator_3-way'!B212-1)</f>
        <v>4.3785519382649927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2.4508191156579873E-2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1.0204388885959912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9.8704922027290447</v>
      </c>
      <c r="I212" s="6">
        <f>IF('Log_working_3-way'!$D212="","",'True_Odds_Calculator_3-way'!O213/'True_Odds_Calculator_3-way'!B213-1)</f>
        <v>7.8759643838511959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2.2135051835247888E-2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1.0205402580892189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17.179594314985192</v>
      </c>
      <c r="I213" s="6">
        <f>IF('Log_working_3-way'!$D213="","",'True_Odds_Calculator_3-way'!O214/'True_Odds_Calculator_3-way'!B214-1)</f>
        <v>6.4258625656244091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2.197398967174391E-2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1.0260215780765847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6.1494293156191686</v>
      </c>
      <c r="I214" s="6">
        <f>IF('Log_working_3-way'!$D214="","",'True_Odds_Calculator_3-way'!O215/'True_Odds_Calculator_3-way'!B215-1)</f>
        <v>6.511369174722387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2.7249387326409247E-2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1.030271550097472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27.668124270678586</v>
      </c>
      <c r="I215" s="6">
        <f>IF('Log_working_3-way'!$D215="","",'True_Odds_Calculator_3-way'!O216/'True_Odds_Calculator_3-way'!B216-1)</f>
        <v>5.3812492788171875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3.0303263823600268E-2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1.0289119299326202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5.5861536027242176</v>
      </c>
      <c r="I216" s="6">
        <f>IF('Log_working_3-way'!$D216="","",'True_Odds_Calculator_3-way'!O217/'True_Odds_Calculator_3-way'!B217-1)</f>
        <v>5.5180801205623116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2.9688105812273324E-2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1.0312893001479944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15.119502000214538</v>
      </c>
      <c r="I217" s="6">
        <f>IF('Log_working_3-way'!$D217="","",'True_Odds_Calculator_3-way'!O218/'True_Odds_Calculator_3-way'!B218-1)</f>
        <v>6.5494921160612796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3.3513635490344473E-2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1.0318786983184385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18.278170134924636</v>
      </c>
      <c r="I218" s="6">
        <f>IF('Log_working_3-way'!$D218="","",'True_Odds_Calculator_3-way'!O219/'True_Odds_Calculator_3-way'!B219-1)</f>
        <v>6.4637458695214409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3.3803872426163561E-2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1.0328517424121852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5.5585763220833817</v>
      </c>
      <c r="I219" s="6">
        <f>IF('Log_working_3-way'!$D219="","",'True_Odds_Calculator_3-way'!O220/'True_Odds_Calculator_3-way'!B220-1)</f>
        <v>6.5038324512467112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3.4017703650587983E-2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1.0341396197725758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25.215775230818213</v>
      </c>
      <c r="I220" s="6">
        <f>IF('Log_working_3-way'!$D220="","",'True_Odds_Calculator_3-way'!O221/'True_Odds_Calculator_3-way'!B221-1)</f>
        <v>5.9835988127882009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3.4748576850094803E-2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1.0311345307459143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16.375925125336234</v>
      </c>
      <c r="I221" s="6">
        <f>IF('Log_working_3-way'!$D221="","",'True_Odds_Calculator_3-way'!O222/'True_Odds_Calculator_3-way'!B222-1)</f>
        <v>7.3717087005253177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3.3303873867357003E-2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1.0318102111186127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15.929726657138751</v>
      </c>
      <c r="I222" s="6">
        <f>IF('Log_working_3-way'!$D222="","",'True_Odds_Calculator_3-way'!O223/'True_Odds_Calculator_3-way'!B223-1)</f>
        <v>7.7734333392221551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3.4080269923143947E-2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1.0332208826998885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21.777052343673756</v>
      </c>
      <c r="I223" s="6">
        <f>IF('Log_working_3-way'!$D223="","",'True_Odds_Calculator_3-way'!O224/'True_Odds_Calculator_3-way'!B224-1)</f>
        <v>5.8733652853769911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3.458943557676486E-2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1.0309349497262679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10.507032805459588</v>
      </c>
      <c r="I224" s="6">
        <f>IF('Log_working_3-way'!$D224="","",'True_Odds_Calculator_3-way'!O225/'True_Odds_Calculator_3-way'!B225-1)</f>
        <v>7.6749386759936833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3.3333842177445838E-2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1.0320849957759106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7.3663747189016462</v>
      </c>
      <c r="I225" s="6">
        <f>IF('Log_working_3-way'!$D225="","",'True_Odds_Calculator_3-way'!O226/'True_Odds_Calculator_3-way'!B226-1)</f>
        <v>6.9861352020166976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3.3962656680709413E-2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1.0370479582601522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16.276181929356042</v>
      </c>
      <c r="I226" s="6">
        <f>IF('Log_working_3-way'!$D226="","",'True_Odds_Calculator_3-way'!O227/'True_Odds_Calculator_3-way'!B227-1)</f>
        <v>5.4246554943774337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3.9269603518716778E-2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1.0457766710682113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33.366820470751826</v>
      </c>
      <c r="I227" s="6">
        <f>IF('Log_working_3-way'!$D227="","",'True_Odds_Calculator_3-way'!O228/'True_Odds_Calculator_3-way'!B228-1)</f>
        <v>4.8433547087870599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4.3344433954518147E-2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1.0374245985874766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9.9787666800209553</v>
      </c>
      <c r="I228" s="6">
        <f>IF('Log_working_3-way'!$D228="","",'True_Odds_Calculator_3-way'!O229/'True_Odds_Calculator_3-way'!B229-1)</f>
        <v>5.6614655224149306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3.9592223802750182E-2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1.0545824167049402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29.655544674072917</v>
      </c>
      <c r="I229" s="6">
        <f>IF('Log_working_3-way'!$D229="","",'True_Odds_Calculator_3-way'!O230/'True_Odds_Calculator_3-way'!B230-1)</f>
        <v>6.2865167687792658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5.3090336331333532E-2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1.0448158484681755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22.897581792318636</v>
      </c>
      <c r="I230" s="6">
        <f>IF('Log_working_3-way'!$D230="","",'True_Odds_Calculator_3-way'!O231/'True_Odds_Calculator_3-way'!B231-1)</f>
        <v>6.8032920138183304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4.6130952380952328E-2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1.0219618242322779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3.9164931805059036</v>
      </c>
      <c r="I231" s="6">
        <f>IF('Log_working_3-way'!$D231="","",'True_Odds_Calculator_3-way'!O232/'True_Odds_Calculator_3-way'!B232-1)</f>
        <v>7.2643418528048311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2.2527134253345515E-2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1.0199217972467531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16.139755769653522</v>
      </c>
      <c r="I232" s="6">
        <f>IF('Log_working_3-way'!$D232="","",'True_Odds_Calculator_3-way'!O233/'True_Odds_Calculator_3-way'!B233-1)</f>
        <v>6.8125697382487393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2.1408738060039401E-2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1.0205937138855532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12.618567490136581</v>
      </c>
      <c r="I233" s="6">
        <f>IF('Log_working_3-way'!$D233="","",'True_Odds_Calculator_3-way'!O234/'True_Odds_Calculator_3-way'!B234-1)</f>
        <v>8.2037712316192728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2.234854804053521E-2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1.0254906126020811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31.236249697244524</v>
      </c>
      <c r="I234" s="6">
        <f>IF('Log_working_3-way'!$D234="","",'True_Odds_Calculator_3-way'!O235/'True_Odds_Calculator_3-way'!B235-1)</f>
        <v>6.1678725614072691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2.4606230270556306E-2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1.0223334656524972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23.435392630317754</v>
      </c>
      <c r="I235" s="6">
        <f>IF('Log_working_3-way'!$D235="","",'True_Odds_Calculator_3-way'!O236/'True_Odds_Calculator_3-way'!B236-1)</f>
        <v>6.2568339301109228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2.3106130448737661E-2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1.0276528336250466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0.61046052769404513</v>
      </c>
      <c r="I236" s="6">
        <f>IF('Log_working_3-way'!$D236="","",'True_Odds_Calculator_3-way'!O237/'True_Odds_Calculator_3-way'!B237-1)</f>
        <v>3.5004212505589605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2.3234088271328002E-2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1.0628174932795258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69.707996759635392</v>
      </c>
      <c r="I237" s="6">
        <f>IF('Log_working_3-way'!$D237="","",'True_Odds_Calculator_3-way'!O238/'True_Odds_Calculator_3-way'!B238-1)</f>
        <v>0.24423692756959392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3.3141348226393363E-2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1.0196181526820691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9.8067662517803047</v>
      </c>
      <c r="I238" s="6">
        <f>IF('Log_working_3-way'!$D238="","",'True_Odds_Calculator_3-way'!O239/'True_Odds_Calculator_3-way'!B239-1)</f>
        <v>9.4564892688447539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2.1342139821887596E-2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1.0213371408983123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7.6100434031191728</v>
      </c>
      <c r="I239" s="6">
        <f>IF('Log_working_3-way'!$D239="","",'True_Odds_Calculator_3-way'!O240/'True_Odds_Calculator_3-way'!B240-1)</f>
        <v>6.4208199140074047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2.2668449158872672E-2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1.0364962956664592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13.567971604887115</v>
      </c>
      <c r="I240" s="6">
        <f>IF('Log_working_3-way'!$D240="","",'True_Odds_Calculator_3-way'!O241/'True_Odds_Calculator_3-way'!B241-1)</f>
        <v>9.9081834793636556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3.9285018890546919E-2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1.0788957621259749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-9.9884780026210707E-2</v>
      </c>
      <c r="I241" s="6">
        <f>IF('Log_working_3-way'!$D241="","",'True_Odds_Calculator_3-way'!O242/'True_Odds_Calculator_3-way'!B242-1)</f>
        <v>2.3731922011432127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5.5375901453359244E-2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1.0305143767295299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0.92809185838632313</v>
      </c>
      <c r="I242" s="6">
        <f>IF('Log_working_3-way'!$D242="","",'True_Odds_Calculator_3-way'!O243/'True_Odds_Calculator_3-way'!B243-1)</f>
        <v>3.2838096433567268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2.5966257635710699E-2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1.0193251407611754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8.5662309939330381</v>
      </c>
      <c r="I243" s="6">
        <f>IF('Log_working_3-way'!$D243="","",'True_Odds_Calculator_3-way'!O244/'True_Odds_Calculator_3-way'!B244-1)</f>
        <v>7.7287329363220589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2.084352826033764E-2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1.0516894007402722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34.921332311397329</v>
      </c>
      <c r="I244" s="6">
        <f>IF('Log_working_3-way'!$D244="","",'True_Odds_Calculator_3-way'!O245/'True_Odds_Calculator_3-way'!B245-1)</f>
        <v>5.574726532481284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4.7785429958311809E-2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1.0286437175309056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4.3025516757192843</v>
      </c>
      <c r="I245" s="6">
        <f>IF('Log_working_3-way'!$D245="","",'True_Odds_Calculator_3-way'!O246/'True_Odds_Calculator_3-way'!B246-1)</f>
        <v>7.5023513371814836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2.9502847978764457E-2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1.0330529535279909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32.142386947401363</v>
      </c>
      <c r="I246" s="6">
        <f>IF('Log_working_3-way'!$D246="","",'True_Odds_Calculator_3-way'!O247/'True_Odds_Calculator_3-way'!B247-1)</f>
        <v>4.2170075351067418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3.1867646563205954E-2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1.028261014736161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6.6223651251124354</v>
      </c>
      <c r="I247" s="6">
        <f>IF('Log_working_3-way'!$D247="","",'True_Odds_Calculator_3-way'!O248/'True_Odds_Calculator_3-way'!B248-1)</f>
        <v>5.5200596850281531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2.9375480762253048E-2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1.027703961273754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6.9335824758007121</v>
      </c>
      <c r="I248" s="6">
        <f>IF('Log_working_3-way'!$D248="","",'True_Odds_Calculator_3-way'!O249/'True_Odds_Calculator_3-way'!B249-1)</f>
        <v>5.6950754905628047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2.8950708084566124E-2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1.0320486605416597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3.9632135096524763</v>
      </c>
      <c r="I249" s="6">
        <f>IF('Log_working_3-way'!$D249="","",'True_Odds_Calculator_3-way'!O250/'True_Odds_Calculator_3-way'!B250-1)</f>
        <v>4.2932201726119441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3.1317775133058223E-2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1.0312154914922191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27.958845148618153</v>
      </c>
      <c r="I250" s="6">
        <f>IF('Log_working_3-way'!$D250="","",'True_Odds_Calculator_3-way'!O251/'True_Odds_Calculator_3-way'!B251-1)</f>
        <v>5.6808768552302169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3.1137501254966171E-2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1.0257441226442803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6.2664376301495839</v>
      </c>
      <c r="I251" s="6">
        <f>IF('Log_working_3-way'!$D251="","",'True_Odds_Calculator_3-way'!O252/'True_Odds_Calculator_3-way'!B252-1)</f>
        <v>8.2154595899107008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2.734492283672596E-2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1.0260776049445584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15.609899093269384</v>
      </c>
      <c r="I252" s="6">
        <f>IF('Log_working_3-way'!$D252="","",'True_Odds_Calculator_3-way'!O253/'True_Odds_Calculator_3-way'!B253-1)</f>
        <v>9.0571967876493016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2.8021680820805805E-2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1.0257828134167022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7.9909475129678498</v>
      </c>
      <c r="I253" s="6">
        <f>IF('Log_working_3-way'!$D253="","",'True_Odds_Calculator_3-way'!O254/'True_Odds_Calculator_3-way'!B254-1)</f>
        <v>7.2239483314557944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2.7549475100192566E-2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1.0319273304302321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35.550566180806648</v>
      </c>
      <c r="I254" s="6">
        <f>IF('Log_working_3-way'!$D254="","",'True_Odds_Calculator_3-way'!O255/'True_Odds_Calculator_3-way'!B255-1)</f>
        <v>4.2766068042330323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2.9747348765753578E-2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1.026972549604815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17.699055510925881</v>
      </c>
      <c r="I255" s="6">
        <f>IF('Log_working_3-way'!$D255="","",'True_Odds_Calculator_3-way'!O256/'True_Odds_Calculator_3-way'!B256-1)</f>
        <v>7.1667859834486087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2.8751863992138471E-2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1.0200760091597387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17.346947000965169</v>
      </c>
      <c r="I256" s="6">
        <f>IF('Log_working_3-way'!$D256="","",'True_Odds_Calculator_3-way'!O257/'True_Odds_Calculator_3-way'!B257-1)</f>
        <v>9.1874239221488274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2.1438524870233788E-2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1.0274389139148701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37.120102155051768</v>
      </c>
      <c r="I257" s="6">
        <f>IF('Log_working_3-way'!$D257="","",'True_Odds_Calculator_3-way'!O258/'True_Odds_Calculator_3-way'!B258-1)</f>
        <v>5.7938444815152037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2.4721807961454623E-2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1.0296101944570755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0.93665744183985655</v>
      </c>
      <c r="I258" s="6">
        <f>IF('Log_working_3-way'!$D258="","",'True_Odds_Calculator_3-way'!O259/'True_Odds_Calculator_3-way'!B259-1)</f>
        <v>2.311081321054071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2.4307832338335889E-2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1.0279953339901751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0.89385812249265073</v>
      </c>
      <c r="I259" s="6">
        <f>IF('Log_working_3-way'!$D259="","",'True_Odds_Calculator_3-way'!O260/'True_Odds_Calculator_3-way'!B260-1)</f>
        <v>3.8428793247052404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2.424457086634213E-2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1.0307768521727514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10.12034088996851</v>
      </c>
      <c r="I260" s="6">
        <f>IF('Log_working_3-way'!$D260="","",'True_Odds_Calculator_3-way'!O261/'True_Odds_Calculator_3-way'!B261-1)</f>
        <v>9.7527518438834395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3.3327214505700642E-2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1.0310640583514026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9.0028038267856836</v>
      </c>
      <c r="I261" s="6">
        <f>IF('Log_working_3-way'!$D261="","",'True_Odds_Calculator_3-way'!O262/'True_Odds_Calculator_3-way'!B262-1)</f>
        <v>10.745695454971386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3.3611827745620992E-2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1.0346043714513173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22.208459412488171</v>
      </c>
      <c r="I262" s="6">
        <f>IF('Log_working_3-way'!$D262="","",'True_Odds_Calculator_3-way'!O263/'True_Odds_Calculator_3-way'!B263-1)</f>
        <v>10.098457304339069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3.5364696289139408E-2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1.0369030997913753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19.441828658390225</v>
      </c>
      <c r="I263" s="6">
        <f>IF('Log_working_3-way'!$D263="","",'True_Odds_Calculator_3-way'!O264/'True_Odds_Calculator_3-way'!B264-1)</f>
        <v>7.0872528434777351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3.8869003591671447E-2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1.0364550184825196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17.041819561255394</v>
      </c>
      <c r="I264" s="6">
        <f>IF('Log_working_3-way'!$D264="","",'True_Odds_Calculator_3-way'!O265/'True_Odds_Calculator_3-way'!B265-1)</f>
        <v>6.1477962833501554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3.871333026646373E-2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1.0359982963264849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9.771177628635483</v>
      </c>
      <c r="I265" s="6">
        <f>IF('Log_working_3-way'!$D265="","",'True_Odds_Calculator_3-way'!O266/'True_Odds_Calculator_3-way'!B266-1)</f>
        <v>6.9514636277715098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3.8471149040864239E-2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1.0657245584899444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54.669934040600545</v>
      </c>
      <c r="I266" s="6">
        <f>IF('Log_working_3-way'!$D266="","",'True_Odds_Calculator_3-way'!O267/'True_Odds_Calculator_3-way'!B267-1)</f>
        <v>2.2884085421389382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4.6734893704613256E-2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1.0365813614193262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11.187010584167139</v>
      </c>
      <c r="I267" s="6">
        <f>IF('Log_working_3-way'!$D267="","",'True_Odds_Calculator_3-way'!O268/'True_Odds_Calculator_3-way'!B268-1)</f>
        <v>6.8108013955765108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3.9178545523273378E-2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1.0376912945826251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9.3404022901663986</v>
      </c>
      <c r="I268" s="6">
        <f>IF('Log_working_3-way'!$D268="","",'True_Odds_Calculator_3-way'!O269/'True_Odds_Calculator_3-way'!B269-1)</f>
        <v>5.2598651801510377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3.9591897841553036E-2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1.0414589361814919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6.0845048925265823</v>
      </c>
      <c r="I269" s="6">
        <f>IF('Log_working_3-way'!$D269="","",'True_Odds_Calculator_3-way'!O270/'True_Odds_Calculator_3-way'!B270-1)</f>
        <v>5.2435703259417963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4.2305088776882549E-2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1.0503979496357834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1.7115485008068725</v>
      </c>
      <c r="I270" s="6">
        <f>IF('Log_working_3-way'!$D270="","",'True_Odds_Calculator_3-way'!O271/'True_Odds_Calculator_3-way'!B271-1)</f>
        <v>4.3218000557955101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4.5224865979582862E-2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1.0207232561221176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7.6150070475812637</v>
      </c>
      <c r="I271" s="6">
        <f>IF('Log_working_3-way'!$D271="","",'True_Odds_Calculator_3-way'!O272/'True_Odds_Calculator_3-way'!B272-1)</f>
        <v>6.719966981652858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2.2079225893449239E-2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1.0232229801847113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4.3829473675285779</v>
      </c>
      <c r="I272" s="6">
        <f>IF('Log_working_3-way'!$D272="","",'True_Odds_Calculator_3-way'!O273/'True_Odds_Calculator_3-way'!B273-1)</f>
        <v>6.0213669074716005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2.3671632116200492E-2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1.0258916703315946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14.442909015101328</v>
      </c>
      <c r="I273" s="6">
        <f>IF('Log_working_3-way'!$D273="","",'True_Odds_Calculator_3-way'!O274/'True_Odds_Calculator_3-way'!B274-1)</f>
        <v>6.548969288416437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2.783509951787444E-2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1.0301288881563686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29.650985972534983</v>
      </c>
      <c r="I274" s="6">
        <f>IF('Log_working_3-way'!$D274="","",'True_Odds_Calculator_3-way'!O275/'True_Odds_Calculator_3-way'!B275-1)</f>
        <v>4.4533020347352856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2.9711459670628715E-2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1.0256239614104157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9.1264174035280892</v>
      </c>
      <c r="I275" s="6">
        <f>IF('Log_working_3-way'!$D275="","",'True_Odds_Calculator_3-way'!O276/'True_Odds_Calculator_3-way'!B276-1)</f>
        <v>7.6714075516065865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2.7592172888507793E-2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1.1297339118934451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72.900798659810931</v>
      </c>
      <c r="I276" s="6">
        <f>IF('Log_working_3-way'!$D276="","",'True_Odds_Calculator_3-way'!O277/'True_Odds_Calculator_3-way'!B277-1)</f>
        <v>0.42415483656273989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5.9726955020975359E-2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1.0455866416388433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10.334516134698825</v>
      </c>
      <c r="I277" s="6">
        <f>IF('Log_working_3-way'!$D277="","",'True_Odds_Calculator_3-way'!O278/'True_Odds_Calculator_3-way'!B278-1)</f>
        <v>10.902168923674552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4.9061669648716721E-2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1.0494215811959946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20.780702922716863</v>
      </c>
      <c r="I278" s="6">
        <f>IF('Log_working_3-way'!$D278="","",'True_Odds_Calculator_3-way'!O279/'True_Odds_Calculator_3-way'!B279-1)</f>
        <v>9.5010196837473675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5.1079428527408988E-2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1.0790963266203206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39.485654024210426</v>
      </c>
      <c r="I279" s="6">
        <f>IF('Log_working_3-way'!$D279="","",'True_Odds_Calculator_3-way'!O280/'True_Odds_Calculator_3-way'!B280-1)</f>
        <v>4.8170070495541548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6.9083593180224501E-2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1.021058762740485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9.4432797088521312</v>
      </c>
      <c r="I280" s="6">
        <f>IF('Log_working_3-way'!$D280="","",'True_Odds_Calculator_3-way'!O281/'True_Odds_Calculator_3-way'!B281-1)</f>
        <v>6.7157787749185562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2.2634021361509049E-2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1.0289986719479689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1.8567474011072003</v>
      </c>
      <c r="I281" s="6">
        <f>IF('Log_working_3-way'!$D281="","",'True_Odds_Calculator_3-way'!O282/'True_Odds_Calculator_3-way'!B282-1)</f>
        <v>3.8114115636149002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2.6366491339614218E-2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1.0246112469421356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3.4939556553188282</v>
      </c>
      <c r="I282" s="6">
        <f>IF('Log_working_3-way'!$D282="","",'True_Odds_Calculator_3-way'!O283/'True_Odds_Calculator_3-way'!B283-1)</f>
        <v>6.2455021143999554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2.4706247312959562E-2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1.0223884855819896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28.208621368225685</v>
      </c>
      <c r="I283" s="6">
        <f>IF('Log_working_3-way'!$D283="","",'True_Odds_Calculator_3-way'!O284/'True_Odds_Calculator_3-way'!B284-1)</f>
        <v>5.9558579271147378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2.231977501886262E-2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1.0223557944184698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29.881649707580461</v>
      </c>
      <c r="I284" s="6">
        <f>IF('Log_working_3-way'!$D284="","",'True_Odds_Calculator_3-way'!O285/'True_Odds_Calculator_3-way'!B285-1)</f>
        <v>5.2081111442555903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2.2020254908065251E-2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1.0819193680986974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54.934686477284068</v>
      </c>
      <c r="I285" s="6">
        <f>IF('Log_working_3-way'!$D285="","",'True_Odds_Calculator_3-way'!O286/'True_Odds_Calculator_3-way'!B286-1)</f>
        <v>2.1825476019395698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5.7869478845949729E-2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1.0310343442842789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5.5393209544422808</v>
      </c>
      <c r="I286" s="6">
        <f>IF('Log_working_3-way'!$D286="","",'True_Odds_Calculator_3-way'!O287/'True_Odds_Calculator_3-way'!B287-1)</f>
        <v>5.243982378264108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3.1682081365151271E-2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1.0332926856043578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31.751339832733905</v>
      </c>
      <c r="I287" s="6">
        <f>IF('Log_working_3-way'!$D287="","",'True_Odds_Calculator_3-way'!O288/'True_Odds_Calculator_3-way'!B288-1)</f>
        <v>5.337711276166428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3.2081598419676505E-2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1.0259879449678686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8.327894494999871</v>
      </c>
      <c r="I288" s="6">
        <f>IF('Log_working_3-way'!$D288="","",'True_Odds_Calculator_3-way'!O289/'True_Odds_Calculator_3-way'!B289-1)</f>
        <v>6.0703489859042099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2.7569795469098102E-2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1.0314904654462351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32.988906408081938</v>
      </c>
      <c r="I289" s="6">
        <f>IF('Log_working_3-way'!$D289="","",'True_Odds_Calculator_3-way'!O290/'True_Odds_Calculator_3-way'!B290-1)</f>
        <v>4.3492316114595209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3.0123748148960239E-2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1.0253281520221231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11.593058773391716</v>
      </c>
      <c r="I290" s="6">
        <f>IF('Log_working_3-way'!$D290="","",'True_Odds_Calculator_3-way'!O291/'True_Odds_Calculator_3-way'!B291-1)</f>
        <v>9.8862535569267127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2.7493724084277638E-2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1.0251843905173845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9.0645968990866219</v>
      </c>
      <c r="I291" s="6">
        <f>IF('Log_working_3-way'!$D291="","",'True_Odds_Calculator_3-way'!O292/'True_Odds_Calculator_3-way'!B292-1)</f>
        <v>9.1296345127633423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2.7265815973526397E-2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1.0428289604221557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0.19396568569976935</v>
      </c>
      <c r="I292" s="6">
        <f>IF('Log_working_3-way'!$D292="","",'True_Odds_Calculator_3-way'!O293/'True_Odds_Calculator_3-way'!B293-1)</f>
        <v>3.415553571374887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3.4006182942353247E-2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1.0344229923571604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40.459855534858171</v>
      </c>
      <c r="I293" s="6">
        <f>IF('Log_working_3-way'!$D293="","",'True_Odds_Calculator_3-way'!O294/'True_Odds_Calculator_3-way'!B294-1)</f>
        <v>3.6880026963675645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3.0360862293635327E-2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1.0210898789878491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17.013139345484234</v>
      </c>
      <c r="I294" s="6">
        <f>IF('Log_working_3-way'!$D294="","",'True_Odds_Calculator_3-way'!O295/'True_Odds_Calculator_3-way'!B295-1)</f>
        <v>6.7161605378660632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2.258342576071759E-2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1.0196890350207328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12.040675822060766</v>
      </c>
      <c r="I295" s="6">
        <f>IF('Log_working_3-way'!$D295="","",'True_Odds_Calculator_3-way'!O296/'True_Odds_Calculator_3-way'!B296-1)</f>
        <v>10.250120976926564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2.140687195741009E-2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1.0222688442765226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3.2422812420659897</v>
      </c>
      <c r="I296" s="6">
        <f>IF('Log_working_3-way'!$D296="","",'True_Odds_Calculator_3-way'!O297/'True_Odds_Calculator_3-way'!B297-1)</f>
        <v>10.949503620861703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2.309996205345044E-2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1.0203678539664298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15.169127150069507</v>
      </c>
      <c r="I297" s="6">
        <f>IF('Log_working_3-way'!$D297="","",'True_Odds_Calculator_3-way'!O298/'True_Odds_Calculator_3-way'!B298-1)</f>
        <v>8.0399284800917048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2.1981912572584195E-2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1.0330839071978339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17.586253706699935</v>
      </c>
      <c r="I298" s="6">
        <f>IF('Log_working_3-way'!$D298="","",'True_Odds_Calculator_3-way'!O299/'True_Odds_Calculator_3-way'!B299-1)</f>
        <v>10.254502821105538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3.4995460372041709E-2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1.0398808440215075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33.57283571064697</v>
      </c>
      <c r="I299" s="6">
        <f>IF('Log_working_3-way'!$D299="","",'True_Odds_Calculator_3-way'!O300/'True_Odds_Calculator_3-way'!B300-1)</f>
        <v>6.7378184170825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3.7127273879673295E-2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1.0331706913716387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21.561684868112227</v>
      </c>
      <c r="I300" s="6">
        <f>IF('Log_working_3-way'!$D300="","",'True_Odds_Calculator_3-way'!O301/'True_Odds_Calculator_3-way'!B301-1)</f>
        <v>8.620412531856628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3.4398257292598489E-2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1.0295781976437679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14.140443422223512</v>
      </c>
      <c r="I301" s="6">
        <f>IF('Log_working_3-way'!$D301="","",'True_Odds_Calculator_3-way'!O302/'True_Odds_Calculator_3-way'!B302-1)</f>
        <v>10.136163665763913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3.1859015462552653E-2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1.0479257620752087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46.087008213072728</v>
      </c>
      <c r="I302" s="6">
        <f>IF('Log_working_3-way'!$D302="","",'True_Odds_Calculator_3-way'!O303/'True_Odds_Calculator_3-way'!B303-1)</f>
        <v>4.0652419353859308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3.8548607355946896E-2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1.0361915823147183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15.575966073883706</v>
      </c>
      <c r="I303" s="6">
        <f>IF('Log_working_3-way'!$D303="","",'True_Odds_Calculator_3-way'!O304/'True_Odds_Calculator_3-way'!B304-1)</f>
        <v>6.9956538592400843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3.8692667175103113E-2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1.0417516518187169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5.2766483475990933</v>
      </c>
      <c r="I304" s="6">
        <f>IF('Log_working_3-way'!$D304="","",'True_Odds_Calculator_3-way'!O305/'True_Odds_Calculator_3-way'!B305-1)</f>
        <v>5.2129264419277357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4.2122295528997489E-2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1.0379405908481794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19.80383246124568</v>
      </c>
      <c r="I305" s="6">
        <f>IF('Log_working_3-way'!$D305="","",'True_Odds_Calculator_3-way'!O306/'True_Odds_Calculator_3-way'!B306-1)</f>
        <v>7.0794552028656277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3.9871636433820523E-2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1.0375291144085186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7.0841260801962651</v>
      </c>
      <c r="I306" s="6">
        <f>IF('Log_working_3-way'!$D306="","",'True_Odds_Calculator_3-way'!O307/'True_Odds_Calculator_3-way'!B307-1)</f>
        <v>6.3022722089061958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3.927081541677957E-2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1.061399386210218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42.988385914213289</v>
      </c>
      <c r="I307" s="6">
        <f>IF('Log_working_3-way'!$D307="","",'True_Odds_Calculator_3-way'!O308/'True_Odds_Calculator_3-way'!B308-1)</f>
        <v>3.5914504587380032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5.2028012514334643E-2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1.032529624193504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5.4261416213236098</v>
      </c>
      <c r="I308" s="6">
        <f>IF('Log_working_3-way'!$D308="","",'True_Odds_Calculator_3-way'!O309/'True_Odds_Calculator_3-way'!B309-1)</f>
        <v>6.6333248977444557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3.3680340117876018E-2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1.0360479623688679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7.6826984464779731</v>
      </c>
      <c r="I309" s="6">
        <f>IF('Log_working_3-way'!$D309="","",'True_Odds_Calculator_3-way'!O310/'True_Odds_Calculator_3-way'!B310-1)</f>
        <v>9.2825382121352487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3.8620319666071268E-2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1.058190012722833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7.1040938160988745</v>
      </c>
      <c r="I310" s="6">
        <f>IF('Log_working_3-way'!$D310="","",'True_Odds_Calculator_3-way'!O311/'True_Odds_Calculator_3-way'!B311-1)</f>
        <v>8.6188807993323735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6.1174443129725642E-2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1.0753887869649288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0.22573556979131015</v>
      </c>
      <c r="I311" s="6">
        <f>IF('Log_working_3-way'!$D311="","",'True_Odds_Calculator_3-way'!O312/'True_Odds_Calculator_3-way'!B312-1)</f>
        <v>3.5641827749450767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5.8313117340551335E-2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1.0210176791710033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7.7664063138731407</v>
      </c>
      <c r="I312" s="6">
        <f>IF('Log_working_3-way'!$D312="","",'True_Odds_Calculator_3-way'!O313/'True_Odds_Calculator_3-way'!B313-1)</f>
        <v>7.662354935076813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2.2552160117454978E-2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1.0472130649137483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50.406706518826397</v>
      </c>
      <c r="I313" s="6">
        <f>IF('Log_working_3-way'!$D313="","",'True_Odds_Calculator_3-way'!O314/'True_Odds_Calculator_3-way'!B314-1)</f>
        <v>2.3334685626644629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3.6427875008383515E-2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1.0209972010087796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10.312259332206533</v>
      </c>
      <c r="I314" s="6">
        <f>IF('Log_working_3-way'!$D314="","",'True_Odds_Calculator_3-way'!O315/'True_Odds_Calculator_3-way'!B315-1)</f>
        <v>7.5083357057335363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2.2718204384037932E-2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1.0306148183943487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11.798991212515269</v>
      </c>
      <c r="I315" s="6">
        <f>IF('Log_working_3-way'!$D315="","",'True_Odds_Calculator_3-way'!O316/'True_Odds_Calculator_3-way'!B316-1)</f>
        <v>10.509199886402701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3.3139274518585005E-2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1.0310368751443033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9.4688744531981683</v>
      </c>
      <c r="I316" s="6">
        <f>IF('Log_working_3-way'!$D316="","",'True_Odds_Calculator_3-way'!O317/'True_Odds_Calculator_3-way'!B317-1)</f>
        <v>10.425130802266883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3.3600810429811112E-2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1.0492563808140805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1.6949942765277464</v>
      </c>
      <c r="I317" s="6">
        <f>IF('Log_working_3-way'!$D317="","",'True_Odds_Calculator_3-way'!O318/'True_Odds_Calculator_3-way'!B318-1)</f>
        <v>4.6948547705596679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4.45990663287823E-2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1.042958524462041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30.340994947709465</v>
      </c>
      <c r="I318" s="6">
        <f>IF('Log_working_3-way'!$D318="","",'True_Odds_Calculator_3-way'!O319/'True_Odds_Calculator_3-way'!B319-1)</f>
        <v>5.2144654240144135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4.1864219019512205E-2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1.0341466620233648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26.645308638030269</v>
      </c>
      <c r="I319" s="6">
        <f>IF('Log_working_3-way'!$D319="","",'True_Odds_Calculator_3-way'!O320/'True_Odds_Calculator_3-way'!B320-1)</f>
        <v>5.3234070797763016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3.4416273016484977E-2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1.020536301611108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14.283175341605855</v>
      </c>
      <c r="I320" s="6">
        <f>IF('Log_working_3-way'!$D320="","",'True_Odds_Calculator_3-way'!O321/'True_Odds_Calculator_3-way'!B321-1)</f>
        <v>8.673873367754922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2.2222325801078968E-2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1.0406174627154381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11.858775102939358</v>
      </c>
      <c r="I321" s="6">
        <f>IF('Log_working_3-way'!$D321="","",'True_Odds_Calculator_3-way'!O322/'True_Odds_Calculator_3-way'!B322-1)</f>
        <v>6.8681755457423765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4.3458317589764484E-2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1.0314379506445204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0.81280544337888783</v>
      </c>
      <c r="I322" s="6">
        <f>IF('Log_working_3-way'!$D322="","",'True_Odds_Calculator_3-way'!O323/'True_Odds_Calculator_3-way'!B323-1)</f>
        <v>3.4852567917423372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2.6693598375615357E-2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1.0208222624852823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13.922280793080567</v>
      </c>
      <c r="I323" s="6">
        <f>IF('Log_working_3-way'!$D323="","",'True_Odds_Calculator_3-way'!O324/'True_Odds_Calculator_3-way'!B324-1)</f>
        <v>8.6707665248143666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2.2550726265348819E-2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1.0261152973445495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16.318377179048365</v>
      </c>
      <c r="I324" s="6">
        <f>IF('Log_working_3-way'!$D324="","",'True_Odds_Calculator_3-way'!O325/'True_Odds_Calculator_3-way'!B325-1)</f>
        <v>7.8786696705028945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2.8007099676574665E-2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1.0294777304861475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29.334520752077665</v>
      </c>
      <c r="I325" s="6">
        <f>IF('Log_working_3-way'!$D325="","",'True_Odds_Calculator_3-way'!O326/'True_Odds_Calculator_3-way'!B326-1)</f>
        <v>6.7999853896373512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2.8861224707732225E-2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1.0293348488096676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28.013672378842838</v>
      </c>
      <c r="I326" s="6">
        <f>IF('Log_working_3-way'!$D326="","",'True_Odds_Calculator_3-way'!O327/'True_Odds_Calculator_3-way'!B327-1)</f>
        <v>6.2932172962662252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2.9188957394802095E-2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1.0301424638658367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27.988601914671275</v>
      </c>
      <c r="I327" s="6">
        <f>IF('Log_working_3-way'!$D327="","",'True_Odds_Calculator_3-way'!O328/'True_Odds_Calculator_3-way'!B328-1)</f>
        <v>5.5836540359186912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3.0079039812646258E-2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1.0320198268533594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3.8498659293671622</v>
      </c>
      <c r="I328" s="6">
        <f>IF('Log_working_3-way'!$D328="","",'True_Odds_Calculator_3-way'!O329/'True_Odds_Calculator_3-way'!B329-1)</f>
        <v>5.6407641065275307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3.1941838676174283E-2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1.0245101137995232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9.1373937652530195</v>
      </c>
      <c r="I329" s="6">
        <f>IF('Log_working_3-way'!$D329="","",'True_Odds_Calculator_3-way'!O330/'True_Odds_Calculator_3-way'!B330-1)</f>
        <v>8.2802501604253838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2.6479537465979863E-2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1.0266910773523026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17.871332824252477</v>
      </c>
      <c r="I330" s="6">
        <f>IF('Log_working_3-way'!$D330="","",'True_Odds_Calculator_3-way'!O331/'True_Odds_Calculator_3-way'!B331-1)</f>
        <v>5.8418191157392636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2.8361268912444171E-2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1.0301258499141779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29.308516267907734</v>
      </c>
      <c r="I331" s="6">
        <f>IF('Log_working_3-way'!$D331="","",'True_Odds_Calculator_3-way'!O332/'True_Odds_Calculator_3-way'!B332-1)</f>
        <v>5.3197311650095793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2.9743980075710885E-2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1.0293869600175429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4.060452490022942</v>
      </c>
      <c r="I332" s="6">
        <f>IF('Log_working_3-way'!$D332="","",'True_Odds_Calculator_3-way'!O333/'True_Odds_Calculator_3-way'!B333-1)</f>
        <v>7.2518121488152154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3.0059773420131108E-2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1.0221322541560309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16.994019785173712</v>
      </c>
      <c r="I333" s="6">
        <f>IF('Log_working_3-way'!$D333="","",'True_Odds_Calculator_3-way'!O334/'True_Odds_Calculator_3-way'!B334-1)</f>
        <v>9.0353112684633423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2.3669972608769685E-2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1.0240316649222552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24.151522206317846</v>
      </c>
      <c r="I334" s="6">
        <f>IF('Log_working_3-way'!$D334="","",'True_Odds_Calculator_3-way'!O335/'True_Odds_Calculator_3-way'!B335-1)</f>
        <v>8.4729809037663575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2.4479501983655894E-2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1.0396600698089395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25.351995158699118</v>
      </c>
      <c r="I335" s="6">
        <f>IF('Log_working_3-way'!$D335="","",'True_Odds_Calculator_3-way'!O336/'True_Odds_Calculator_3-way'!B336-1)</f>
        <v>6.4591843280584618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4.020697955274799E-2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1.0555546264110292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67.515143119559738</v>
      </c>
      <c r="I336" s="6">
        <f>IF('Log_working_3-way'!$D336="","",'True_Odds_Calculator_3-way'!O337/'True_Odds_Calculator_3-way'!B337-1)</f>
        <v>0.67537171284772102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3.0669698283280367E-2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1.0772558949127062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50.051153872491959</v>
      </c>
      <c r="I337" s="6">
        <f>IF('Log_working_3-way'!$D337="","",'True_Odds_Calculator_3-way'!O338/'True_Odds_Calculator_3-way'!B338-1)</f>
        <v>2.8227033914780892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5.9050380715666373E-2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1.0308763014300226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10.832620234436842</v>
      </c>
      <c r="I338" s="6">
        <f>IF('Log_working_3-way'!$D338="","",'True_Odds_Calculator_3-way'!O339/'True_Odds_Calculator_3-way'!B339-1)</f>
        <v>7.1315774391598055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3.3206209515692642E-2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1.0478187006312545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7.9525875108189172</v>
      </c>
      <c r="I339" s="6">
        <f>IF('Log_working_3-way'!$D339="","",'True_Odds_Calculator_3-way'!O340/'True_Odds_Calculator_3-way'!B340-1)</f>
        <v>9.6424446068812557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5.1032692366556276E-2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1.0306948396045945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27.038968671826908</v>
      </c>
      <c r="I340" s="6">
        <f>IF('Log_working_3-way'!$D340="","",'True_Odds_Calculator_3-way'!O341/'True_Odds_Calculator_3-way'!B341-1)</f>
        <v>4.7988424278341464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3.0889405013735605E-2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1.0259918600531677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13.281328842491023</v>
      </c>
      <c r="I341" s="6">
        <f>IF('Log_working_3-way'!$D341="","",'True_Odds_Calculator_3-way'!O342/'True_Odds_Calculator_3-way'!B342-1)</f>
        <v>6.0301364469832572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2.7898816377242674E-2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1.0269512387899644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8.0361575534334779</v>
      </c>
      <c r="I342" s="6">
        <f>IF('Log_working_3-way'!$D342="","",'True_Odds_Calculator_3-way'!O343/'True_Odds_Calculator_3-way'!B343-1)</f>
        <v>6.5851719221356007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2.8652102163479576E-2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1.0357289565940466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43.307065757319499</v>
      </c>
      <c r="I343" s="6">
        <f>IF('Log_working_3-way'!$D343="","",'True_Odds_Calculator_3-way'!O344/'True_Odds_Calculator_3-way'!B344-1)</f>
        <v>3.431030244851371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3.0394612905191298E-2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1.0251037043574458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11.329120969886251</v>
      </c>
      <c r="I344" s="6">
        <f>IF('Log_working_3-way'!$D344="","",'True_Odds_Calculator_3-way'!O345/'True_Odds_Calculator_3-way'!B345-1)</f>
        <v>8.2167547541130244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2.7200557449667873E-2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1.0274867497074753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38.087622173981615</v>
      </c>
      <c r="I345" s="6">
        <f>IF('Log_working_3-way'!$D345="","",'True_Odds_Calculator_3-way'!O346/'True_Odds_Calculator_3-way'!B346-1)</f>
        <v>4.5847130328476755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2.4817597891019672E-2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1.0625674899953854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36.420398283079059</v>
      </c>
      <c r="I346" s="6">
        <f>IF('Log_working_3-way'!$D346="","",'True_Odds_Calculator_3-way'!O347/'True_Odds_Calculator_3-way'!B347-1)</f>
        <v>4.7391897946718062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5.7054418147456598E-2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1.0453447556060806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9.5951181618459227</v>
      </c>
      <c r="I347" s="6">
        <f>IF('Log_working_3-way'!$D347="","",'True_Odds_Calculator_3-way'!O348/'True_Odds_Calculator_3-way'!B348-1)</f>
        <v>9.5248356482393479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4.8701009406703077E-2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1.0347634623940698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36.858547655068072</v>
      </c>
      <c r="I348" s="6">
        <f>IF('Log_working_3-way'!$D348="","",'True_Odds_Calculator_3-way'!O349/'True_Odds_Calculator_3-way'!B349-1)</f>
        <v>4.6273991579024107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3.1801334692001859E-2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1.039569948715277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0.71467494647899699</v>
      </c>
      <c r="I349" s="6">
        <f>IF('Log_working_3-way'!$D349="","",'True_Odds_Calculator_3-way'!O350/'True_Odds_Calculator_3-way'!B350-1)</f>
        <v>2.1030863986407451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3.1294060401205304E-2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1.0256476024629939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9.6704732231584725</v>
      </c>
      <c r="I350" s="6">
        <f>IF('Log_working_3-way'!$D350="","",'True_Odds_Calculator_3-way'!O351/'True_Odds_Calculator_3-way'!B351-1)</f>
        <v>6.8992040636435235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2.7548746459710394E-2</v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9">
        <f t="shared" si="39"/>
        <v>0.1888291615360852</v>
      </c>
      <c r="E186" s="9">
        <f t="shared" si="40"/>
        <v>0.19658913088564231</v>
      </c>
      <c r="F186" s="9">
        <f t="shared" si="41"/>
        <v>0.61458170757827246</v>
      </c>
      <c r="G186" s="9">
        <f t="shared" si="42"/>
        <v>1.0452049138170425</v>
      </c>
      <c r="H186" s="9">
        <f t="shared" si="43"/>
        <v>5.2957921957880449</v>
      </c>
      <c r="I186" s="9">
        <f t="shared" si="44"/>
        <v>5.0867512130246366</v>
      </c>
      <c r="J186" s="9">
        <f t="shared" si="45"/>
        <v>1.6271229482902256</v>
      </c>
      <c r="K186" s="11">
        <f t="shared" si="46"/>
        <v>0.19569471624266144</v>
      </c>
      <c r="L186" s="11">
        <f t="shared" si="47"/>
        <v>0.20366598778004072</v>
      </c>
      <c r="M186" s="11">
        <f t="shared" si="48"/>
        <v>0.625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-0.24018587012407289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0.21472612703815444</v>
      </c>
      <c r="Q186" s="11">
        <f>2*'OddsRatio_working_3-way'!K186*'OddsRatio_working_3-way'!L186*'OddsRatio_working_3-way'!M186</f>
        <v>4.9820447108620533E-2</v>
      </c>
      <c r="R186" s="11">
        <f t="shared" si="49"/>
        <v>0</v>
      </c>
      <c r="S186" s="11">
        <f t="shared" si="50"/>
        <v>-0.89399982991186489</v>
      </c>
      <c r="T186" s="11">
        <f t="shared" si="51"/>
        <v>-0.20742455450391303</v>
      </c>
      <c r="U186" s="11">
        <f>'OddsRatio_working_3-way'!S186-'OddsRatio_working_3-way'!R186^2/3</f>
        <v>-0.89399982991186489</v>
      </c>
      <c r="V186" s="11">
        <f>'OddsRatio_working_3-way'!S186*'OddsRatio_working_3-way'!R186/3-2*'OddsRatio_working_3-way'!R186^3/27-'OddsRatio_working_3-way'!T186</f>
        <v>0.20742455450391303</v>
      </c>
      <c r="W186" s="11">
        <f>'OddsRatio_working_3-way'!V186^2+4*'OddsRatio_working_3-way'!U186^3/27</f>
        <v>-6.2829361770837699E-2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0.16267629481733387</v>
      </c>
      <c r="Y186" s="11">
        <f>IF('OddsRatio_working_3-way'!W186&gt;=0,IF('OddsRatio_working_3-way'!V186+SQRT('OddsRatio_working_3-way'!W186)&gt;0,0,PI()),ACOS('OddsRatio_working_3-way'!V186/(2*'OddsRatio_working_3-way'!X186)))</f>
        <v>0.87949830556919861</v>
      </c>
      <c r="Z186" s="11">
        <f>'OddsRatio_working_3-way'!X186^(1/3)*COS('OddsRatio_working_3-way'!Y186/3)</f>
        <v>0.52260245690852114</v>
      </c>
      <c r="AA186" s="11">
        <f>'OddsRatio_working_3-way'!X186^(1/3)*COS(('OddsRatio_working_3-way'!Y186+2*PI())/3)</f>
        <v>-0.39792099826393762</v>
      </c>
      <c r="AB186" s="11">
        <f>'OddsRatio_working_3-way'!X186^(1/3)*COS(('OddsRatio_working_3-way'!Y186+4*PI())/3)</f>
        <v>-0.12468145864458344</v>
      </c>
      <c r="AC186" s="11">
        <f>'OddsRatio_working_3-way'!X186^(1/3)*SIN('OddsRatio_working_3-way'!Y186/3)</f>
        <v>0.1577549217524836</v>
      </c>
      <c r="AD186" s="11">
        <f>'OddsRatio_working_3-way'!X186^(1/3)*SIN(('OddsRatio_working_3-way'!Y186+2*PI())/3)</f>
        <v>0.3737095428867</v>
      </c>
      <c r="AE186" s="11">
        <f>'OddsRatio_working_3-way'!X186^(1/3)*SIN(('OddsRatio_working_3-way'!Y186+4*PI())/3)</f>
        <v>-0.53146446463918351</v>
      </c>
      <c r="AF186" s="11">
        <f>-'OddsRatio_working_3-way'!U186/(3*'OddsRatio_working_3-way'!X186^(1/3))*COS(('OddsRatio_working_3-way'!Y186)/3)</f>
        <v>0.52260245690852125</v>
      </c>
      <c r="AG186" s="11">
        <f>-'OddsRatio_working_3-way'!U186/(3*'OddsRatio_working_3-way'!X186^(1/3))*COS(('OddsRatio_working_3-way'!Y186+2*PI())/3)</f>
        <v>-0.39792099826393773</v>
      </c>
      <c r="AH186" s="11">
        <f>-'OddsRatio_working_3-way'!U186/(3*'OddsRatio_working_3-way'!X186^(1/3))*COS(('OddsRatio_working_3-way'!Y186+4*PI())/3)</f>
        <v>-0.12468145864458345</v>
      </c>
      <c r="AI186" s="11">
        <f>'OddsRatio_working_3-way'!U186/(3*'OddsRatio_working_3-way'!X186^(1/3))*SIN(('OddsRatio_working_3-way'!Y186)/3)</f>
        <v>-0.15775492175248362</v>
      </c>
      <c r="AJ186" s="11">
        <f>'OddsRatio_working_3-way'!U186/(3*'OddsRatio_working_3-way'!X186^(1/3))*SIN(('OddsRatio_working_3-way'!Y186+2*PI())/3)</f>
        <v>-0.37370954288670005</v>
      </c>
      <c r="AK186" s="11">
        <f>'OddsRatio_working_3-way'!U186/(3*'OddsRatio_working_3-way'!X186^(1/3))*SIN(('OddsRatio_working_3-way'!Y186+4*PI())/3)</f>
        <v>0.53146446463918362</v>
      </c>
      <c r="AL186" s="11">
        <f>'OddsRatio_working_3-way'!Z186+'OddsRatio_working_3-way'!AF186</f>
        <v>1.0452049138170425</v>
      </c>
      <c r="AM186" s="11">
        <f>'OddsRatio_working_3-way'!AA186+'OddsRatio_working_3-way'!AG186</f>
        <v>-0.79584199652787535</v>
      </c>
      <c r="AN186" s="11">
        <f>'OddsRatio_working_3-way'!AB186+'OddsRatio_working_3-way'!AH186</f>
        <v>-0.24936291728916687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1.0452049138170425</v>
      </c>
      <c r="AS186" s="11">
        <f>IF(('OddsRatio_working_3-way'!X186=0),IF(Q186&gt;0,-Q186^(1/3),(-Q186)^(1/3)),'OddsRatio_working_3-way'!AM186-'OddsRatio_working_3-way'!R186/3)</f>
        <v>-0.79584199652787535</v>
      </c>
      <c r="AT186" s="11">
        <f>IF(('OddsRatio_working_3-way'!X186=0),IF(Q186&gt;0,-Q186^(1/3),(-Q186)^(1/3)),'OddsRatio_working_3-way'!AN186-'OddsRatio_working_3-way'!R186/3)</f>
        <v>-0.24936291728916687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9">
        <f t="shared" si="39"/>
        <v>0.30636022298785043</v>
      </c>
      <c r="E187" s="9">
        <f t="shared" si="40"/>
        <v>0.28202034175244278</v>
      </c>
      <c r="F187" s="9">
        <f t="shared" si="41"/>
        <v>0.41161943525970662</v>
      </c>
      <c r="G187" s="9">
        <f t="shared" si="42"/>
        <v>1.0433784898979914</v>
      </c>
      <c r="H187" s="9">
        <f t="shared" si="43"/>
        <v>3.264131323078642</v>
      </c>
      <c r="I187" s="9">
        <f t="shared" si="44"/>
        <v>3.5458435153510988</v>
      </c>
      <c r="J187" s="9">
        <f t="shared" si="45"/>
        <v>2.4294285311602484</v>
      </c>
      <c r="K187" s="11">
        <f t="shared" si="46"/>
        <v>0.31545741324921134</v>
      </c>
      <c r="L187" s="11">
        <f t="shared" si="47"/>
        <v>0.29069767441860467</v>
      </c>
      <c r="M187" s="11">
        <f t="shared" si="48"/>
        <v>0.42194092827004215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-0.2806752231123707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0.23138496359904376</v>
      </c>
      <c r="Q187" s="11">
        <f>2*'OddsRatio_working_3-way'!K187*'OddsRatio_working_3-way'!L187*'OddsRatio_working_3-way'!M187</f>
        <v>7.7386275451185205E-2</v>
      </c>
      <c r="R187" s="11">
        <f t="shared" si="49"/>
        <v>0</v>
      </c>
      <c r="S187" s="11">
        <f t="shared" si="50"/>
        <v>-0.82438685193957018</v>
      </c>
      <c r="T187" s="11">
        <f t="shared" si="51"/>
        <v>-0.27571466620052515</v>
      </c>
      <c r="U187" s="11">
        <f>'OddsRatio_working_3-way'!S187-'OddsRatio_working_3-way'!R187^2/3</f>
        <v>-0.82438685193957018</v>
      </c>
      <c r="V187" s="11">
        <f>'OddsRatio_working_3-way'!S187*'OddsRatio_working_3-way'!R187/3-2*'OddsRatio_working_3-way'!R187^3/27-'OddsRatio_working_3-way'!T187</f>
        <v>0.27571466620052515</v>
      </c>
      <c r="W187" s="11">
        <f>'OddsRatio_working_3-way'!V187^2+4*'OddsRatio_working_3-way'!U187^3/27</f>
        <v>-6.9835833680356452E-3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0.14405047772057428</v>
      </c>
      <c r="Y187" s="11">
        <f>IF('OddsRatio_working_3-way'!W187&gt;=0,IF('OddsRatio_working_3-way'!V187+SQRT('OddsRatio_working_3-way'!W187)&gt;0,0,PI()),ACOS('OddsRatio_working_3-way'!V187/(2*'OddsRatio_working_3-way'!X187)))</f>
        <v>0.29429415247068658</v>
      </c>
      <c r="Z187" s="11">
        <f>'OddsRatio_working_3-way'!X187^(1/3)*COS('OddsRatio_working_3-way'!Y187/3)</f>
        <v>0.52168924494899571</v>
      </c>
      <c r="AA187" s="11">
        <f>'OddsRatio_working_3-way'!X187^(1/3)*COS(('OddsRatio_working_3-way'!Y187+2*PI())/3)</f>
        <v>-0.30530766064445009</v>
      </c>
      <c r="AB187" s="11">
        <f>'OddsRatio_working_3-way'!X187^(1/3)*COS(('OddsRatio_working_3-way'!Y187+4*PI())/3)</f>
        <v>-0.21638158430454571</v>
      </c>
      <c r="AC187" s="11">
        <f>'OddsRatio_working_3-way'!X187^(1/3)*SIN('OddsRatio_working_3-way'!Y187/3)</f>
        <v>5.1341494112821046E-2</v>
      </c>
      <c r="AD187" s="11">
        <f>'OddsRatio_working_3-way'!X187^(1/3)*SIN(('OddsRatio_working_3-way'!Y187+2*PI())/3)</f>
        <v>0.42612539195054239</v>
      </c>
      <c r="AE187" s="11">
        <f>'OddsRatio_working_3-way'!X187^(1/3)*SIN(('OddsRatio_working_3-way'!Y187+4*PI())/3)</f>
        <v>-0.4774668860633634</v>
      </c>
      <c r="AF187" s="11">
        <f>-'OddsRatio_working_3-way'!U187/(3*'OddsRatio_working_3-way'!X187^(1/3))*COS(('OddsRatio_working_3-way'!Y187)/3)</f>
        <v>0.52168924494899571</v>
      </c>
      <c r="AG187" s="11">
        <f>-'OddsRatio_working_3-way'!U187/(3*'OddsRatio_working_3-way'!X187^(1/3))*COS(('OddsRatio_working_3-way'!Y187+2*PI())/3)</f>
        <v>-0.30530766064445009</v>
      </c>
      <c r="AH187" s="11">
        <f>-'OddsRatio_working_3-way'!U187/(3*'OddsRatio_working_3-way'!X187^(1/3))*COS(('OddsRatio_working_3-way'!Y187+4*PI())/3)</f>
        <v>-0.21638158430454571</v>
      </c>
      <c r="AI187" s="11">
        <f>'OddsRatio_working_3-way'!U187/(3*'OddsRatio_working_3-way'!X187^(1/3))*SIN(('OddsRatio_working_3-way'!Y187)/3)</f>
        <v>-5.1341494112821046E-2</v>
      </c>
      <c r="AJ187" s="11">
        <f>'OddsRatio_working_3-way'!U187/(3*'OddsRatio_working_3-way'!X187^(1/3))*SIN(('OddsRatio_working_3-way'!Y187+2*PI())/3)</f>
        <v>-0.42612539195054239</v>
      </c>
      <c r="AK187" s="11">
        <f>'OddsRatio_working_3-way'!U187/(3*'OddsRatio_working_3-way'!X187^(1/3))*SIN(('OddsRatio_working_3-way'!Y187+4*PI())/3)</f>
        <v>0.4774668860633634</v>
      </c>
      <c r="AL187" s="11">
        <f>'OddsRatio_working_3-way'!Z187+'OddsRatio_working_3-way'!AF187</f>
        <v>1.0433784898979914</v>
      </c>
      <c r="AM187" s="11">
        <f>'OddsRatio_working_3-way'!AA187+'OddsRatio_working_3-way'!AG187</f>
        <v>-0.61061532128890017</v>
      </c>
      <c r="AN187" s="11">
        <f>'OddsRatio_working_3-way'!AB187+'OddsRatio_working_3-way'!AH187</f>
        <v>-0.43276316860909142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1.0433784898979914</v>
      </c>
      <c r="AS187" s="11">
        <f>IF(('OddsRatio_working_3-way'!X187=0),IF(Q187&gt;0,-Q187^(1/3),(-Q187)^(1/3)),'OddsRatio_working_3-way'!AM187-'OddsRatio_working_3-way'!R187/3)</f>
        <v>-0.61061532128890017</v>
      </c>
      <c r="AT187" s="11">
        <f>IF(('OddsRatio_working_3-way'!X187=0),IF(Q187&gt;0,-Q187^(1/3),(-Q187)^(1/3)),'OddsRatio_working_3-way'!AN187-'OddsRatio_working_3-way'!R187/3)</f>
        <v>-0.43276316860909142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9">
        <f t="shared" si="39"/>
        <v>0.25315647504643535</v>
      </c>
      <c r="E188" s="9">
        <f t="shared" si="40"/>
        <v>0.2750061058411315</v>
      </c>
      <c r="F188" s="9">
        <f t="shared" si="41"/>
        <v>0.47183741911243304</v>
      </c>
      <c r="G188" s="9">
        <f t="shared" si="42"/>
        <v>1.0461440078417099</v>
      </c>
      <c r="H188" s="9">
        <f t="shared" si="43"/>
        <v>3.9501261021136216</v>
      </c>
      <c r="I188" s="9">
        <f t="shared" si="44"/>
        <v>3.6362828997611087</v>
      </c>
      <c r="J188" s="9">
        <f t="shared" si="45"/>
        <v>2.1193740883906291</v>
      </c>
      <c r="K188" s="11">
        <f t="shared" si="46"/>
        <v>0.26178010471204188</v>
      </c>
      <c r="L188" s="11">
        <f t="shared" si="47"/>
        <v>0.28409090909090912</v>
      </c>
      <c r="M188" s="11">
        <f t="shared" si="48"/>
        <v>0.48309178743961356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-0.27318512923452587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0.23029348803307378</v>
      </c>
      <c r="Q188" s="11">
        <f>2*'OddsRatio_working_3-way'!K188*'OddsRatio_working_3-way'!L188*'OddsRatio_working_3-way'!M188</f>
        <v>7.1854442444016786E-2</v>
      </c>
      <c r="R188" s="11">
        <f t="shared" si="49"/>
        <v>0</v>
      </c>
      <c r="S188" s="11">
        <f t="shared" si="50"/>
        <v>-0.84299423134181595</v>
      </c>
      <c r="T188" s="11">
        <f t="shared" si="51"/>
        <v>-0.26302472116749331</v>
      </c>
      <c r="U188" s="11">
        <f>'OddsRatio_working_3-way'!S188-'OddsRatio_working_3-way'!R188^2/3</f>
        <v>-0.84299423134181595</v>
      </c>
      <c r="V188" s="11">
        <f>'OddsRatio_working_3-way'!S188*'OddsRatio_working_3-way'!R188/3-2*'OddsRatio_working_3-way'!R188^3/27-'OddsRatio_working_3-way'!T188</f>
        <v>0.26302472116749331</v>
      </c>
      <c r="W188" s="11">
        <f>'OddsRatio_working_3-way'!V188^2+4*'OddsRatio_working_3-way'!U188^3/27</f>
        <v>-1.9568338071154837E-2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0.14895497811116656</v>
      </c>
      <c r="Y188" s="11">
        <f>IF('OddsRatio_working_3-way'!W188&gt;=0,IF('OddsRatio_working_3-way'!V188+SQRT('OddsRatio_working_3-way'!W188)&gt;0,0,PI()),ACOS('OddsRatio_working_3-way'!V188/(2*'OddsRatio_working_3-way'!X188)))</f>
        <v>0.4887934074522402</v>
      </c>
      <c r="Z188" s="11">
        <f>'OddsRatio_working_3-way'!X188^(1/3)*COS('OddsRatio_working_3-way'!Y188/3)</f>
        <v>0.52307200392085507</v>
      </c>
      <c r="AA188" s="11">
        <f>'OddsRatio_working_3-way'!X188^(1/3)*COS(('OddsRatio_working_3-way'!Y188+2*PI())/3)</f>
        <v>-0.3360028863528865</v>
      </c>
      <c r="AB188" s="11">
        <f>'OddsRatio_working_3-way'!X188^(1/3)*COS(('OddsRatio_working_3-way'!Y188+4*PI())/3)</f>
        <v>-0.18706911756796862</v>
      </c>
      <c r="AC188" s="11">
        <f>'OddsRatio_working_3-way'!X188^(1/3)*SIN('OddsRatio_working_3-way'!Y188/3)</f>
        <v>8.5986951499397821E-2</v>
      </c>
      <c r="AD188" s="11">
        <f>'OddsRatio_working_3-way'!X188^(1/3)*SIN(('OddsRatio_working_3-way'!Y188+2*PI())/3)</f>
        <v>0.410000167654195</v>
      </c>
      <c r="AE188" s="11">
        <f>'OddsRatio_working_3-way'!X188^(1/3)*SIN(('OddsRatio_working_3-way'!Y188+4*PI())/3)</f>
        <v>-0.49598711915359284</v>
      </c>
      <c r="AF188" s="11">
        <f>-'OddsRatio_working_3-way'!U188/(3*'OddsRatio_working_3-way'!X188^(1/3))*COS(('OddsRatio_working_3-way'!Y188)/3)</f>
        <v>0.52307200392085484</v>
      </c>
      <c r="AG188" s="11">
        <f>-'OddsRatio_working_3-way'!U188/(3*'OddsRatio_working_3-way'!X188^(1/3))*COS(('OddsRatio_working_3-way'!Y188+2*PI())/3)</f>
        <v>-0.33600288635288633</v>
      </c>
      <c r="AH188" s="11">
        <f>-'OddsRatio_working_3-way'!U188/(3*'OddsRatio_working_3-way'!X188^(1/3))*COS(('OddsRatio_working_3-way'!Y188+4*PI())/3)</f>
        <v>-0.18706911756796854</v>
      </c>
      <c r="AI188" s="11">
        <f>'OddsRatio_working_3-way'!U188/(3*'OddsRatio_working_3-way'!X188^(1/3))*SIN(('OddsRatio_working_3-way'!Y188)/3)</f>
        <v>-8.5986951499397779E-2</v>
      </c>
      <c r="AJ188" s="11">
        <f>'OddsRatio_working_3-way'!U188/(3*'OddsRatio_working_3-way'!X188^(1/3))*SIN(('OddsRatio_working_3-way'!Y188+2*PI())/3)</f>
        <v>-0.41000016765419484</v>
      </c>
      <c r="AK188" s="11">
        <f>'OddsRatio_working_3-way'!U188/(3*'OddsRatio_working_3-way'!X188^(1/3))*SIN(('OddsRatio_working_3-way'!Y188+4*PI())/3)</f>
        <v>0.49598711915359261</v>
      </c>
      <c r="AL188" s="11">
        <f>'OddsRatio_working_3-way'!Z188+'OddsRatio_working_3-way'!AF188</f>
        <v>1.0461440078417099</v>
      </c>
      <c r="AM188" s="11">
        <f>'OddsRatio_working_3-way'!AA188+'OddsRatio_working_3-way'!AG188</f>
        <v>-0.67200577270577289</v>
      </c>
      <c r="AN188" s="11">
        <f>'OddsRatio_working_3-way'!AB188+'OddsRatio_working_3-way'!AH188</f>
        <v>-0.37413823513593714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1.0461440078417099</v>
      </c>
      <c r="AS188" s="11">
        <f>IF(('OddsRatio_working_3-way'!X188=0),IF(Q188&gt;0,-Q188^(1/3),(-Q188)^(1/3)),'OddsRatio_working_3-way'!AM188-'OddsRatio_working_3-way'!R188/3)</f>
        <v>-0.67200577270577289</v>
      </c>
      <c r="AT188" s="11">
        <f>IF(('OddsRatio_working_3-way'!X188=0),IF(Q188&gt;0,-Q188^(1/3),(-Q188)^(1/3)),'OddsRatio_working_3-way'!AN188-'OddsRatio_working_3-way'!R188/3)</f>
        <v>-0.37413823513593714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9">
        <f t="shared" si="39"/>
        <v>0.39953080804318486</v>
      </c>
      <c r="E189" s="9">
        <f t="shared" si="40"/>
        <v>0.28195689787918266</v>
      </c>
      <c r="F189" s="9">
        <f t="shared" si="41"/>
        <v>0.31851229407763249</v>
      </c>
      <c r="G189" s="9">
        <f t="shared" si="42"/>
        <v>1.0437054815792397</v>
      </c>
      <c r="H189" s="9">
        <f t="shared" si="43"/>
        <v>2.5029358934741048</v>
      </c>
      <c r="I189" s="9">
        <f t="shared" si="44"/>
        <v>3.546641375053345</v>
      </c>
      <c r="J189" s="9">
        <f t="shared" si="45"/>
        <v>3.1395962372374404</v>
      </c>
      <c r="K189" s="11">
        <f t="shared" si="46"/>
        <v>0.4098360655737705</v>
      </c>
      <c r="L189" s="11">
        <f t="shared" si="47"/>
        <v>0.29069767441860467</v>
      </c>
      <c r="M189" s="11">
        <f t="shared" si="48"/>
        <v>0.32786885245901642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-0.2813572245520396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0.23163628181971591</v>
      </c>
      <c r="Q189" s="11">
        <f>2*'OddsRatio_working_3-way'!K189*'OddsRatio_working_3-way'!L189*'OddsRatio_working_3-way'!M189</f>
        <v>7.8123535183715315E-2</v>
      </c>
      <c r="R189" s="11">
        <f t="shared" si="49"/>
        <v>0</v>
      </c>
      <c r="S189" s="11">
        <f t="shared" si="50"/>
        <v>-0.82328179839175464</v>
      </c>
      <c r="T189" s="11">
        <f t="shared" si="51"/>
        <v>-0.27766671109334051</v>
      </c>
      <c r="U189" s="11">
        <f>'OddsRatio_working_3-way'!S189-'OddsRatio_working_3-way'!R189^2/3</f>
        <v>-0.82328179839175464</v>
      </c>
      <c r="V189" s="11">
        <f>'OddsRatio_working_3-way'!S189*'OddsRatio_working_3-way'!R189/3-2*'OddsRatio_working_3-way'!R189^3/27-'OddsRatio_working_3-way'!T189</f>
        <v>0.27766671109334051</v>
      </c>
      <c r="W189" s="11">
        <f>'OddsRatio_working_3-way'!V189^2+4*'OddsRatio_working_3-way'!U189^3/27</f>
        <v>-5.5700232921122028E-3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0.14376093501148429</v>
      </c>
      <c r="Y189" s="11">
        <f>IF('OddsRatio_working_3-way'!W189&gt;=0,IF('OddsRatio_working_3-way'!V189+SQRT('OddsRatio_working_3-way'!W189)&gt;0,0,PI()),ACOS('OddsRatio_working_3-way'!V189/(2*'OddsRatio_working_3-way'!X189)))</f>
        <v>0.26257884810006726</v>
      </c>
      <c r="Z189" s="11">
        <f>'OddsRatio_working_3-way'!X189^(1/3)*COS('OddsRatio_working_3-way'!Y189/3)</f>
        <v>0.52185274078961985</v>
      </c>
      <c r="AA189" s="11">
        <f>'OddsRatio_working_3-way'!X189^(1/3)*COS(('OddsRatio_working_3-way'!Y189+2*PI())/3)</f>
        <v>-0.30058412242023436</v>
      </c>
      <c r="AB189" s="11">
        <f>'OddsRatio_working_3-way'!X189^(1/3)*COS(('OddsRatio_working_3-way'!Y189+4*PI())/3)</f>
        <v>-0.22126861836938538</v>
      </c>
      <c r="AC189" s="11">
        <f>'OddsRatio_working_3-way'!X189^(1/3)*SIN('OddsRatio_working_3-way'!Y189/3)</f>
        <v>4.5792827614668533E-2</v>
      </c>
      <c r="AD189" s="11">
        <f>'OddsRatio_working_3-way'!X189^(1/3)*SIN(('OddsRatio_working_3-way'!Y189+2*PI())/3)</f>
        <v>0.42904131675101226</v>
      </c>
      <c r="AE189" s="11">
        <f>'OddsRatio_working_3-way'!X189^(1/3)*SIN(('OddsRatio_working_3-way'!Y189+4*PI())/3)</f>
        <v>-0.47483414436568078</v>
      </c>
      <c r="AF189" s="11">
        <f>-'OddsRatio_working_3-way'!U189/(3*'OddsRatio_working_3-way'!X189^(1/3))*COS(('OddsRatio_working_3-way'!Y189)/3)</f>
        <v>0.52185274078961985</v>
      </c>
      <c r="AG189" s="11">
        <f>-'OddsRatio_working_3-way'!U189/(3*'OddsRatio_working_3-way'!X189^(1/3))*COS(('OddsRatio_working_3-way'!Y189+2*PI())/3)</f>
        <v>-0.30058412242023436</v>
      </c>
      <c r="AH189" s="11">
        <f>-'OddsRatio_working_3-way'!U189/(3*'OddsRatio_working_3-way'!X189^(1/3))*COS(('OddsRatio_working_3-way'!Y189+4*PI())/3)</f>
        <v>-0.22126861836938538</v>
      </c>
      <c r="AI189" s="11">
        <f>'OddsRatio_working_3-way'!U189/(3*'OddsRatio_working_3-way'!X189^(1/3))*SIN(('OddsRatio_working_3-way'!Y189)/3)</f>
        <v>-4.5792827614668533E-2</v>
      </c>
      <c r="AJ189" s="11">
        <f>'OddsRatio_working_3-way'!U189/(3*'OddsRatio_working_3-way'!X189^(1/3))*SIN(('OddsRatio_working_3-way'!Y189+2*PI())/3)</f>
        <v>-0.42904131675101226</v>
      </c>
      <c r="AK189" s="11">
        <f>'OddsRatio_working_3-way'!U189/(3*'OddsRatio_working_3-way'!X189^(1/3))*SIN(('OddsRatio_working_3-way'!Y189+4*PI())/3)</f>
        <v>0.47483414436568078</v>
      </c>
      <c r="AL189" s="11">
        <f>'OddsRatio_working_3-way'!Z189+'OddsRatio_working_3-way'!AF189</f>
        <v>1.0437054815792397</v>
      </c>
      <c r="AM189" s="11">
        <f>'OddsRatio_working_3-way'!AA189+'OddsRatio_working_3-way'!AG189</f>
        <v>-0.60116824484046871</v>
      </c>
      <c r="AN189" s="11">
        <f>'OddsRatio_working_3-way'!AB189+'OddsRatio_working_3-way'!AH189</f>
        <v>-0.44253723673877077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1.0437054815792397</v>
      </c>
      <c r="AS189" s="11">
        <f>IF(('OddsRatio_working_3-way'!X189=0),IF(Q189&gt;0,-Q189^(1/3),(-Q189)^(1/3)),'OddsRatio_working_3-way'!AM189-'OddsRatio_working_3-way'!R189/3)</f>
        <v>-0.60116824484046871</v>
      </c>
      <c r="AT189" s="11">
        <f>IF(('OddsRatio_working_3-way'!X189=0),IF(Q189&gt;0,-Q189^(1/3),(-Q189)^(1/3)),'OddsRatio_working_3-way'!AN189-'OddsRatio_working_3-way'!R189/3)</f>
        <v>-0.44253723673877077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9">
        <f t="shared" si="39"/>
        <v>0.29358027880438864</v>
      </c>
      <c r="E190" s="9">
        <f t="shared" si="40"/>
        <v>0.30683148112264969</v>
      </c>
      <c r="F190" s="9">
        <f t="shared" si="41"/>
        <v>0.39958824007296173</v>
      </c>
      <c r="G190" s="9">
        <f t="shared" si="42"/>
        <v>1.0507525534502131</v>
      </c>
      <c r="H190" s="9">
        <f t="shared" si="43"/>
        <v>3.4062233474009882</v>
      </c>
      <c r="I190" s="9">
        <f t="shared" si="44"/>
        <v>3.2591179899179581</v>
      </c>
      <c r="J190" s="9">
        <f t="shared" si="45"/>
        <v>2.5025761514338054</v>
      </c>
      <c r="K190" s="11">
        <f t="shared" si="46"/>
        <v>0.303951367781155</v>
      </c>
      <c r="L190" s="11">
        <f t="shared" si="47"/>
        <v>0.31746031746031744</v>
      </c>
      <c r="M190" s="11">
        <f t="shared" si="48"/>
        <v>0.41152263374485593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-0.27957430527883464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0.23309093067808215</v>
      </c>
      <c r="Q190" s="11">
        <f>2*'OddsRatio_working_3-way'!K190*'OddsRatio_working_3-way'!L190*'OddsRatio_working_3-way'!M190</f>
        <v>7.9417693587080798E-2</v>
      </c>
      <c r="R190" s="11">
        <f t="shared" si="49"/>
        <v>0</v>
      </c>
      <c r="S190" s="11">
        <f t="shared" si="50"/>
        <v>-0.8337351690657262</v>
      </c>
      <c r="T190" s="11">
        <f t="shared" si="51"/>
        <v>-0.28406649712631216</v>
      </c>
      <c r="U190" s="11">
        <f>'OddsRatio_working_3-way'!S190-'OddsRatio_working_3-way'!R190^2/3</f>
        <v>-0.8337351690657262</v>
      </c>
      <c r="V190" s="11">
        <f>'OddsRatio_working_3-way'!S190*'OddsRatio_working_3-way'!R190/3-2*'OddsRatio_working_3-way'!R190^3/27-'OddsRatio_working_3-way'!T190</f>
        <v>0.28406649712631216</v>
      </c>
      <c r="W190" s="11">
        <f>'OddsRatio_working_3-way'!V190^2+4*'OddsRatio_working_3-way'!U190^3/27</f>
        <v>-5.1641904288012574E-3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0.14650764930406737</v>
      </c>
      <c r="Y190" s="11">
        <f>IF('OddsRatio_working_3-way'!W190&gt;=0,IF('OddsRatio_working_3-way'!V190+SQRT('OddsRatio_working_3-way'!W190)&gt;0,0,PI()),ACOS('OddsRatio_working_3-way'!V190/(2*'OddsRatio_working_3-way'!X190)))</f>
        <v>0.24777861533882306</v>
      </c>
      <c r="Z190" s="11">
        <f>'OddsRatio_working_3-way'!X190^(1/3)*COS('OddsRatio_working_3-way'!Y190/3)</f>
        <v>0.52537627672510656</v>
      </c>
      <c r="AA190" s="11">
        <f>'OddsRatio_working_3-way'!X190^(1/3)*COS(('OddsRatio_working_3-way'!Y190+2*PI())/3)</f>
        <v>-0.30035268611345206</v>
      </c>
      <c r="AB190" s="11">
        <f>'OddsRatio_working_3-way'!X190^(1/3)*COS(('OddsRatio_working_3-way'!Y190+4*PI())/3)</f>
        <v>-0.22502359061165422</v>
      </c>
      <c r="AC190" s="11">
        <f>'OddsRatio_working_3-way'!X190^(1/3)*SIN('OddsRatio_working_3-way'!Y190/3)</f>
        <v>4.3491273565774001E-2</v>
      </c>
      <c r="AD190" s="11">
        <f>'OddsRatio_working_3-way'!X190^(1/3)*SIN(('OddsRatio_working_3-way'!Y190+2*PI())/3)</f>
        <v>0.43324356540673853</v>
      </c>
      <c r="AE190" s="11">
        <f>'OddsRatio_working_3-way'!X190^(1/3)*SIN(('OddsRatio_working_3-way'!Y190+4*PI())/3)</f>
        <v>-0.47673483897251251</v>
      </c>
      <c r="AF190" s="11">
        <f>-'OddsRatio_working_3-way'!U190/(3*'OddsRatio_working_3-way'!X190^(1/3))*COS(('OddsRatio_working_3-way'!Y190)/3)</f>
        <v>0.52537627672510656</v>
      </c>
      <c r="AG190" s="11">
        <f>-'OddsRatio_working_3-way'!U190/(3*'OddsRatio_working_3-way'!X190^(1/3))*COS(('OddsRatio_working_3-way'!Y190+2*PI())/3)</f>
        <v>-0.30035268611345206</v>
      </c>
      <c r="AH190" s="11">
        <f>-'OddsRatio_working_3-way'!U190/(3*'OddsRatio_working_3-way'!X190^(1/3))*COS(('OddsRatio_working_3-way'!Y190+4*PI())/3)</f>
        <v>-0.22502359061165422</v>
      </c>
      <c r="AI190" s="11">
        <f>'OddsRatio_working_3-way'!U190/(3*'OddsRatio_working_3-way'!X190^(1/3))*SIN(('OddsRatio_working_3-way'!Y190)/3)</f>
        <v>-4.3491273565774001E-2</v>
      </c>
      <c r="AJ190" s="11">
        <f>'OddsRatio_working_3-way'!U190/(3*'OddsRatio_working_3-way'!X190^(1/3))*SIN(('OddsRatio_working_3-way'!Y190+2*PI())/3)</f>
        <v>-0.43324356540673853</v>
      </c>
      <c r="AK190" s="11">
        <f>'OddsRatio_working_3-way'!U190/(3*'OddsRatio_working_3-way'!X190^(1/3))*SIN(('OddsRatio_working_3-way'!Y190+4*PI())/3)</f>
        <v>0.47673483897251251</v>
      </c>
      <c r="AL190" s="11">
        <f>'OddsRatio_working_3-way'!Z190+'OddsRatio_working_3-way'!AF190</f>
        <v>1.0507525534502131</v>
      </c>
      <c r="AM190" s="11">
        <f>'OddsRatio_working_3-way'!AA190+'OddsRatio_working_3-way'!AG190</f>
        <v>-0.60070537222690412</v>
      </c>
      <c r="AN190" s="11">
        <f>'OddsRatio_working_3-way'!AB190+'OddsRatio_working_3-way'!AH190</f>
        <v>-0.45004718122330845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1.0507525534502131</v>
      </c>
      <c r="AS190" s="11">
        <f>IF(('OddsRatio_working_3-way'!X190=0),IF(Q190&gt;0,-Q190^(1/3),(-Q190)^(1/3)),'OddsRatio_working_3-way'!AM190-'OddsRatio_working_3-way'!R190/3)</f>
        <v>-0.60070537222690412</v>
      </c>
      <c r="AT190" s="11">
        <f>IF(('OddsRatio_working_3-way'!X190=0),IF(Q190&gt;0,-Q190^(1/3),(-Q190)^(1/3)),'OddsRatio_working_3-way'!AN190-'OddsRatio_working_3-way'!R190/3)</f>
        <v>-0.45004718122330845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9">
        <f t="shared" si="39"/>
        <v>0.15681386164997432</v>
      </c>
      <c r="E191" s="9">
        <f t="shared" si="40"/>
        <v>0.24610034393855434</v>
      </c>
      <c r="F191" s="9">
        <f t="shared" si="41"/>
        <v>0.59708579441147136</v>
      </c>
      <c r="G191" s="9">
        <f t="shared" si="42"/>
        <v>1.0711130026253768</v>
      </c>
      <c r="H191" s="9">
        <f t="shared" si="43"/>
        <v>6.3769872731793908</v>
      </c>
      <c r="I191" s="9">
        <f t="shared" si="44"/>
        <v>4.0633831875085766</v>
      </c>
      <c r="J191" s="9">
        <f t="shared" si="45"/>
        <v>1.6748011916539876</v>
      </c>
      <c r="K191" s="11">
        <f t="shared" si="46"/>
        <v>0.16611295681063123</v>
      </c>
      <c r="L191" s="11">
        <f t="shared" si="47"/>
        <v>0.2590673575129534</v>
      </c>
      <c r="M191" s="11">
        <f t="shared" si="48"/>
        <v>0.61349693251533743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-0.23880251667545138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0.22467676379708063</v>
      </c>
      <c r="Q191" s="11">
        <f>2*'OddsRatio_working_3-way'!K191*'OddsRatio_working_3-way'!L191*'OddsRatio_working_3-way'!M191</f>
        <v>5.2802999717292749E-2</v>
      </c>
      <c r="R191" s="11">
        <f t="shared" si="49"/>
        <v>0</v>
      </c>
      <c r="S191" s="11">
        <f t="shared" si="50"/>
        <v>-0.94084755439337098</v>
      </c>
      <c r="T191" s="11">
        <f t="shared" si="51"/>
        <v>-0.22111575896436453</v>
      </c>
      <c r="U191" s="11">
        <f>'OddsRatio_working_3-way'!S191-'OddsRatio_working_3-way'!R191^2/3</f>
        <v>-0.94084755439337098</v>
      </c>
      <c r="V191" s="11">
        <f>'OddsRatio_working_3-way'!S191*'OddsRatio_working_3-way'!R191/3-2*'OddsRatio_working_3-way'!R191^3/27-'OddsRatio_working_3-way'!T191</f>
        <v>0.22111575896436453</v>
      </c>
      <c r="W191" s="11">
        <f>'OddsRatio_working_3-way'!V191^2+4*'OddsRatio_working_3-way'!U191^3/27</f>
        <v>-7.4490446846859765E-2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0.1756293153984029</v>
      </c>
      <c r="Y191" s="11">
        <f>IF('OddsRatio_working_3-way'!W191&gt;=0,IF('OddsRatio_working_3-way'!V191+SQRT('OddsRatio_working_3-way'!W191)&gt;0,0,PI()),ACOS('OddsRatio_working_3-way'!V191/(2*'OddsRatio_working_3-way'!X191)))</f>
        <v>0.88989245927124438</v>
      </c>
      <c r="Z191" s="11">
        <f>'OddsRatio_working_3-way'!X191^(1/3)*COS('OddsRatio_working_3-way'!Y191/3)</f>
        <v>0.53555650131268839</v>
      </c>
      <c r="AA191" s="11">
        <f>'OddsRatio_working_3-way'!X191^(1/3)*COS(('OddsRatio_working_3-way'!Y191+2*PI())/3)</f>
        <v>-0.40953971941505551</v>
      </c>
      <c r="AB191" s="11">
        <f>'OddsRatio_working_3-way'!X191^(1/3)*COS(('OddsRatio_working_3-way'!Y191+4*PI())/3)</f>
        <v>-0.1260167818976328</v>
      </c>
      <c r="AC191" s="11">
        <f>'OddsRatio_working_3-way'!X191^(1/3)*SIN('OddsRatio_working_3-way'!Y191/3)</f>
        <v>0.16369204429711737</v>
      </c>
      <c r="AD191" s="11">
        <f>'OddsRatio_working_3-way'!X191^(1/3)*SIN(('OddsRatio_working_3-way'!Y191+2*PI())/3)</f>
        <v>0.38195951315014354</v>
      </c>
      <c r="AE191" s="11">
        <f>'OddsRatio_working_3-way'!X191^(1/3)*SIN(('OddsRatio_working_3-way'!Y191+4*PI())/3)</f>
        <v>-0.5456515574472609</v>
      </c>
      <c r="AF191" s="11">
        <f>-'OddsRatio_working_3-way'!U191/(3*'OddsRatio_working_3-way'!X191^(1/3))*COS(('OddsRatio_working_3-way'!Y191)/3)</f>
        <v>0.53555650131268828</v>
      </c>
      <c r="AG191" s="11">
        <f>-'OddsRatio_working_3-way'!U191/(3*'OddsRatio_working_3-way'!X191^(1/3))*COS(('OddsRatio_working_3-way'!Y191+2*PI())/3)</f>
        <v>-0.4095397194150554</v>
      </c>
      <c r="AH191" s="11">
        <f>-'OddsRatio_working_3-way'!U191/(3*'OddsRatio_working_3-way'!X191^(1/3))*COS(('OddsRatio_working_3-way'!Y191+4*PI())/3)</f>
        <v>-0.12601678189763277</v>
      </c>
      <c r="AI191" s="11">
        <f>'OddsRatio_working_3-way'!U191/(3*'OddsRatio_working_3-way'!X191^(1/3))*SIN(('OddsRatio_working_3-way'!Y191)/3)</f>
        <v>-0.16369204429711734</v>
      </c>
      <c r="AJ191" s="11">
        <f>'OddsRatio_working_3-way'!U191/(3*'OddsRatio_working_3-way'!X191^(1/3))*SIN(('OddsRatio_working_3-way'!Y191+2*PI())/3)</f>
        <v>-0.38195951315014348</v>
      </c>
      <c r="AK191" s="11">
        <f>'OddsRatio_working_3-way'!U191/(3*'OddsRatio_working_3-way'!X191^(1/3))*SIN(('OddsRatio_working_3-way'!Y191+4*PI())/3)</f>
        <v>0.54565155744726079</v>
      </c>
      <c r="AL191" s="11">
        <f>'OddsRatio_working_3-way'!Z191+'OddsRatio_working_3-way'!AF191</f>
        <v>1.0711130026253768</v>
      </c>
      <c r="AM191" s="11">
        <f>'OddsRatio_working_3-way'!AA191+'OddsRatio_working_3-way'!AG191</f>
        <v>-0.81907943883011092</v>
      </c>
      <c r="AN191" s="11">
        <f>'OddsRatio_working_3-way'!AB191+'OddsRatio_working_3-way'!AH191</f>
        <v>-0.25203356379526554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1.0711130026253768</v>
      </c>
      <c r="AS191" s="11">
        <f>IF(('OddsRatio_working_3-way'!X191=0),IF(Q191&gt;0,-Q191^(1/3),(-Q191)^(1/3)),'OddsRatio_working_3-way'!AM191-'OddsRatio_working_3-way'!R191/3)</f>
        <v>-0.81907943883011092</v>
      </c>
      <c r="AT191" s="11">
        <f>IF(('OddsRatio_working_3-way'!X191=0),IF(Q191&gt;0,-Q191^(1/3),(-Q191)^(1/3)),'OddsRatio_working_3-way'!AN191-'OddsRatio_working_3-way'!R191/3)</f>
        <v>-0.25203356379526554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9">
        <f t="shared" si="39"/>
        <v>0.42737384206735407</v>
      </c>
      <c r="E192" s="9">
        <f t="shared" si="40"/>
        <v>0.3069615757932499</v>
      </c>
      <c r="F192" s="9">
        <f t="shared" si="41"/>
        <v>0.26566458213939609</v>
      </c>
      <c r="G192" s="9">
        <f t="shared" si="42"/>
        <v>1.0550171633073011</v>
      </c>
      <c r="H192" s="9">
        <f t="shared" si="43"/>
        <v>2.3398717974002725</v>
      </c>
      <c r="I192" s="9">
        <f t="shared" si="44"/>
        <v>3.2577367294776249</v>
      </c>
      <c r="J192" s="9">
        <f t="shared" si="45"/>
        <v>3.7641449678651289</v>
      </c>
      <c r="K192" s="11">
        <f t="shared" si="46"/>
        <v>0.44052863436123346</v>
      </c>
      <c r="L192" s="11">
        <f t="shared" si="47"/>
        <v>0.31847133757961782</v>
      </c>
      <c r="M192" s="11">
        <f t="shared" si="48"/>
        <v>0.27624309392265195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-0.27596544787129507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0.23369705327781237</v>
      </c>
      <c r="Q192" s="11">
        <f>2*'OddsRatio_working_3-way'!K192*'OddsRatio_working_3-way'!L192*'OddsRatio_working_3-way'!M192</f>
        <v>7.7511460456985856E-2</v>
      </c>
      <c r="R192" s="11">
        <f t="shared" si="49"/>
        <v>0</v>
      </c>
      <c r="S192" s="11">
        <f t="shared" si="50"/>
        <v>-0.84683446815705765</v>
      </c>
      <c r="T192" s="11">
        <f t="shared" si="51"/>
        <v>-0.28087378711676869</v>
      </c>
      <c r="U192" s="11">
        <f>'OddsRatio_working_3-way'!S192-'OddsRatio_working_3-way'!R192^2/3</f>
        <v>-0.84683446815705765</v>
      </c>
      <c r="V192" s="11">
        <f>'OddsRatio_working_3-way'!S192*'OddsRatio_working_3-way'!R192/3-2*'OddsRatio_working_3-way'!R192^3/27-'OddsRatio_working_3-way'!T192</f>
        <v>0.28087378711676869</v>
      </c>
      <c r="W192" s="11">
        <f>'OddsRatio_working_3-way'!V192^2+4*'OddsRatio_working_3-way'!U192^3/27</f>
        <v>-1.1078690602407668E-2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0.14997397681908317</v>
      </c>
      <c r="Y192" s="11">
        <f>IF('OddsRatio_working_3-way'!W192&gt;=0,IF('OddsRatio_working_3-way'!V192+SQRT('OddsRatio_working_3-way'!W192)&gt;0,0,PI()),ACOS('OddsRatio_working_3-way'!V192/(2*'OddsRatio_working_3-way'!X192)))</f>
        <v>0.35854494097879663</v>
      </c>
      <c r="Z192" s="11">
        <f>'OddsRatio_working_3-way'!X192^(1/3)*COS('OddsRatio_working_3-way'!Y192/3)</f>
        <v>0.52750858165365067</v>
      </c>
      <c r="AA192" s="11">
        <f>'OddsRatio_working_3-way'!X192^(1/3)*COS(('OddsRatio_working_3-way'!Y192+2*PI())/3)</f>
        <v>-0.31861446992405196</v>
      </c>
      <c r="AB192" s="11">
        <f>'OddsRatio_working_3-way'!X192^(1/3)*COS(('OddsRatio_working_3-way'!Y192+4*PI())/3)</f>
        <v>-0.2088941117295986</v>
      </c>
      <c r="AC192" s="11">
        <f>'OddsRatio_working_3-way'!X192^(1/3)*SIN('OddsRatio_working_3-way'!Y192/3)</f>
        <v>6.3347078339149834E-2</v>
      </c>
      <c r="AD192" s="11">
        <f>'OddsRatio_working_3-way'!X192^(1/3)*SIN(('OddsRatio_working_3-way'!Y192+2*PI())/3)</f>
        <v>0.42516229325678451</v>
      </c>
      <c r="AE192" s="11">
        <f>'OddsRatio_working_3-way'!X192^(1/3)*SIN(('OddsRatio_working_3-way'!Y192+4*PI())/3)</f>
        <v>-0.48850937159593427</v>
      </c>
      <c r="AF192" s="11">
        <f>-'OddsRatio_working_3-way'!U192/(3*'OddsRatio_working_3-way'!X192^(1/3))*COS(('OddsRatio_working_3-way'!Y192)/3)</f>
        <v>0.52750858165365044</v>
      </c>
      <c r="AG192" s="11">
        <f>-'OddsRatio_working_3-way'!U192/(3*'OddsRatio_working_3-way'!X192^(1/3))*COS(('OddsRatio_working_3-way'!Y192+2*PI())/3)</f>
        <v>-0.31861446992405185</v>
      </c>
      <c r="AH192" s="11">
        <f>-'OddsRatio_working_3-way'!U192/(3*'OddsRatio_working_3-way'!X192^(1/3))*COS(('OddsRatio_working_3-way'!Y192+4*PI())/3)</f>
        <v>-0.20889411172959851</v>
      </c>
      <c r="AI192" s="11">
        <f>'OddsRatio_working_3-way'!U192/(3*'OddsRatio_working_3-way'!X192^(1/3))*SIN(('OddsRatio_working_3-way'!Y192)/3)</f>
        <v>-6.3347078339149807E-2</v>
      </c>
      <c r="AJ192" s="11">
        <f>'OddsRatio_working_3-way'!U192/(3*'OddsRatio_working_3-way'!X192^(1/3))*SIN(('OddsRatio_working_3-way'!Y192+2*PI())/3)</f>
        <v>-0.42516229325678428</v>
      </c>
      <c r="AK192" s="11">
        <f>'OddsRatio_working_3-way'!U192/(3*'OddsRatio_working_3-way'!X192^(1/3))*SIN(('OddsRatio_working_3-way'!Y192+4*PI())/3)</f>
        <v>0.48850937159593411</v>
      </c>
      <c r="AL192" s="11">
        <f>'OddsRatio_working_3-way'!Z192+'OddsRatio_working_3-way'!AF192</f>
        <v>1.0550171633073011</v>
      </c>
      <c r="AM192" s="11">
        <f>'OddsRatio_working_3-way'!AA192+'OddsRatio_working_3-way'!AG192</f>
        <v>-0.6372289398481038</v>
      </c>
      <c r="AN192" s="11">
        <f>'OddsRatio_working_3-way'!AB192+'OddsRatio_working_3-way'!AH192</f>
        <v>-0.41778822345919708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1.0550171633073011</v>
      </c>
      <c r="AS192" s="11">
        <f>IF(('OddsRatio_working_3-way'!X192=0),IF(Q192&gt;0,-Q192^(1/3),(-Q192)^(1/3)),'OddsRatio_working_3-way'!AM192-'OddsRatio_working_3-way'!R192/3)</f>
        <v>-0.6372289398481038</v>
      </c>
      <c r="AT192" s="11">
        <f>IF(('OddsRatio_working_3-way'!X192=0),IF(Q192&gt;0,-Q192^(1/3),(-Q192)^(1/3)),'OddsRatio_working_3-way'!AN192-'OddsRatio_working_3-way'!R192/3)</f>
        <v>-0.41778822345919708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9">
        <f t="shared" si="39"/>
        <v>0.41817229651642612</v>
      </c>
      <c r="E193" s="9">
        <f t="shared" si="40"/>
        <v>0.32393509137127957</v>
      </c>
      <c r="F193" s="9">
        <f t="shared" si="41"/>
        <v>0.25789261211229453</v>
      </c>
      <c r="G193" s="9">
        <f t="shared" si="42"/>
        <v>1.054059694812465</v>
      </c>
      <c r="H193" s="9">
        <f t="shared" si="43"/>
        <v>2.3913587971524537</v>
      </c>
      <c r="I193" s="9">
        <f t="shared" si="44"/>
        <v>3.0870381957286801</v>
      </c>
      <c r="J193" s="9">
        <f t="shared" si="45"/>
        <v>3.8775829668380291</v>
      </c>
      <c r="K193" s="11">
        <f t="shared" si="46"/>
        <v>0.43103448275862072</v>
      </c>
      <c r="L193" s="11">
        <f t="shared" si="47"/>
        <v>0.33557046979865773</v>
      </c>
      <c r="M193" s="11">
        <f t="shared" si="48"/>
        <v>0.26809651474530832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-0.27668695745511207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0.23383215458143503</v>
      </c>
      <c r="Q193" s="11">
        <f>2*'OddsRatio_working_3-way'!K193*'OddsRatio_working_3-way'!L193*'OddsRatio_working_3-way'!M193</f>
        <v>7.7556270176263695E-2</v>
      </c>
      <c r="R193" s="11">
        <f t="shared" si="49"/>
        <v>0</v>
      </c>
      <c r="S193" s="11">
        <f t="shared" si="50"/>
        <v>-0.84511448147811763</v>
      </c>
      <c r="T193" s="11">
        <f t="shared" si="51"/>
        <v>-0.28030331060634084</v>
      </c>
      <c r="U193" s="11">
        <f>'OddsRatio_working_3-way'!S193-'OddsRatio_working_3-way'!R193^2/3</f>
        <v>-0.84511448147811763</v>
      </c>
      <c r="V193" s="11">
        <f>'OddsRatio_working_3-way'!S193*'OddsRatio_working_3-way'!R193/3-2*'OddsRatio_working_3-way'!R193^3/27-'OddsRatio_working_3-way'!T193</f>
        <v>0.28030331060634084</v>
      </c>
      <c r="W193" s="11">
        <f>'OddsRatio_working_3-way'!V193^2+4*'OddsRatio_working_3-way'!U193^3/27</f>
        <v>-1.0851740898306206E-2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0.14951729568446337</v>
      </c>
      <c r="Y193" s="11">
        <f>IF('OddsRatio_working_3-way'!W193&gt;=0,IF('OddsRatio_working_3-way'!V193+SQRT('OddsRatio_working_3-way'!W193)&gt;0,0,PI()),ACOS('OddsRatio_working_3-way'!V193/(2*'OddsRatio_working_3-way'!X193)))</f>
        <v>0.35582093791439884</v>
      </c>
      <c r="Z193" s="11">
        <f>'OddsRatio_working_3-way'!X193^(1/3)*COS('OddsRatio_working_3-way'!Y193/3)</f>
        <v>0.52702984740623249</v>
      </c>
      <c r="AA193" s="11">
        <f>'OddsRatio_working_3-way'!X193^(1/3)*COS(('OddsRatio_working_3-way'!Y193+2*PI())/3)</f>
        <v>-0.31790495336620656</v>
      </c>
      <c r="AB193" s="11">
        <f>'OddsRatio_working_3-way'!X193^(1/3)*COS(('OddsRatio_working_3-way'!Y193+4*PI())/3)</f>
        <v>-0.20912489404002607</v>
      </c>
      <c r="AC193" s="11">
        <f>'OddsRatio_working_3-way'!X193^(1/3)*SIN('OddsRatio_working_3-way'!Y193/3)</f>
        <v>6.2804196534433906E-2</v>
      </c>
      <c r="AD193" s="11">
        <f>'OddsRatio_working_3-way'!X193^(1/3)*SIN(('OddsRatio_working_3-way'!Y193+2*PI())/3)</f>
        <v>0.42501913813921671</v>
      </c>
      <c r="AE193" s="11">
        <f>'OddsRatio_working_3-way'!X193^(1/3)*SIN(('OddsRatio_working_3-way'!Y193+4*PI())/3)</f>
        <v>-0.48782333467365047</v>
      </c>
      <c r="AF193" s="11">
        <f>-'OddsRatio_working_3-way'!U193/(3*'OddsRatio_working_3-way'!X193^(1/3))*COS(('OddsRatio_working_3-way'!Y193)/3)</f>
        <v>0.52702984740623249</v>
      </c>
      <c r="AG193" s="11">
        <f>-'OddsRatio_working_3-way'!U193/(3*'OddsRatio_working_3-way'!X193^(1/3))*COS(('OddsRatio_working_3-way'!Y193+2*PI())/3)</f>
        <v>-0.31790495336620656</v>
      </c>
      <c r="AH193" s="11">
        <f>-'OddsRatio_working_3-way'!U193/(3*'OddsRatio_working_3-way'!X193^(1/3))*COS(('OddsRatio_working_3-way'!Y193+4*PI())/3)</f>
        <v>-0.20912489404002607</v>
      </c>
      <c r="AI193" s="11">
        <f>'OddsRatio_working_3-way'!U193/(3*'OddsRatio_working_3-way'!X193^(1/3))*SIN(('OddsRatio_working_3-way'!Y193)/3)</f>
        <v>-6.2804196534433906E-2</v>
      </c>
      <c r="AJ193" s="11">
        <f>'OddsRatio_working_3-way'!U193/(3*'OddsRatio_working_3-way'!X193^(1/3))*SIN(('OddsRatio_working_3-way'!Y193+2*PI())/3)</f>
        <v>-0.42501913813921671</v>
      </c>
      <c r="AK193" s="11">
        <f>'OddsRatio_working_3-way'!U193/(3*'OddsRatio_working_3-way'!X193^(1/3))*SIN(('OddsRatio_working_3-way'!Y193+4*PI())/3)</f>
        <v>0.48782333467365047</v>
      </c>
      <c r="AL193" s="11">
        <f>'OddsRatio_working_3-way'!Z193+'OddsRatio_working_3-way'!AF193</f>
        <v>1.054059694812465</v>
      </c>
      <c r="AM193" s="11">
        <f>'OddsRatio_working_3-way'!AA193+'OddsRatio_working_3-way'!AG193</f>
        <v>-0.63580990673241311</v>
      </c>
      <c r="AN193" s="11">
        <f>'OddsRatio_working_3-way'!AB193+'OddsRatio_working_3-way'!AH193</f>
        <v>-0.41824978808005214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1.054059694812465</v>
      </c>
      <c r="AS193" s="11">
        <f>IF(('OddsRatio_working_3-way'!X193=0),IF(Q193&gt;0,-Q193^(1/3),(-Q193)^(1/3)),'OddsRatio_working_3-way'!AM193-'OddsRatio_working_3-way'!R193/3)</f>
        <v>-0.63580990673241311</v>
      </c>
      <c r="AT193" s="11">
        <f>IF(('OddsRatio_working_3-way'!X193=0),IF(Q193&gt;0,-Q193^(1/3),(-Q193)^(1/3)),'OddsRatio_working_3-way'!AN193-'OddsRatio_working_3-way'!R193/3)</f>
        <v>-0.41824978808005214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9">
        <f t="shared" si="39"/>
        <v>0.30275971874927204</v>
      </c>
      <c r="E194" s="9">
        <f t="shared" si="40"/>
        <v>0.30765723048238525</v>
      </c>
      <c r="F194" s="9">
        <f t="shared" si="41"/>
        <v>0.38958305076834282</v>
      </c>
      <c r="G194" s="9">
        <f t="shared" si="42"/>
        <v>1.0515750211552863</v>
      </c>
      <c r="H194" s="9">
        <f t="shared" si="43"/>
        <v>3.3029492963300764</v>
      </c>
      <c r="I194" s="9">
        <f t="shared" si="44"/>
        <v>3.2503705452723124</v>
      </c>
      <c r="J194" s="9">
        <f t="shared" si="45"/>
        <v>2.5668467815213769</v>
      </c>
      <c r="K194" s="11">
        <f t="shared" si="46"/>
        <v>0.31347962382445144</v>
      </c>
      <c r="L194" s="11">
        <f t="shared" si="47"/>
        <v>0.31847133757961782</v>
      </c>
      <c r="M194" s="11">
        <f t="shared" si="48"/>
        <v>0.40160642570281119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-0.27997836843851265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0.23334758277163525</v>
      </c>
      <c r="Q194" s="11">
        <f>2*'OddsRatio_working_3-way'!K194*'OddsRatio_working_3-way'!L194*'OddsRatio_working_3-way'!M194</f>
        <v>8.018817277375781E-2</v>
      </c>
      <c r="R194" s="11">
        <f t="shared" si="49"/>
        <v>0</v>
      </c>
      <c r="S194" s="11">
        <f t="shared" si="50"/>
        <v>-0.83344861273767223</v>
      </c>
      <c r="T194" s="11">
        <f t="shared" si="51"/>
        <v>-0.28640845798545433</v>
      </c>
      <c r="U194" s="11">
        <f>'OddsRatio_working_3-way'!S194-'OddsRatio_working_3-way'!R194^2/3</f>
        <v>-0.83344861273767223</v>
      </c>
      <c r="V194" s="11">
        <f>'OddsRatio_working_3-way'!S194*'OddsRatio_working_3-way'!R194/3-2*'OddsRatio_working_3-way'!R194^3/27-'OddsRatio_working_3-way'!T194</f>
        <v>0.28640845798545433</v>
      </c>
      <c r="W194" s="11">
        <f>'OddsRatio_working_3-way'!V194^2+4*'OddsRatio_working_3-way'!U194^3/27</f>
        <v>-3.739662209845257E-3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0.1464321233673225</v>
      </c>
      <c r="Y194" s="11">
        <f>IF('OddsRatio_working_3-way'!W194&gt;=0,IF('OddsRatio_working_3-way'!V194+SQRT('OddsRatio_working_3-way'!W194)&gt;0,0,PI()),ACOS('OddsRatio_working_3-way'!V194/(2*'OddsRatio_working_3-way'!X194)))</f>
        <v>0.21035725959694651</v>
      </c>
      <c r="Z194" s="11">
        <f>'OddsRatio_working_3-way'!X194^(1/3)*COS('OddsRatio_working_3-way'!Y194/3)</f>
        <v>0.52578751057764317</v>
      </c>
      <c r="AA194" s="11">
        <f>'OddsRatio_working_3-way'!X194^(1/3)*COS(('OddsRatio_working_3-way'!Y194+2*PI())/3)</f>
        <v>-0.29487458509108971</v>
      </c>
      <c r="AB194" s="11">
        <f>'OddsRatio_working_3-way'!X194^(1/3)*COS(('OddsRatio_working_3-way'!Y194+4*PI())/3)</f>
        <v>-0.23091292548655357</v>
      </c>
      <c r="AC194" s="11">
        <f>'OddsRatio_working_3-way'!X194^(1/3)*SIN('OddsRatio_working_3-way'!Y194/3)</f>
        <v>3.692828139049429E-2</v>
      </c>
      <c r="AD194" s="11">
        <f>'OddsRatio_working_3-way'!X194^(1/3)*SIN(('OddsRatio_working_3-way'!Y194+2*PI())/3)</f>
        <v>0.43688120045757112</v>
      </c>
      <c r="AE194" s="11">
        <f>'OddsRatio_working_3-way'!X194^(1/3)*SIN(('OddsRatio_working_3-way'!Y194+4*PI())/3)</f>
        <v>-0.47380948184806526</v>
      </c>
      <c r="AF194" s="11">
        <f>-'OddsRatio_working_3-way'!U194/(3*'OddsRatio_working_3-way'!X194^(1/3))*COS(('OddsRatio_working_3-way'!Y194)/3)</f>
        <v>0.52578751057764317</v>
      </c>
      <c r="AG194" s="11">
        <f>-'OddsRatio_working_3-way'!U194/(3*'OddsRatio_working_3-way'!X194^(1/3))*COS(('OddsRatio_working_3-way'!Y194+2*PI())/3)</f>
        <v>-0.29487458509108971</v>
      </c>
      <c r="AH194" s="11">
        <f>-'OddsRatio_working_3-way'!U194/(3*'OddsRatio_working_3-way'!X194^(1/3))*COS(('OddsRatio_working_3-way'!Y194+4*PI())/3)</f>
        <v>-0.23091292548655357</v>
      </c>
      <c r="AI194" s="11">
        <f>'OddsRatio_working_3-way'!U194/(3*'OddsRatio_working_3-way'!X194^(1/3))*SIN(('OddsRatio_working_3-way'!Y194)/3)</f>
        <v>-3.692828139049429E-2</v>
      </c>
      <c r="AJ194" s="11">
        <f>'OddsRatio_working_3-way'!U194/(3*'OddsRatio_working_3-way'!X194^(1/3))*SIN(('OddsRatio_working_3-way'!Y194+2*PI())/3)</f>
        <v>-0.43688120045757112</v>
      </c>
      <c r="AK194" s="11">
        <f>'OddsRatio_working_3-way'!U194/(3*'OddsRatio_working_3-way'!X194^(1/3))*SIN(('OddsRatio_working_3-way'!Y194+4*PI())/3)</f>
        <v>0.47380948184806526</v>
      </c>
      <c r="AL194" s="11">
        <f>'OddsRatio_working_3-way'!Z194+'OddsRatio_working_3-way'!AF194</f>
        <v>1.0515750211552863</v>
      </c>
      <c r="AM194" s="11">
        <f>'OddsRatio_working_3-way'!AA194+'OddsRatio_working_3-way'!AG194</f>
        <v>-0.58974917018217943</v>
      </c>
      <c r="AN194" s="11">
        <f>'OddsRatio_working_3-way'!AB194+'OddsRatio_working_3-way'!AH194</f>
        <v>-0.46182585097310713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1.0515750211552863</v>
      </c>
      <c r="AS194" s="11">
        <f>IF(('OddsRatio_working_3-way'!X194=0),IF(Q194&gt;0,-Q194^(1/3),(-Q194)^(1/3)),'OddsRatio_working_3-way'!AM194-'OddsRatio_working_3-way'!R194/3)</f>
        <v>-0.58974917018217943</v>
      </c>
      <c r="AT194" s="11">
        <f>IF(('OddsRatio_working_3-way'!X194=0),IF(Q194&gt;0,-Q194^(1/3),(-Q194)^(1/3)),'OddsRatio_working_3-way'!AN194-'OddsRatio_working_3-way'!R194/3)</f>
        <v>-0.46182585097310713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9">
        <f t="shared" si="39"/>
        <v>0.43606891391860703</v>
      </c>
      <c r="E195" s="9">
        <f t="shared" si="40"/>
        <v>0.30969754435402719</v>
      </c>
      <c r="F195" s="9">
        <f t="shared" si="41"/>
        <v>0.25423354172736579</v>
      </c>
      <c r="G195" s="9">
        <f t="shared" si="42"/>
        <v>1.0513947294929777</v>
      </c>
      <c r="H195" s="9">
        <f t="shared" si="43"/>
        <v>2.2932155172763626</v>
      </c>
      <c r="I195" s="9">
        <f t="shared" si="44"/>
        <v>3.228956826525113</v>
      </c>
      <c r="J195" s="9">
        <f t="shared" si="45"/>
        <v>3.9333912952854075</v>
      </c>
      <c r="K195" s="11">
        <f t="shared" si="46"/>
        <v>0.44843049327354262</v>
      </c>
      <c r="L195" s="11">
        <f t="shared" si="47"/>
        <v>0.32051282051282048</v>
      </c>
      <c r="M195" s="11">
        <f t="shared" si="48"/>
        <v>0.26385224274406333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-0.27589670171044334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0.23284649454532438</v>
      </c>
      <c r="Q195" s="11">
        <f>2*'OddsRatio_working_3-way'!K195*'OddsRatio_working_3-way'!L195*'OddsRatio_working_3-way'!M195</f>
        <v>7.5845763695545396E-2</v>
      </c>
      <c r="R195" s="11">
        <f t="shared" si="49"/>
        <v>0</v>
      </c>
      <c r="S195" s="11">
        <f t="shared" si="50"/>
        <v>-0.84396258854047257</v>
      </c>
      <c r="T195" s="11">
        <f t="shared" si="51"/>
        <v>-0.27490638063207573</v>
      </c>
      <c r="U195" s="11">
        <f>'OddsRatio_working_3-way'!S195-'OddsRatio_working_3-way'!R195^2/3</f>
        <v>-0.84396258854047257</v>
      </c>
      <c r="V195" s="11">
        <f>'OddsRatio_working_3-way'!S195*'OddsRatio_working_3-way'!R195/3-2*'OddsRatio_working_3-way'!R195^3/27-'OddsRatio_working_3-way'!T195</f>
        <v>0.27490638063207573</v>
      </c>
      <c r="W195" s="11">
        <f>'OddsRatio_working_3-way'!V195^2+4*'OddsRatio_working_3-way'!U195^3/27</f>
        <v>-1.3483020992287376E-2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0.14921171125661944</v>
      </c>
      <c r="Y195" s="11">
        <f>IF('OddsRatio_working_3-way'!W195&gt;=0,IF('OddsRatio_working_3-way'!V195+SQRT('OddsRatio_working_3-way'!W195)&gt;0,0,PI()),ACOS('OddsRatio_working_3-way'!V195/(2*'OddsRatio_working_3-way'!X195)))</f>
        <v>0.39965388189291184</v>
      </c>
      <c r="Z195" s="11">
        <f>'OddsRatio_working_3-way'!X195^(1/3)*COS('OddsRatio_working_3-way'!Y195/3)</f>
        <v>0.52569736474648887</v>
      </c>
      <c r="AA195" s="11">
        <f>'OddsRatio_working_3-way'!X195^(1/3)*COS(('OddsRatio_working_3-way'!Y195+2*PI())/3)</f>
        <v>-0.32385980971134504</v>
      </c>
      <c r="AB195" s="11">
        <f>'OddsRatio_working_3-way'!X195^(1/3)*COS(('OddsRatio_working_3-way'!Y195+4*PI())/3)</f>
        <v>-0.20183755503514392</v>
      </c>
      <c r="AC195" s="11">
        <f>'OddsRatio_working_3-way'!X195^(1/3)*SIN('OddsRatio_working_3-way'!Y195/3)</f>
        <v>7.0449581584430057E-2</v>
      </c>
      <c r="AD195" s="11">
        <f>'OddsRatio_working_3-way'!X195^(1/3)*SIN(('OddsRatio_working_3-way'!Y195+2*PI())/3)</f>
        <v>0.42004248178077841</v>
      </c>
      <c r="AE195" s="11">
        <f>'OddsRatio_working_3-way'!X195^(1/3)*SIN(('OddsRatio_working_3-way'!Y195+4*PI())/3)</f>
        <v>-0.49049206336520823</v>
      </c>
      <c r="AF195" s="11">
        <f>-'OddsRatio_working_3-way'!U195/(3*'OddsRatio_working_3-way'!X195^(1/3))*COS(('OddsRatio_working_3-way'!Y195)/3)</f>
        <v>0.52569736474648887</v>
      </c>
      <c r="AG195" s="11">
        <f>-'OddsRatio_working_3-way'!U195/(3*'OddsRatio_working_3-way'!X195^(1/3))*COS(('OddsRatio_working_3-way'!Y195+2*PI())/3)</f>
        <v>-0.32385980971134504</v>
      </c>
      <c r="AH195" s="11">
        <f>-'OddsRatio_working_3-way'!U195/(3*'OddsRatio_working_3-way'!X195^(1/3))*COS(('OddsRatio_working_3-way'!Y195+4*PI())/3)</f>
        <v>-0.20183755503514392</v>
      </c>
      <c r="AI195" s="11">
        <f>'OddsRatio_working_3-way'!U195/(3*'OddsRatio_working_3-way'!X195^(1/3))*SIN(('OddsRatio_working_3-way'!Y195)/3)</f>
        <v>-7.0449581584430057E-2</v>
      </c>
      <c r="AJ195" s="11">
        <f>'OddsRatio_working_3-way'!U195/(3*'OddsRatio_working_3-way'!X195^(1/3))*SIN(('OddsRatio_working_3-way'!Y195+2*PI())/3)</f>
        <v>-0.42004248178077841</v>
      </c>
      <c r="AK195" s="11">
        <f>'OddsRatio_working_3-way'!U195/(3*'OddsRatio_working_3-way'!X195^(1/3))*SIN(('OddsRatio_working_3-way'!Y195+4*PI())/3)</f>
        <v>0.49049206336520823</v>
      </c>
      <c r="AL195" s="11">
        <f>'OddsRatio_working_3-way'!Z195+'OddsRatio_working_3-way'!AF195</f>
        <v>1.0513947294929777</v>
      </c>
      <c r="AM195" s="11">
        <f>'OddsRatio_working_3-way'!AA195+'OddsRatio_working_3-way'!AG195</f>
        <v>-0.64771961942269007</v>
      </c>
      <c r="AN195" s="11">
        <f>'OddsRatio_working_3-way'!AB195+'OddsRatio_working_3-way'!AH195</f>
        <v>-0.40367511007028783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1.0513947294929777</v>
      </c>
      <c r="AS195" s="11">
        <f>IF(('OddsRatio_working_3-way'!X195=0),IF(Q195&gt;0,-Q195^(1/3),(-Q195)^(1/3)),'OddsRatio_working_3-way'!AM195-'OddsRatio_working_3-way'!R195/3)</f>
        <v>-0.64771961942269007</v>
      </c>
      <c r="AT195" s="11">
        <f>IF(('OddsRatio_working_3-way'!X195=0),IF(Q195&gt;0,-Q195^(1/3),(-Q195)^(1/3)),'OddsRatio_working_3-way'!AN195-'OddsRatio_working_3-way'!R195/3)</f>
        <v>-0.40367511007028783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9">
        <f t="shared" ref="D196:D259" si="52">(K196/(AR196+K196-(AR196*K196)))</f>
        <v>0.35243529962274378</v>
      </c>
      <c r="E196" s="9">
        <f t="shared" ref="E196:E259" si="53">(L196/(AR196+L196-(AR196*L196)))</f>
        <v>0.32928430022252586</v>
      </c>
      <c r="F196" s="9">
        <f t="shared" ref="F196:F259" si="54">(M196/(AR196+M196-(AR196*M196)))</f>
        <v>0.31828040015473025</v>
      </c>
      <c r="G196" s="9">
        <f t="shared" ref="G196:G259" si="55">AR196</f>
        <v>1.0499429882314395</v>
      </c>
      <c r="H196" s="9">
        <f t="shared" ref="H196:H259" si="56">IF(A196="","",1/D196)</f>
        <v>2.8374002294050196</v>
      </c>
      <c r="I196" s="9">
        <f t="shared" ref="I196:I259" si="57">IF(B196="","",1/E196)</f>
        <v>3.0368893971689923</v>
      </c>
      <c r="J196" s="9">
        <f t="shared" ref="J196:J259" si="58">IF(C196="","",1/F196)</f>
        <v>3.1418836959921363</v>
      </c>
      <c r="K196" s="11">
        <f t="shared" ref="K196:K259" si="59">1/A196</f>
        <v>0.36363636363636365</v>
      </c>
      <c r="L196" s="11">
        <f t="shared" ref="L196:L259" si="60">1/B196</f>
        <v>0.3401360544217687</v>
      </c>
      <c r="M196" s="11">
        <f t="shared" ref="M196:M259" si="61">1/C196</f>
        <v>0.32894736842105265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-0.28178400546821591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0.23313153012401133</v>
      </c>
      <c r="Q196" s="11">
        <f>2*'OddsRatio_working_3-way'!K196*'OddsRatio_working_3-way'!L196*'OddsRatio_working_3-way'!M196</f>
        <v>8.1372261823389649E-2</v>
      </c>
      <c r="R196" s="11">
        <f t="shared" ref="R196:R259" si="62">O196/N196</f>
        <v>0</v>
      </c>
      <c r="S196" s="11">
        <f t="shared" ref="S196:S259" si="63">P196/N196</f>
        <v>-0.82734124577666146</v>
      </c>
      <c r="T196" s="11">
        <f t="shared" ref="T196:T259" si="64">Q196/N196</f>
        <v>-0.28877530393600748</v>
      </c>
      <c r="U196" s="11">
        <f>'OddsRatio_working_3-way'!S196-'OddsRatio_working_3-way'!R196^2/3</f>
        <v>-0.82734124577666146</v>
      </c>
      <c r="V196" s="11">
        <f>'OddsRatio_working_3-way'!S196*'OddsRatio_working_3-way'!R196/3-2*'OddsRatio_working_3-way'!R196^3/27-'OddsRatio_working_3-way'!T196</f>
        <v>0.28877530393600748</v>
      </c>
      <c r="W196" s="11">
        <f>'OddsRatio_working_3-way'!V196^2+4*'OddsRatio_working_3-way'!U196^3/27</f>
        <v>-5.065624436697419E-4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0.14482553176754026</v>
      </c>
      <c r="Y196" s="11">
        <f>IF('OddsRatio_working_3-way'!W196&gt;=0,IF('OddsRatio_working_3-way'!V196+SQRT('OddsRatio_working_3-way'!W196)&gt;0,0,PI()),ACOS('OddsRatio_working_3-way'!V196/(2*'OddsRatio_working_3-way'!X196)))</f>
        <v>7.7782047653436548E-2</v>
      </c>
      <c r="Z196" s="11">
        <f>'OddsRatio_working_3-way'!X196^(1/3)*COS('OddsRatio_working_3-way'!Y196/3)</f>
        <v>0.52497149411571975</v>
      </c>
      <c r="AA196" s="11">
        <f>'OddsRatio_working_3-way'!X196^(1/3)*COS(('OddsRatio_working_3-way'!Y196+2*PI())/3)</f>
        <v>-0.27427596412952604</v>
      </c>
      <c r="AB196" s="11">
        <f>'OddsRatio_working_3-way'!X196^(1/3)*COS(('OddsRatio_working_3-way'!Y196+4*PI())/3)</f>
        <v>-0.25069552998619388</v>
      </c>
      <c r="AC196" s="11">
        <f>'OddsRatio_working_3-way'!X196^(1/3)*SIN('OddsRatio_working_3-way'!Y196/3)</f>
        <v>1.3614170000261216E-2</v>
      </c>
      <c r="AD196" s="11">
        <f>'OddsRatio_working_3-way'!X196^(1/3)*SIN(('OddsRatio_working_3-way'!Y196+2*PI())/3)</f>
        <v>0.44783156516675571</v>
      </c>
      <c r="AE196" s="11">
        <f>'OddsRatio_working_3-way'!X196^(1/3)*SIN(('OddsRatio_working_3-way'!Y196+4*PI())/3)</f>
        <v>-0.46144573516701676</v>
      </c>
      <c r="AF196" s="11">
        <f>-'OddsRatio_working_3-way'!U196/(3*'OddsRatio_working_3-way'!X196^(1/3))*COS(('OddsRatio_working_3-way'!Y196)/3)</f>
        <v>0.52497149411571964</v>
      </c>
      <c r="AG196" s="11">
        <f>-'OddsRatio_working_3-way'!U196/(3*'OddsRatio_working_3-way'!X196^(1/3))*COS(('OddsRatio_working_3-way'!Y196+2*PI())/3)</f>
        <v>-0.27427596412952598</v>
      </c>
      <c r="AH196" s="11">
        <f>-'OddsRatio_working_3-way'!U196/(3*'OddsRatio_working_3-way'!X196^(1/3))*COS(('OddsRatio_working_3-way'!Y196+4*PI())/3)</f>
        <v>-0.25069552998619382</v>
      </c>
      <c r="AI196" s="11">
        <f>'OddsRatio_working_3-way'!U196/(3*'OddsRatio_working_3-way'!X196^(1/3))*SIN(('OddsRatio_working_3-way'!Y196)/3)</f>
        <v>-1.3614170000261215E-2</v>
      </c>
      <c r="AJ196" s="11">
        <f>'OddsRatio_working_3-way'!U196/(3*'OddsRatio_working_3-way'!X196^(1/3))*SIN(('OddsRatio_working_3-way'!Y196+2*PI())/3)</f>
        <v>-0.44783156516675565</v>
      </c>
      <c r="AK196" s="11">
        <f>'OddsRatio_working_3-way'!U196/(3*'OddsRatio_working_3-way'!X196^(1/3))*SIN(('OddsRatio_working_3-way'!Y196+4*PI())/3)</f>
        <v>0.4614457351670167</v>
      </c>
      <c r="AL196" s="11">
        <f>'OddsRatio_working_3-way'!Z196+'OddsRatio_working_3-way'!AF196</f>
        <v>1.0499429882314395</v>
      </c>
      <c r="AM196" s="11">
        <f>'OddsRatio_working_3-way'!AA196+'OddsRatio_working_3-way'!AG196</f>
        <v>-0.54855192825905208</v>
      </c>
      <c r="AN196" s="11">
        <f>'OddsRatio_working_3-way'!AB196+'OddsRatio_working_3-way'!AH196</f>
        <v>-0.50139105997238764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1.0499429882314395</v>
      </c>
      <c r="AS196" s="11">
        <f>IF(('OddsRatio_working_3-way'!X196=0),IF(Q196&gt;0,-Q196^(1/3),(-Q196)^(1/3)),'OddsRatio_working_3-way'!AM196-'OddsRatio_working_3-way'!R196/3)</f>
        <v>-0.54855192825905208</v>
      </c>
      <c r="AT196" s="11">
        <f>IF(('OddsRatio_working_3-way'!X196=0),IF(Q196&gt;0,-Q196^(1/3),(-Q196)^(1/3)),'OddsRatio_working_3-way'!AN196-'OddsRatio_working_3-way'!R196/3)</f>
        <v>-0.50139105997238764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9">
        <f t="shared" si="52"/>
        <v>0.27412213952269132</v>
      </c>
      <c r="E197" s="9">
        <f t="shared" si="53"/>
        <v>0.32797052409771155</v>
      </c>
      <c r="F197" s="9">
        <f t="shared" si="54"/>
        <v>0.39790733637959697</v>
      </c>
      <c r="G197" s="9">
        <f t="shared" si="55"/>
        <v>1.0507971757853367</v>
      </c>
      <c r="H197" s="9">
        <f t="shared" si="56"/>
        <v>3.6480088829790485</v>
      </c>
      <c r="I197" s="9">
        <f t="shared" si="57"/>
        <v>3.0490544927814067</v>
      </c>
      <c r="J197" s="9">
        <f t="shared" si="58"/>
        <v>2.513147933130885</v>
      </c>
      <c r="K197" s="11">
        <f t="shared" si="59"/>
        <v>0.28409090909090912</v>
      </c>
      <c r="L197" s="11">
        <f t="shared" si="60"/>
        <v>0.33898305084745761</v>
      </c>
      <c r="M197" s="11">
        <f t="shared" si="61"/>
        <v>0.4098360655737705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-0.27928212382227391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0.23325608123468641</v>
      </c>
      <c r="Q197" s="11">
        <f>2*'OddsRatio_working_3-way'!K197*'OddsRatio_working_3-way'!L197*'OddsRatio_working_3-way'!M197</f>
        <v>7.8936068099724671E-2</v>
      </c>
      <c r="R197" s="11">
        <f t="shared" si="62"/>
        <v>0</v>
      </c>
      <c r="S197" s="11">
        <f t="shared" si="63"/>
        <v>-0.83519875186541848</v>
      </c>
      <c r="T197" s="11">
        <f t="shared" si="64"/>
        <v>-0.2826391715280604</v>
      </c>
      <c r="U197" s="11">
        <f>'OddsRatio_working_3-way'!S197-'OddsRatio_working_3-way'!R197^2/3</f>
        <v>-0.83519875186541848</v>
      </c>
      <c r="V197" s="11">
        <f>'OddsRatio_working_3-way'!S197*'OddsRatio_working_3-way'!R197/3-2*'OddsRatio_working_3-way'!R197^3/27-'OddsRatio_working_3-way'!T197</f>
        <v>0.2826391715280604</v>
      </c>
      <c r="W197" s="11">
        <f>'OddsRatio_working_3-way'!V197^2+4*'OddsRatio_working_3-way'!U197^3/27</f>
        <v>-6.4260169800386124E-3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0.1468935994709325</v>
      </c>
      <c r="Y197" s="11">
        <f>IF('OddsRatio_working_3-way'!W197&gt;=0,IF('OddsRatio_working_3-way'!V197+SQRT('OddsRatio_working_3-way'!W197)&gt;0,0,PI()),ACOS('OddsRatio_working_3-way'!V197/(2*'OddsRatio_working_3-way'!X197)))</f>
        <v>0.27636340913738522</v>
      </c>
      <c r="Z197" s="11">
        <f>'OddsRatio_working_3-way'!X197^(1/3)*COS('OddsRatio_working_3-way'!Y197/3)</f>
        <v>0.52539858789266836</v>
      </c>
      <c r="AA197" s="11">
        <f>'OddsRatio_working_3-way'!X197^(1/3)*COS(('OddsRatio_working_3-way'!Y197+2*PI())/3)</f>
        <v>-0.30473417049720841</v>
      </c>
      <c r="AB197" s="11">
        <f>'OddsRatio_working_3-way'!X197^(1/3)*COS(('OddsRatio_working_3-way'!Y197+4*PI())/3)</f>
        <v>-0.22066441739545975</v>
      </c>
      <c r="AC197" s="11">
        <f>'OddsRatio_working_3-way'!X197^(1/3)*SIN('OddsRatio_working_3-way'!Y197/3)</f>
        <v>4.8537694583999966E-2</v>
      </c>
      <c r="AD197" s="11">
        <f>'OddsRatio_working_3-way'!X197^(1/3)*SIN(('OddsRatio_working_3-way'!Y197+2*PI())/3)</f>
        <v>0.43073967693552201</v>
      </c>
      <c r="AE197" s="11">
        <f>'OddsRatio_working_3-way'!X197^(1/3)*SIN(('OddsRatio_working_3-way'!Y197+4*PI())/3)</f>
        <v>-0.47927737151952199</v>
      </c>
      <c r="AF197" s="11">
        <f>-'OddsRatio_working_3-way'!U197/(3*'OddsRatio_working_3-way'!X197^(1/3))*COS(('OddsRatio_working_3-way'!Y197)/3)</f>
        <v>0.52539858789266825</v>
      </c>
      <c r="AG197" s="11">
        <f>-'OddsRatio_working_3-way'!U197/(3*'OddsRatio_working_3-way'!X197^(1/3))*COS(('OddsRatio_working_3-way'!Y197+2*PI())/3)</f>
        <v>-0.30473417049720836</v>
      </c>
      <c r="AH197" s="11">
        <f>-'OddsRatio_working_3-way'!U197/(3*'OddsRatio_working_3-way'!X197^(1/3))*COS(('OddsRatio_working_3-way'!Y197+4*PI())/3)</f>
        <v>-0.22066441739545972</v>
      </c>
      <c r="AI197" s="11">
        <f>'OddsRatio_working_3-way'!U197/(3*'OddsRatio_working_3-way'!X197^(1/3))*SIN(('OddsRatio_working_3-way'!Y197)/3)</f>
        <v>-4.8537694583999952E-2</v>
      </c>
      <c r="AJ197" s="11">
        <f>'OddsRatio_working_3-way'!U197/(3*'OddsRatio_working_3-way'!X197^(1/3))*SIN(('OddsRatio_working_3-way'!Y197+2*PI())/3)</f>
        <v>-0.4307396769355219</v>
      </c>
      <c r="AK197" s="11">
        <f>'OddsRatio_working_3-way'!U197/(3*'OddsRatio_working_3-way'!X197^(1/3))*SIN(('OddsRatio_working_3-way'!Y197+4*PI())/3)</f>
        <v>0.47927737151952188</v>
      </c>
      <c r="AL197" s="11">
        <f>'OddsRatio_working_3-way'!Z197+'OddsRatio_working_3-way'!AF197</f>
        <v>1.0507971757853367</v>
      </c>
      <c r="AM197" s="11">
        <f>'OddsRatio_working_3-way'!AA197+'OddsRatio_working_3-way'!AG197</f>
        <v>-0.60946834099441682</v>
      </c>
      <c r="AN197" s="11">
        <f>'OddsRatio_working_3-way'!AB197+'OddsRatio_working_3-way'!AH197</f>
        <v>-0.44132883479091944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1.0507971757853367</v>
      </c>
      <c r="AS197" s="11">
        <f>IF(('OddsRatio_working_3-way'!X197=0),IF(Q197&gt;0,-Q197^(1/3),(-Q197)^(1/3)),'OddsRatio_working_3-way'!AM197-'OddsRatio_working_3-way'!R197/3)</f>
        <v>-0.60946834099441682</v>
      </c>
      <c r="AT197" s="11">
        <f>IF(('OddsRatio_working_3-way'!X197=0),IF(Q197&gt;0,-Q197^(1/3),(-Q197)^(1/3)),'OddsRatio_working_3-way'!AN197-'OddsRatio_working_3-way'!R197/3)</f>
        <v>-0.44132883479091944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9">
        <f t="shared" si="52"/>
        <v>0.11779190870342383</v>
      </c>
      <c r="E198" s="9">
        <f t="shared" si="53"/>
        <v>0.20657769952517532</v>
      </c>
      <c r="F198" s="9">
        <f t="shared" si="54"/>
        <v>0.67563039177140061</v>
      </c>
      <c r="G198" s="9">
        <f t="shared" si="55"/>
        <v>1.0668871033602048</v>
      </c>
      <c r="H198" s="9">
        <f t="shared" si="56"/>
        <v>8.4895474655886378</v>
      </c>
      <c r="I198" s="9">
        <f t="shared" si="57"/>
        <v>4.8407935720967377</v>
      </c>
      <c r="J198" s="9">
        <f t="shared" si="58"/>
        <v>1.480099196512092</v>
      </c>
      <c r="K198" s="11">
        <f t="shared" si="59"/>
        <v>0.12468827930174564</v>
      </c>
      <c r="L198" s="11">
        <f t="shared" si="60"/>
        <v>0.21739130434782611</v>
      </c>
      <c r="M198" s="11">
        <f t="shared" si="61"/>
        <v>0.68965517241379315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-0.21259445090422346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0.20694141707201266</v>
      </c>
      <c r="Q198" s="11">
        <f>2*'OddsRatio_working_3-way'!K198*'OddsRatio_working_3-way'!L198*'OddsRatio_working_3-way'!M198</f>
        <v>3.738778989557591E-2</v>
      </c>
      <c r="R198" s="11">
        <f t="shared" si="62"/>
        <v>0</v>
      </c>
      <c r="S198" s="11">
        <f t="shared" si="63"/>
        <v>-0.97340930674264137</v>
      </c>
      <c r="T198" s="11">
        <f t="shared" si="64"/>
        <v>-0.17586437339523781</v>
      </c>
      <c r="U198" s="11">
        <f>'OddsRatio_working_3-way'!S198-'OddsRatio_working_3-way'!R198^2/3</f>
        <v>-0.97340930674264137</v>
      </c>
      <c r="V198" s="11">
        <f>'OddsRatio_working_3-way'!S198*'OddsRatio_working_3-way'!R198/3-2*'OddsRatio_working_3-way'!R198^3/27-'OddsRatio_working_3-way'!T198</f>
        <v>0.17586437339523781</v>
      </c>
      <c r="W198" s="11">
        <f>'OddsRatio_working_3-way'!V198^2+4*'OddsRatio_working_3-way'!U198^3/27</f>
        <v>-0.10571325013829599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0.18482527422405981</v>
      </c>
      <c r="Y198" s="11">
        <f>IF('OddsRatio_working_3-way'!W198&gt;=0,IF('OddsRatio_working_3-way'!V198+SQRT('OddsRatio_working_3-way'!W198)&gt;0,0,PI()),ACOS('OddsRatio_working_3-way'!V198/(2*'OddsRatio_working_3-way'!X198)))</f>
        <v>1.0749702010971061</v>
      </c>
      <c r="Z198" s="11">
        <f>'OddsRatio_working_3-way'!X198^(1/3)*COS('OddsRatio_working_3-way'!Y198/3)</f>
        <v>0.53344355168010249</v>
      </c>
      <c r="AA198" s="11">
        <f>'OddsRatio_working_3-way'!X198^(1/3)*COS(('OddsRatio_working_3-way'!Y198+2*PI())/3)</f>
        <v>-0.43972700571432038</v>
      </c>
      <c r="AB198" s="11">
        <f>'OddsRatio_working_3-way'!X198^(1/3)*COS(('OddsRatio_working_3-way'!Y198+4*PI())/3)</f>
        <v>-9.3716545965782272E-2</v>
      </c>
      <c r="AC198" s="11">
        <f>'OddsRatio_working_3-way'!X198^(1/3)*SIN('OddsRatio_working_3-way'!Y198/3)</f>
        <v>0.19976923207824493</v>
      </c>
      <c r="AD198" s="11">
        <f>'OddsRatio_working_3-way'!X198^(1/3)*SIN(('OddsRatio_working_3-way'!Y198+2*PI())/3)</f>
        <v>0.36209105120084351</v>
      </c>
      <c r="AE198" s="11">
        <f>'OddsRatio_working_3-way'!X198^(1/3)*SIN(('OddsRatio_working_3-way'!Y198+4*PI())/3)</f>
        <v>-0.56186028327908821</v>
      </c>
      <c r="AF198" s="11">
        <f>-'OddsRatio_working_3-way'!U198/(3*'OddsRatio_working_3-way'!X198^(1/3))*COS(('OddsRatio_working_3-way'!Y198)/3)</f>
        <v>0.53344355168010238</v>
      </c>
      <c r="AG198" s="11">
        <f>-'OddsRatio_working_3-way'!U198/(3*'OddsRatio_working_3-way'!X198^(1/3))*COS(('OddsRatio_working_3-way'!Y198+2*PI())/3)</f>
        <v>-0.43972700571432033</v>
      </c>
      <c r="AH198" s="11">
        <f>-'OddsRatio_working_3-way'!U198/(3*'OddsRatio_working_3-way'!X198^(1/3))*COS(('OddsRatio_working_3-way'!Y198+4*PI())/3)</f>
        <v>-9.3716545965782258E-2</v>
      </c>
      <c r="AI198" s="11">
        <f>'OddsRatio_working_3-way'!U198/(3*'OddsRatio_working_3-way'!X198^(1/3))*SIN(('OddsRatio_working_3-way'!Y198)/3)</f>
        <v>-0.1997692320782449</v>
      </c>
      <c r="AJ198" s="11">
        <f>'OddsRatio_working_3-way'!U198/(3*'OddsRatio_working_3-way'!X198^(1/3))*SIN(('OddsRatio_working_3-way'!Y198+2*PI())/3)</f>
        <v>-0.36209105120084345</v>
      </c>
      <c r="AK198" s="11">
        <f>'OddsRatio_working_3-way'!U198/(3*'OddsRatio_working_3-way'!X198^(1/3))*SIN(('OddsRatio_working_3-way'!Y198+4*PI())/3)</f>
        <v>0.5618602832790881</v>
      </c>
      <c r="AL198" s="11">
        <f>'OddsRatio_working_3-way'!Z198+'OddsRatio_working_3-way'!AF198</f>
        <v>1.0668871033602048</v>
      </c>
      <c r="AM198" s="11">
        <f>'OddsRatio_working_3-way'!AA198+'OddsRatio_working_3-way'!AG198</f>
        <v>-0.87945401142864066</v>
      </c>
      <c r="AN198" s="11">
        <f>'OddsRatio_working_3-way'!AB198+'OddsRatio_working_3-way'!AH198</f>
        <v>-0.18743309193156454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1.0668871033602048</v>
      </c>
      <c r="AS198" s="11">
        <f>IF(('OddsRatio_working_3-way'!X198=0),IF(Q198&gt;0,-Q198^(1/3),(-Q198)^(1/3)),'OddsRatio_working_3-way'!AM198-'OddsRatio_working_3-way'!R198/3)</f>
        <v>-0.87945401142864066</v>
      </c>
      <c r="AT198" s="11">
        <f>IF(('OddsRatio_working_3-way'!X198=0),IF(Q198&gt;0,-Q198^(1/3),(-Q198)^(1/3)),'OddsRatio_working_3-way'!AN198-'OddsRatio_working_3-way'!R198/3)</f>
        <v>-0.18743309193156454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9">
        <f t="shared" si="52"/>
        <v>0.87677191076846228</v>
      </c>
      <c r="E199" s="9">
        <f t="shared" si="53"/>
        <v>8.7177970278795064E-2</v>
      </c>
      <c r="F199" s="9">
        <f t="shared" si="54"/>
        <v>3.6050118952742433E-2</v>
      </c>
      <c r="G199" s="9">
        <f t="shared" si="55"/>
        <v>1.1712290630936173</v>
      </c>
      <c r="H199" s="9">
        <f t="shared" si="56"/>
        <v>1.1405474875712343</v>
      </c>
      <c r="I199" s="9">
        <f t="shared" si="57"/>
        <v>11.470787824056938</v>
      </c>
      <c r="J199" s="9">
        <f t="shared" si="58"/>
        <v>27.739159510427282</v>
      </c>
      <c r="K199" s="11">
        <f t="shared" si="59"/>
        <v>0.89285714285714279</v>
      </c>
      <c r="L199" s="11">
        <f t="shared" si="60"/>
        <v>0.1006036217303823</v>
      </c>
      <c r="M199" s="11">
        <f t="shared" si="61"/>
        <v>4.1963911036508608E-2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-9.2320091642716373E-2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0.12020597899488536</v>
      </c>
      <c r="Q199" s="11">
        <f>2*'OddsRatio_working_3-way'!K199*'OddsRatio_working_3-way'!L199*'OddsRatio_working_3-way'!M199</f>
        <v>7.5387882718648694E-3</v>
      </c>
      <c r="R199" s="11">
        <f t="shared" si="62"/>
        <v>0</v>
      </c>
      <c r="S199" s="11">
        <f t="shared" si="63"/>
        <v>-1.3020565388960925</v>
      </c>
      <c r="T199" s="11">
        <f t="shared" si="64"/>
        <v>-8.1659237309256338E-2</v>
      </c>
      <c r="U199" s="11">
        <f>'OddsRatio_working_3-way'!S199-'OddsRatio_working_3-way'!R199^2/3</f>
        <v>-1.3020565388960925</v>
      </c>
      <c r="V199" s="11">
        <f>'OddsRatio_working_3-way'!S199*'OddsRatio_working_3-way'!R199/3-2*'OddsRatio_working_3-way'!R199^3/27-'OddsRatio_working_3-way'!T199</f>
        <v>8.1659237309256338E-2</v>
      </c>
      <c r="W199" s="11">
        <f>'OddsRatio_working_3-way'!V199^2+4*'OddsRatio_working_3-way'!U199^3/27</f>
        <v>-0.32036038457313987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0.28593207917749863</v>
      </c>
      <c r="Y199" s="11">
        <f>IF('OddsRatio_working_3-way'!W199&gt;=0,IF('OddsRatio_working_3-way'!V199+SQRT('OddsRatio_working_3-way'!W199)&gt;0,0,PI()),ACOS('OddsRatio_working_3-way'!V199/(2*'OddsRatio_working_3-way'!X199)))</f>
        <v>1.4275117302813467</v>
      </c>
      <c r="Z199" s="11">
        <f>'OddsRatio_working_3-way'!X199^(1/3)*COS('OddsRatio_working_3-way'!Y199/3)</f>
        <v>0.58561453154680854</v>
      </c>
      <c r="AA199" s="11">
        <f>'OddsRatio_working_3-way'!X199^(1/3)*COS(('OddsRatio_working_3-way'!Y199+2*PI())/3)</f>
        <v>-0.55416114474774059</v>
      </c>
      <c r="AB199" s="11">
        <f>'OddsRatio_working_3-way'!X199^(1/3)*COS(('OddsRatio_working_3-way'!Y199+4*PI())/3)</f>
        <v>-3.1453386799067846E-2</v>
      </c>
      <c r="AC199" s="11">
        <f>'OddsRatio_working_3-way'!X199^(1/3)*SIN('OddsRatio_working_3-way'!Y199/3)</f>
        <v>0.30178546475917201</v>
      </c>
      <c r="AD199" s="11">
        <f>'OddsRatio_working_3-way'!X199^(1/3)*SIN(('OddsRatio_working_3-way'!Y199+2*PI())/3)</f>
        <v>0.35626432876527386</v>
      </c>
      <c r="AE199" s="11">
        <f>'OddsRatio_working_3-way'!X199^(1/3)*SIN(('OddsRatio_working_3-way'!Y199+4*PI())/3)</f>
        <v>-0.65804979352444581</v>
      </c>
      <c r="AF199" s="11">
        <f>-'OddsRatio_working_3-way'!U199/(3*'OddsRatio_working_3-way'!X199^(1/3))*COS(('OddsRatio_working_3-way'!Y199)/3)</f>
        <v>0.58561453154680865</v>
      </c>
      <c r="AG199" s="11">
        <f>-'OddsRatio_working_3-way'!U199/(3*'OddsRatio_working_3-way'!X199^(1/3))*COS(('OddsRatio_working_3-way'!Y199+2*PI())/3)</f>
        <v>-0.5541611447477407</v>
      </c>
      <c r="AH199" s="11">
        <f>-'OddsRatio_working_3-way'!U199/(3*'OddsRatio_working_3-way'!X199^(1/3))*COS(('OddsRatio_working_3-way'!Y199+4*PI())/3)</f>
        <v>-3.1453386799067853E-2</v>
      </c>
      <c r="AI199" s="11">
        <f>'OddsRatio_working_3-way'!U199/(3*'OddsRatio_working_3-way'!X199^(1/3))*SIN(('OddsRatio_working_3-way'!Y199)/3)</f>
        <v>-0.30178546475917206</v>
      </c>
      <c r="AJ199" s="11">
        <f>'OddsRatio_working_3-way'!U199/(3*'OddsRatio_working_3-way'!X199^(1/3))*SIN(('OddsRatio_working_3-way'!Y199+2*PI())/3)</f>
        <v>-0.35626432876527392</v>
      </c>
      <c r="AK199" s="11">
        <f>'OddsRatio_working_3-way'!U199/(3*'OddsRatio_working_3-way'!X199^(1/3))*SIN(('OddsRatio_working_3-way'!Y199+4*PI())/3)</f>
        <v>0.65804979352444593</v>
      </c>
      <c r="AL199" s="11">
        <f>'OddsRatio_working_3-way'!Z199+'OddsRatio_working_3-way'!AF199</f>
        <v>1.1712290630936173</v>
      </c>
      <c r="AM199" s="11">
        <f>'OddsRatio_working_3-way'!AA199+'OddsRatio_working_3-way'!AG199</f>
        <v>-1.1083222894954812</v>
      </c>
      <c r="AN199" s="11">
        <f>'OddsRatio_working_3-way'!AB199+'OddsRatio_working_3-way'!AH199</f>
        <v>-6.2906773598135707E-2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1.1712290630936173</v>
      </c>
      <c r="AS199" s="11">
        <f>IF(('OddsRatio_working_3-way'!X199=0),IF(Q199&gt;0,-Q199^(1/3),(-Q199)^(1/3)),'OddsRatio_working_3-way'!AM199-'OddsRatio_working_3-way'!R199/3)</f>
        <v>-1.1083222894954812</v>
      </c>
      <c r="AT199" s="11">
        <f>IF(('OddsRatio_working_3-way'!X199=0),IF(Q199&gt;0,-Q199^(1/3),(-Q199)^(1/3)),'OddsRatio_working_3-way'!AN199-'OddsRatio_working_3-way'!R199/3)</f>
        <v>-6.2906773598135707E-2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9">
        <f t="shared" si="52"/>
        <v>0.45632467593125492</v>
      </c>
      <c r="E200" s="9">
        <f t="shared" si="53"/>
        <v>0.31404333338831902</v>
      </c>
      <c r="F200" s="9">
        <f t="shared" si="54"/>
        <v>0.22963199068042625</v>
      </c>
      <c r="G200" s="9">
        <f t="shared" si="55"/>
        <v>1.0451071444567617</v>
      </c>
      <c r="H200" s="9">
        <f t="shared" si="56"/>
        <v>2.1914221446807085</v>
      </c>
      <c r="I200" s="9">
        <f t="shared" si="57"/>
        <v>3.1842739319146314</v>
      </c>
      <c r="J200" s="9">
        <f t="shared" si="58"/>
        <v>4.3547939337062047</v>
      </c>
      <c r="K200" s="11">
        <f t="shared" si="59"/>
        <v>0.46728971962616822</v>
      </c>
      <c r="L200" s="11">
        <f t="shared" si="60"/>
        <v>0.3236245954692557</v>
      </c>
      <c r="M200" s="11">
        <f t="shared" si="61"/>
        <v>0.23752969121140144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-0.27472730207780838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0.23132976611339337</v>
      </c>
      <c r="Q200" s="11">
        <f>2*'OddsRatio_working_3-way'!K200*'OddsRatio_working_3-way'!L200*'OddsRatio_working_3-way'!M200</f>
        <v>7.1841542271240205E-2</v>
      </c>
      <c r="R200" s="11">
        <f t="shared" si="62"/>
        <v>0</v>
      </c>
      <c r="S200" s="11">
        <f t="shared" si="63"/>
        <v>-0.84203413480861855</v>
      </c>
      <c r="T200" s="11">
        <f t="shared" si="64"/>
        <v>-0.26150128410205553</v>
      </c>
      <c r="U200" s="11">
        <f>'OddsRatio_working_3-way'!S200-'OddsRatio_working_3-way'!R200^2/3</f>
        <v>-0.84203413480861855</v>
      </c>
      <c r="V200" s="11">
        <f>'OddsRatio_working_3-way'!S200*'OddsRatio_working_3-way'!R200/3-2*'OddsRatio_working_3-way'!R200^3/27-'OddsRatio_working_3-way'!T200</f>
        <v>0.26150128410205553</v>
      </c>
      <c r="W200" s="11">
        <f>'OddsRatio_working_3-way'!V200^2+4*'OddsRatio_working_3-way'!U200^3/27</f>
        <v>-2.0064529078853047E-2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0.14870058058551502</v>
      </c>
      <c r="Y200" s="11">
        <f>IF('OddsRatio_working_3-way'!W200&gt;=0,IF('OddsRatio_working_3-way'!V200+SQRT('OddsRatio_working_3-way'!W200)&gt;0,0,PI()),ACOS('OddsRatio_working_3-way'!V200/(2*'OddsRatio_working_3-way'!X200)))</f>
        <v>0.49643099744903663</v>
      </c>
      <c r="Z200" s="11">
        <f>'OddsRatio_working_3-way'!X200^(1/3)*COS('OddsRatio_working_3-way'!Y200/3)</f>
        <v>0.52255357222838084</v>
      </c>
      <c r="AA200" s="11">
        <f>'OddsRatio_working_3-way'!X200^(1/3)*COS(('OddsRatio_working_3-way'!Y200+2*PI())/3)</f>
        <v>-0.33685361335424702</v>
      </c>
      <c r="AB200" s="11">
        <f>'OddsRatio_working_3-way'!X200^(1/3)*COS(('OddsRatio_working_3-way'!Y200+4*PI())/3)</f>
        <v>-0.18569995887413376</v>
      </c>
      <c r="AC200" s="11">
        <f>'OddsRatio_working_3-way'!X200^(1/3)*SIN('OddsRatio_working_3-way'!Y200/3)</f>
        <v>8.7268603103089093E-2</v>
      </c>
      <c r="AD200" s="11">
        <f>'OddsRatio_working_3-way'!X200^(1/3)*SIN(('OddsRatio_working_3-way'!Y200+2*PI())/3)</f>
        <v>0.40891036683653986</v>
      </c>
      <c r="AE200" s="11">
        <f>'OddsRatio_working_3-way'!X200^(1/3)*SIN(('OddsRatio_working_3-way'!Y200+4*PI())/3)</f>
        <v>-0.49617896993962896</v>
      </c>
      <c r="AF200" s="11">
        <f>-'OddsRatio_working_3-way'!U200/(3*'OddsRatio_working_3-way'!X200^(1/3))*COS(('OddsRatio_working_3-way'!Y200)/3)</f>
        <v>0.52255357222838084</v>
      </c>
      <c r="AG200" s="11">
        <f>-'OddsRatio_working_3-way'!U200/(3*'OddsRatio_working_3-way'!X200^(1/3))*COS(('OddsRatio_working_3-way'!Y200+2*PI())/3)</f>
        <v>-0.33685361335424702</v>
      </c>
      <c r="AH200" s="11">
        <f>-'OddsRatio_working_3-way'!U200/(3*'OddsRatio_working_3-way'!X200^(1/3))*COS(('OddsRatio_working_3-way'!Y200+4*PI())/3)</f>
        <v>-0.18569995887413376</v>
      </c>
      <c r="AI200" s="11">
        <f>'OddsRatio_working_3-way'!U200/(3*'OddsRatio_working_3-way'!X200^(1/3))*SIN(('OddsRatio_working_3-way'!Y200)/3)</f>
        <v>-8.7268603103089093E-2</v>
      </c>
      <c r="AJ200" s="11">
        <f>'OddsRatio_working_3-way'!U200/(3*'OddsRatio_working_3-way'!X200^(1/3))*SIN(('OddsRatio_working_3-way'!Y200+2*PI())/3)</f>
        <v>-0.40891036683653986</v>
      </c>
      <c r="AK200" s="11">
        <f>'OddsRatio_working_3-way'!U200/(3*'OddsRatio_working_3-way'!X200^(1/3))*SIN(('OddsRatio_working_3-way'!Y200+4*PI())/3)</f>
        <v>0.49617896993962896</v>
      </c>
      <c r="AL200" s="11">
        <f>'OddsRatio_working_3-way'!Z200+'OddsRatio_working_3-way'!AF200</f>
        <v>1.0451071444567617</v>
      </c>
      <c r="AM200" s="11">
        <f>'OddsRatio_working_3-way'!AA200+'OddsRatio_working_3-way'!AG200</f>
        <v>-0.67370722670849403</v>
      </c>
      <c r="AN200" s="11">
        <f>'OddsRatio_working_3-way'!AB200+'OddsRatio_working_3-way'!AH200</f>
        <v>-0.37139991774826753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1.0451071444567617</v>
      </c>
      <c r="AS200" s="11">
        <f>IF(('OddsRatio_working_3-way'!X200=0),IF(Q200&gt;0,-Q200^(1/3),(-Q200)^(1/3)),'OddsRatio_working_3-way'!AM200-'OddsRatio_working_3-way'!R200/3)</f>
        <v>-0.67370722670849403</v>
      </c>
      <c r="AT200" s="11">
        <f>IF(('OddsRatio_working_3-way'!X200=0),IF(Q200&gt;0,-Q200^(1/3),(-Q200)^(1/3)),'OddsRatio_working_3-way'!AN200-'OddsRatio_working_3-way'!R200/3)</f>
        <v>-0.37139991774826753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9">
        <f t="shared" si="52"/>
        <v>0.10533284858170117</v>
      </c>
      <c r="E201" s="9">
        <f t="shared" si="53"/>
        <v>0.18003601652385426</v>
      </c>
      <c r="F201" s="9">
        <f t="shared" si="54"/>
        <v>0.71463113489444485</v>
      </c>
      <c r="G201" s="9">
        <f t="shared" si="55"/>
        <v>1.0792521698650979</v>
      </c>
      <c r="H201" s="9">
        <f t="shared" si="56"/>
        <v>9.49371457683832</v>
      </c>
      <c r="I201" s="9">
        <f t="shared" si="57"/>
        <v>5.554444156830713</v>
      </c>
      <c r="J201" s="9">
        <f t="shared" si="58"/>
        <v>1.3993233028500862</v>
      </c>
      <c r="K201" s="11">
        <f t="shared" si="59"/>
        <v>0.11273957158962797</v>
      </c>
      <c r="L201" s="11">
        <f t="shared" si="60"/>
        <v>0.19157088122605365</v>
      </c>
      <c r="M201" s="11">
        <f t="shared" si="61"/>
        <v>0.72992700729927007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-0.19371989161841818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0.19642798081589119</v>
      </c>
      <c r="Q201" s="11">
        <f>2*'OddsRatio_working_3-way'!K201*'OddsRatio_working_3-way'!L201*'OddsRatio_working_3-way'!M201</f>
        <v>3.1529370917478532E-2</v>
      </c>
      <c r="R201" s="11">
        <f t="shared" si="62"/>
        <v>0</v>
      </c>
      <c r="S201" s="11">
        <f t="shared" si="63"/>
        <v>-1.0139794069408592</v>
      </c>
      <c r="T201" s="11">
        <f t="shared" si="64"/>
        <v>-0.16275752920399028</v>
      </c>
      <c r="U201" s="11">
        <f>'OddsRatio_working_3-way'!S201-'OddsRatio_working_3-way'!R201^2/3</f>
        <v>-1.0139794069408592</v>
      </c>
      <c r="V201" s="11">
        <f>'OddsRatio_working_3-way'!S201*'OddsRatio_working_3-way'!R201/3-2*'OddsRatio_working_3-way'!R201^3/27-'OddsRatio_working_3-way'!T201</f>
        <v>0.16275752920399028</v>
      </c>
      <c r="W201" s="11">
        <f>'OddsRatio_working_3-way'!V201^2+4*'OddsRatio_working_3-way'!U201^3/27</f>
        <v>-0.12795846434473307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0.19649966772066105</v>
      </c>
      <c r="Y201" s="11">
        <f>IF('OddsRatio_working_3-way'!W201&gt;=0,IF('OddsRatio_working_3-way'!V201+SQRT('OddsRatio_working_3-way'!W201)&gt;0,0,PI()),ACOS('OddsRatio_working_3-way'!V201/(2*'OddsRatio_working_3-way'!X201)))</f>
        <v>1.1437963678395109</v>
      </c>
      <c r="Z201" s="11">
        <f>'OddsRatio_working_3-way'!X201^(1/3)*COS('OddsRatio_working_3-way'!Y201/3)</f>
        <v>0.53962608493254893</v>
      </c>
      <c r="AA201" s="11">
        <f>'OddsRatio_working_3-way'!X201^(1/3)*COS(('OddsRatio_working_3-way'!Y201+2*PI())/3)</f>
        <v>-0.45715662543748753</v>
      </c>
      <c r="AB201" s="11">
        <f>'OddsRatio_working_3-way'!X201^(1/3)*COS(('OddsRatio_working_3-way'!Y201+4*PI())/3)</f>
        <v>-8.2469459495061653E-2</v>
      </c>
      <c r="AC201" s="11">
        <f>'OddsRatio_working_3-way'!X201^(1/3)*SIN('OddsRatio_working_3-way'!Y201/3)</f>
        <v>0.21632573611875777</v>
      </c>
      <c r="AD201" s="11">
        <f>'OddsRatio_working_3-way'!X201^(1/3)*SIN(('OddsRatio_working_3-way'!Y201+2*PI())/3)</f>
        <v>0.35916703003694778</v>
      </c>
      <c r="AE201" s="11">
        <f>'OddsRatio_working_3-way'!X201^(1/3)*SIN(('OddsRatio_working_3-way'!Y201+4*PI())/3)</f>
        <v>-0.57549276615570533</v>
      </c>
      <c r="AF201" s="11">
        <f>-'OddsRatio_working_3-way'!U201/(3*'OddsRatio_working_3-way'!X201^(1/3))*COS(('OddsRatio_working_3-way'!Y201)/3)</f>
        <v>0.53962608493254904</v>
      </c>
      <c r="AG201" s="11">
        <f>-'OddsRatio_working_3-way'!U201/(3*'OddsRatio_working_3-way'!X201^(1/3))*COS(('OddsRatio_working_3-way'!Y201+2*PI())/3)</f>
        <v>-0.45715662543748764</v>
      </c>
      <c r="AH201" s="11">
        <f>-'OddsRatio_working_3-way'!U201/(3*'OddsRatio_working_3-way'!X201^(1/3))*COS(('OddsRatio_working_3-way'!Y201+4*PI())/3)</f>
        <v>-8.2469459495061667E-2</v>
      </c>
      <c r="AI201" s="11">
        <f>'OddsRatio_working_3-way'!U201/(3*'OddsRatio_working_3-way'!X201^(1/3))*SIN(('OddsRatio_working_3-way'!Y201)/3)</f>
        <v>-0.2163257361187578</v>
      </c>
      <c r="AJ201" s="11">
        <f>'OddsRatio_working_3-way'!U201/(3*'OddsRatio_working_3-way'!X201^(1/3))*SIN(('OddsRatio_working_3-way'!Y201+2*PI())/3)</f>
        <v>-0.35916703003694783</v>
      </c>
      <c r="AK201" s="11">
        <f>'OddsRatio_working_3-way'!U201/(3*'OddsRatio_working_3-way'!X201^(1/3))*SIN(('OddsRatio_working_3-way'!Y201+4*PI())/3)</f>
        <v>0.57549276615570544</v>
      </c>
      <c r="AL201" s="11">
        <f>'OddsRatio_working_3-way'!Z201+'OddsRatio_working_3-way'!AF201</f>
        <v>1.0792521698650979</v>
      </c>
      <c r="AM201" s="11">
        <f>'OddsRatio_working_3-way'!AA201+'OddsRatio_working_3-way'!AG201</f>
        <v>-0.91431325087497517</v>
      </c>
      <c r="AN201" s="11">
        <f>'OddsRatio_working_3-way'!AB201+'OddsRatio_working_3-way'!AH201</f>
        <v>-0.16493891899012331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1.0792521698650979</v>
      </c>
      <c r="AS201" s="11">
        <f>IF(('OddsRatio_working_3-way'!X201=0),IF(Q201&gt;0,-Q201^(1/3),(-Q201)^(1/3)),'OddsRatio_working_3-way'!AM201-'OddsRatio_working_3-way'!R201/3)</f>
        <v>-0.91431325087497517</v>
      </c>
      <c r="AT201" s="11">
        <f>IF(('OddsRatio_working_3-way'!X201=0),IF(Q201&gt;0,-Q201^(1/3),(-Q201)^(1/3)),'OddsRatio_working_3-way'!AN201-'OddsRatio_working_3-way'!R201/3)</f>
        <v>-0.16493891899012331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9">
        <f t="shared" si="52"/>
        <v>0.27479048810671541</v>
      </c>
      <c r="E202" s="9">
        <f t="shared" si="53"/>
        <v>0.29313083281288105</v>
      </c>
      <c r="F202" s="9">
        <f t="shared" si="54"/>
        <v>0.43207867908040376</v>
      </c>
      <c r="G202" s="9">
        <f t="shared" si="55"/>
        <v>1.0349553544463617</v>
      </c>
      <c r="H202" s="9">
        <f t="shared" si="56"/>
        <v>3.6391361538382219</v>
      </c>
      <c r="I202" s="9">
        <f t="shared" si="57"/>
        <v>3.4114459758600222</v>
      </c>
      <c r="J202" s="9">
        <f t="shared" si="58"/>
        <v>2.3143933001468793</v>
      </c>
      <c r="K202" s="11">
        <f t="shared" si="59"/>
        <v>0.28169014084507044</v>
      </c>
      <c r="L202" s="11">
        <f t="shared" si="60"/>
        <v>0.3003003003003003</v>
      </c>
      <c r="M202" s="11">
        <f t="shared" si="61"/>
        <v>0.44052863436123346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-0.28119097567506091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0.22917997727205391</v>
      </c>
      <c r="Q202" s="11">
        <f>2*'OddsRatio_working_3-way'!K202*'OddsRatio_working_3-way'!L202*'OddsRatio_working_3-way'!M202</f>
        <v>7.4530073909611042E-2</v>
      </c>
      <c r="R202" s="11">
        <f t="shared" si="62"/>
        <v>0</v>
      </c>
      <c r="S202" s="11">
        <f t="shared" si="63"/>
        <v>-0.81503318775382771</v>
      </c>
      <c r="T202" s="11">
        <f t="shared" si="64"/>
        <v>-0.26505144317197654</v>
      </c>
      <c r="U202" s="11">
        <f>'OddsRatio_working_3-way'!S202-'OddsRatio_working_3-way'!R202^2/3</f>
        <v>-0.81503318775382771</v>
      </c>
      <c r="V202" s="11">
        <f>'OddsRatio_working_3-way'!S202*'OddsRatio_working_3-way'!R202/3-2*'OddsRatio_working_3-way'!R202^3/27-'OddsRatio_working_3-way'!T202</f>
        <v>0.26505144317197654</v>
      </c>
      <c r="W202" s="11">
        <f>'OddsRatio_working_3-way'!V202^2+4*'OddsRatio_working_3-way'!U202^3/27</f>
        <v>-9.9565487836205113E-3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0.14160580524043498</v>
      </c>
      <c r="Y202" s="11">
        <f>IF('OddsRatio_working_3-way'!W202&gt;=0,IF('OddsRatio_working_3-way'!V202+SQRT('OddsRatio_working_3-way'!W202)&gt;0,0,PI()),ACOS('OddsRatio_working_3-way'!V202/(2*'OddsRatio_working_3-way'!X202)))</f>
        <v>0.36005415673164554</v>
      </c>
      <c r="Z202" s="11">
        <f>'OddsRatio_working_3-way'!X202^(1/3)*COS('OddsRatio_working_3-way'!Y202/3)</f>
        <v>0.51747767722318072</v>
      </c>
      <c r="AA202" s="11">
        <f>'OddsRatio_working_3-way'!X202^(1/3)*COS(('OddsRatio_working_3-way'!Y202+2*PI())/3)</f>
        <v>-0.31278453335440071</v>
      </c>
      <c r="AB202" s="11">
        <f>'OddsRatio_working_3-way'!X202^(1/3)*COS(('OddsRatio_working_3-way'!Y202+4*PI())/3)</f>
        <v>-0.20469314386878018</v>
      </c>
      <c r="AC202" s="11">
        <f>'OddsRatio_working_3-way'!X202^(1/3)*SIN('OddsRatio_working_3-way'!Y202/3)</f>
        <v>6.2406592816603754E-2</v>
      </c>
      <c r="AD202" s="11">
        <f>'OddsRatio_working_3-way'!X202^(1/3)*SIN(('OddsRatio_working_3-way'!Y202+2*PI())/3)</f>
        <v>0.41694551795833668</v>
      </c>
      <c r="AE202" s="11">
        <f>'OddsRatio_working_3-way'!X202^(1/3)*SIN(('OddsRatio_working_3-way'!Y202+4*PI())/3)</f>
        <v>-0.47935211077494033</v>
      </c>
      <c r="AF202" s="11">
        <f>-'OddsRatio_working_3-way'!U202/(3*'OddsRatio_working_3-way'!X202^(1/3))*COS(('OddsRatio_working_3-way'!Y202)/3)</f>
        <v>0.51747767722318083</v>
      </c>
      <c r="AG202" s="11">
        <f>-'OddsRatio_working_3-way'!U202/(3*'OddsRatio_working_3-way'!X202^(1/3))*COS(('OddsRatio_working_3-way'!Y202+2*PI())/3)</f>
        <v>-0.31278453335440076</v>
      </c>
      <c r="AH202" s="11">
        <f>-'OddsRatio_working_3-way'!U202/(3*'OddsRatio_working_3-way'!X202^(1/3))*COS(('OddsRatio_working_3-way'!Y202+4*PI())/3)</f>
        <v>-0.20469314386878024</v>
      </c>
      <c r="AI202" s="11">
        <f>'OddsRatio_working_3-way'!U202/(3*'OddsRatio_working_3-way'!X202^(1/3))*SIN(('OddsRatio_working_3-way'!Y202)/3)</f>
        <v>-6.2406592816603761E-2</v>
      </c>
      <c r="AJ202" s="11">
        <f>'OddsRatio_working_3-way'!U202/(3*'OddsRatio_working_3-way'!X202^(1/3))*SIN(('OddsRatio_working_3-way'!Y202+2*PI())/3)</f>
        <v>-0.41694551795833673</v>
      </c>
      <c r="AK202" s="11">
        <f>'OddsRatio_working_3-way'!U202/(3*'OddsRatio_working_3-way'!X202^(1/3))*SIN(('OddsRatio_working_3-way'!Y202+4*PI())/3)</f>
        <v>0.47935211077494044</v>
      </c>
      <c r="AL202" s="11">
        <f>'OddsRatio_working_3-way'!Z202+'OddsRatio_working_3-way'!AF202</f>
        <v>1.0349553544463617</v>
      </c>
      <c r="AM202" s="11">
        <f>'OddsRatio_working_3-way'!AA202+'OddsRatio_working_3-way'!AG202</f>
        <v>-0.62556906670880141</v>
      </c>
      <c r="AN202" s="11">
        <f>'OddsRatio_working_3-way'!AB202+'OddsRatio_working_3-way'!AH202</f>
        <v>-0.40938628773756042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1.0349553544463617</v>
      </c>
      <c r="AS202" s="11">
        <f>IF(('OddsRatio_working_3-way'!X202=0),IF(Q202&gt;0,-Q202^(1/3),(-Q202)^(1/3)),'OddsRatio_working_3-way'!AM202-'OddsRatio_working_3-way'!R202/3)</f>
        <v>-0.62556906670880141</v>
      </c>
      <c r="AT202" s="11">
        <f>IF(('OddsRatio_working_3-way'!X202=0),IF(Q202&gt;0,-Q202^(1/3),(-Q202)^(1/3)),'OddsRatio_working_3-way'!AN202-'OddsRatio_working_3-way'!R202/3)</f>
        <v>-0.40938628773756042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9">
        <f t="shared" si="52"/>
        <v>0.4760037268252435</v>
      </c>
      <c r="E203" s="9">
        <f t="shared" si="53"/>
        <v>0.30339768003111456</v>
      </c>
      <c r="F203" s="9">
        <f t="shared" si="54"/>
        <v>0.22059859314364189</v>
      </c>
      <c r="G203" s="9">
        <f t="shared" si="55"/>
        <v>1.0484037026740753</v>
      </c>
      <c r="H203" s="9">
        <f t="shared" si="56"/>
        <v>2.100823887807779</v>
      </c>
      <c r="I203" s="9">
        <f t="shared" si="57"/>
        <v>3.2960041088562257</v>
      </c>
      <c r="J203" s="9">
        <f t="shared" si="58"/>
        <v>4.533120478011635</v>
      </c>
      <c r="K203" s="11">
        <f t="shared" si="59"/>
        <v>0.48780487804878053</v>
      </c>
      <c r="L203" s="11">
        <f t="shared" si="60"/>
        <v>0.31347962382445144</v>
      </c>
      <c r="M203" s="11">
        <f t="shared" si="61"/>
        <v>0.22883295194508008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-0.2711673104980945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0.23129991778530157</v>
      </c>
      <c r="Q203" s="11">
        <f>2*'OddsRatio_working_3-way'!K203*'OddsRatio_working_3-way'!L203*'OddsRatio_working_3-way'!M203</f>
        <v>6.9984846531104858E-2</v>
      </c>
      <c r="R203" s="11">
        <f t="shared" si="62"/>
        <v>0</v>
      </c>
      <c r="S203" s="11">
        <f t="shared" si="63"/>
        <v>-0.85297861811011666</v>
      </c>
      <c r="T203" s="11">
        <f t="shared" si="64"/>
        <v>-0.25808732771864346</v>
      </c>
      <c r="U203" s="11">
        <f>'OddsRatio_working_3-way'!S203-'OddsRatio_working_3-way'!R203^2/3</f>
        <v>-0.85297861811011666</v>
      </c>
      <c r="V203" s="11">
        <f>'OddsRatio_working_3-way'!S203*'OddsRatio_working_3-way'!R203/3-2*'OddsRatio_working_3-way'!R203^3/27-'OddsRatio_working_3-way'!T203</f>
        <v>0.25808732771864346</v>
      </c>
      <c r="W203" s="11">
        <f>'OddsRatio_working_3-way'!V203^2+4*'OddsRatio_working_3-way'!U203^3/27</f>
        <v>-2.5332235745624168E-2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0.15160912280810696</v>
      </c>
      <c r="Y203" s="11">
        <f>IF('OddsRatio_working_3-way'!W203&gt;=0,IF('OddsRatio_working_3-way'!V203+SQRT('OddsRatio_working_3-way'!W203)&gt;0,0,PI()),ACOS('OddsRatio_working_3-way'!V203/(2*'OddsRatio_working_3-way'!X203)))</f>
        <v>0.55260451961886559</v>
      </c>
      <c r="Z203" s="11">
        <f>'OddsRatio_working_3-way'!X203^(1/3)*COS('OddsRatio_working_3-way'!Y203/3)</f>
        <v>0.52420185133703756</v>
      </c>
      <c r="AA203" s="11">
        <f>'OddsRatio_working_3-way'!X203^(1/3)*COS(('OddsRatio_working_3-way'!Y203+2*PI())/3)</f>
        <v>-0.34668206315582084</v>
      </c>
      <c r="AB203" s="11">
        <f>'OddsRatio_working_3-way'!X203^(1/3)*COS(('OddsRatio_working_3-way'!Y203+4*PI())/3)</f>
        <v>-0.17751978818121658</v>
      </c>
      <c r="AC203" s="11">
        <f>'OddsRatio_working_3-way'!X203^(1/3)*SIN('OddsRatio_working_3-way'!Y203/3)</f>
        <v>9.7665884993317229E-2</v>
      </c>
      <c r="AD203" s="11">
        <f>'OddsRatio_working_3-way'!X203^(1/3)*SIN(('OddsRatio_working_3-way'!Y203+2*PI())/3)</f>
        <v>0.40513917747204958</v>
      </c>
      <c r="AE203" s="11">
        <f>'OddsRatio_working_3-way'!X203^(1/3)*SIN(('OddsRatio_working_3-way'!Y203+4*PI())/3)</f>
        <v>-0.50280506246536694</v>
      </c>
      <c r="AF203" s="11">
        <f>-'OddsRatio_working_3-way'!U203/(3*'OddsRatio_working_3-way'!X203^(1/3))*COS(('OddsRatio_working_3-way'!Y203)/3)</f>
        <v>0.52420185133703767</v>
      </c>
      <c r="AG203" s="11">
        <f>-'OddsRatio_working_3-way'!U203/(3*'OddsRatio_working_3-way'!X203^(1/3))*COS(('OddsRatio_working_3-way'!Y203+2*PI())/3)</f>
        <v>-0.34668206315582095</v>
      </c>
      <c r="AH203" s="11">
        <f>-'OddsRatio_working_3-way'!U203/(3*'OddsRatio_working_3-way'!X203^(1/3))*COS(('OddsRatio_working_3-way'!Y203+4*PI())/3)</f>
        <v>-0.17751978818121664</v>
      </c>
      <c r="AI203" s="11">
        <f>'OddsRatio_working_3-way'!U203/(3*'OddsRatio_working_3-way'!X203^(1/3))*SIN(('OddsRatio_working_3-way'!Y203)/3)</f>
        <v>-9.7665884993317256E-2</v>
      </c>
      <c r="AJ203" s="11">
        <f>'OddsRatio_working_3-way'!U203/(3*'OddsRatio_working_3-way'!X203^(1/3))*SIN(('OddsRatio_working_3-way'!Y203+2*PI())/3)</f>
        <v>-0.40513917747204969</v>
      </c>
      <c r="AK203" s="11">
        <f>'OddsRatio_working_3-way'!U203/(3*'OddsRatio_working_3-way'!X203^(1/3))*SIN(('OddsRatio_working_3-way'!Y203+4*PI())/3)</f>
        <v>0.50280506246536705</v>
      </c>
      <c r="AL203" s="11">
        <f>'OddsRatio_working_3-way'!Z203+'OddsRatio_working_3-way'!AF203</f>
        <v>1.0484037026740753</v>
      </c>
      <c r="AM203" s="11">
        <f>'OddsRatio_working_3-way'!AA203+'OddsRatio_working_3-way'!AG203</f>
        <v>-0.69336412631164179</v>
      </c>
      <c r="AN203" s="11">
        <f>'OddsRatio_working_3-way'!AB203+'OddsRatio_working_3-way'!AH203</f>
        <v>-0.35503957636243322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1.0484037026740753</v>
      </c>
      <c r="AS203" s="11">
        <f>IF(('OddsRatio_working_3-way'!X203=0),IF(Q203&gt;0,-Q203^(1/3),(-Q203)^(1/3)),'OddsRatio_working_3-way'!AM203-'OddsRatio_working_3-way'!R203/3)</f>
        <v>-0.69336412631164179</v>
      </c>
      <c r="AT203" s="11">
        <f>IF(('OddsRatio_working_3-way'!X203=0),IF(Q203&gt;0,-Q203^(1/3),(-Q203)^(1/3)),'OddsRatio_working_3-way'!AN203-'OddsRatio_working_3-way'!R203/3)</f>
        <v>-0.35503957636243322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9">
        <f t="shared" si="52"/>
        <v>0.49627334041245164</v>
      </c>
      <c r="E204" s="9">
        <f t="shared" si="53"/>
        <v>0.27239780629121357</v>
      </c>
      <c r="F204" s="9">
        <f t="shared" si="54"/>
        <v>0.23132885329633504</v>
      </c>
      <c r="G204" s="9">
        <f t="shared" si="55"/>
        <v>1.0684406069422239</v>
      </c>
      <c r="H204" s="9">
        <f t="shared" si="56"/>
        <v>2.0150185765951125</v>
      </c>
      <c r="I204" s="9">
        <f t="shared" si="57"/>
        <v>3.6711015173555599</v>
      </c>
      <c r="J204" s="9">
        <f t="shared" si="58"/>
        <v>4.3228502875903159</v>
      </c>
      <c r="K204" s="11">
        <f t="shared" si="59"/>
        <v>0.51282051282051289</v>
      </c>
      <c r="L204" s="11">
        <f t="shared" si="60"/>
        <v>0.2857142857142857</v>
      </c>
      <c r="M204" s="11">
        <f t="shared" si="61"/>
        <v>0.24330900243309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-0.26331738010570138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0.23386183970125574</v>
      </c>
      <c r="Q204" s="11">
        <f>2*'OddsRatio_working_3-way'!K204*'OddsRatio_working_3-way'!L204*'OddsRatio_working_3-way'!M204</f>
        <v>7.1299341372334069E-2</v>
      </c>
      <c r="R204" s="11">
        <f t="shared" si="62"/>
        <v>0</v>
      </c>
      <c r="S204" s="11">
        <f t="shared" si="63"/>
        <v>-0.88813674056523906</v>
      </c>
      <c r="T204" s="11">
        <f t="shared" si="64"/>
        <v>-0.2707733965137924</v>
      </c>
      <c r="U204" s="11">
        <f>'OddsRatio_working_3-way'!S204-'OddsRatio_working_3-way'!R204^2/3</f>
        <v>-0.88813674056523906</v>
      </c>
      <c r="V204" s="11">
        <f>'OddsRatio_working_3-way'!S204*'OddsRatio_working_3-way'!R204/3-2*'OddsRatio_working_3-way'!R204^3/27-'OddsRatio_working_3-way'!T204</f>
        <v>0.2707733965137924</v>
      </c>
      <c r="W204" s="11">
        <f>'OddsRatio_working_3-way'!V204^2+4*'OddsRatio_working_3-way'!U204^3/27</f>
        <v>-3.0467041765689581E-2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0.16107860971068211</v>
      </c>
      <c r="Y204" s="11">
        <f>IF('OddsRatio_working_3-way'!W204&gt;=0,IF('OddsRatio_working_3-way'!V204+SQRT('OddsRatio_working_3-way'!W204)&gt;0,0,PI()),ACOS('OddsRatio_working_3-way'!V204/(2*'OddsRatio_working_3-way'!X204)))</f>
        <v>0.57258948096171658</v>
      </c>
      <c r="Z204" s="11">
        <f>'OddsRatio_working_3-way'!X204^(1/3)*COS('OddsRatio_working_3-way'!Y204/3)</f>
        <v>0.53422030347111193</v>
      </c>
      <c r="AA204" s="11">
        <f>'OddsRatio_working_3-way'!X204^(1/3)*COS(('OddsRatio_working_3-way'!Y204+2*PI())/3)</f>
        <v>-0.35650078693150083</v>
      </c>
      <c r="AB204" s="11">
        <f>'OddsRatio_working_3-way'!X204^(1/3)*COS(('OddsRatio_working_3-way'!Y204+4*PI())/3)</f>
        <v>-0.17771951653961082</v>
      </c>
      <c r="AC204" s="11">
        <f>'OddsRatio_working_3-way'!X204^(1/3)*SIN('OddsRatio_working_3-way'!Y204/3)</f>
        <v>0.10321941458682088</v>
      </c>
      <c r="AD204" s="11">
        <f>'OddsRatio_working_3-way'!X204^(1/3)*SIN(('OddsRatio_working_3-way'!Y204+2*PI())/3)</f>
        <v>0.41103864673000473</v>
      </c>
      <c r="AE204" s="11">
        <f>'OddsRatio_working_3-way'!X204^(1/3)*SIN(('OddsRatio_working_3-way'!Y204+4*PI())/3)</f>
        <v>-0.51425806131682561</v>
      </c>
      <c r="AF204" s="11">
        <f>-'OddsRatio_working_3-way'!U204/(3*'OddsRatio_working_3-way'!X204^(1/3))*COS(('OddsRatio_working_3-way'!Y204)/3)</f>
        <v>0.53422030347111205</v>
      </c>
      <c r="AG204" s="11">
        <f>-'OddsRatio_working_3-way'!U204/(3*'OddsRatio_working_3-way'!X204^(1/3))*COS(('OddsRatio_working_3-way'!Y204+2*PI())/3)</f>
        <v>-0.35650078693150089</v>
      </c>
      <c r="AH204" s="11">
        <f>-'OddsRatio_working_3-way'!U204/(3*'OddsRatio_working_3-way'!X204^(1/3))*COS(('OddsRatio_working_3-way'!Y204+4*PI())/3)</f>
        <v>-0.17771951653961085</v>
      </c>
      <c r="AI204" s="11">
        <f>'OddsRatio_working_3-way'!U204/(3*'OddsRatio_working_3-way'!X204^(1/3))*SIN(('OddsRatio_working_3-way'!Y204)/3)</f>
        <v>-0.10321941458682091</v>
      </c>
      <c r="AJ204" s="11">
        <f>'OddsRatio_working_3-way'!U204/(3*'OddsRatio_working_3-way'!X204^(1/3))*SIN(('OddsRatio_working_3-way'!Y204+2*PI())/3)</f>
        <v>-0.41103864673000479</v>
      </c>
      <c r="AK204" s="11">
        <f>'OddsRatio_working_3-way'!U204/(3*'OddsRatio_working_3-way'!X204^(1/3))*SIN(('OddsRatio_working_3-way'!Y204+4*PI())/3)</f>
        <v>0.51425806131682572</v>
      </c>
      <c r="AL204" s="11">
        <f>'OddsRatio_working_3-way'!Z204+'OddsRatio_working_3-way'!AF204</f>
        <v>1.0684406069422239</v>
      </c>
      <c r="AM204" s="11">
        <f>'OddsRatio_working_3-way'!AA204+'OddsRatio_working_3-way'!AG204</f>
        <v>-0.71300157386300178</v>
      </c>
      <c r="AN204" s="11">
        <f>'OddsRatio_working_3-way'!AB204+'OddsRatio_working_3-way'!AH204</f>
        <v>-0.35543903307922164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1.0684406069422239</v>
      </c>
      <c r="AS204" s="11">
        <f>IF(('OddsRatio_working_3-way'!X204=0),IF(Q204&gt;0,-Q204^(1/3),(-Q204)^(1/3)),'OddsRatio_working_3-way'!AM204-'OddsRatio_working_3-way'!R204/3)</f>
        <v>-0.71300157386300178</v>
      </c>
      <c r="AT204" s="11">
        <f>IF(('OddsRatio_working_3-way'!X204=0),IF(Q204&gt;0,-Q204^(1/3),(-Q204)^(1/3)),'OddsRatio_working_3-way'!AN204-'OddsRatio_working_3-way'!R204/3)</f>
        <v>-0.35543903307922164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9">
        <f t="shared" si="52"/>
        <v>0.3723046752139415</v>
      </c>
      <c r="E205" s="9">
        <f t="shared" si="53"/>
        <v>0.28638149942536456</v>
      </c>
      <c r="F205" s="9">
        <f t="shared" si="54"/>
        <v>0.3413138253606941</v>
      </c>
      <c r="G205" s="9">
        <f t="shared" si="55"/>
        <v>1.0603598614517933</v>
      </c>
      <c r="H205" s="9">
        <f t="shared" si="56"/>
        <v>2.6859721797083504</v>
      </c>
      <c r="I205" s="9">
        <f t="shared" si="57"/>
        <v>3.4918456744117141</v>
      </c>
      <c r="J205" s="9">
        <f t="shared" si="58"/>
        <v>2.929854947842264</v>
      </c>
      <c r="K205" s="11">
        <f t="shared" si="59"/>
        <v>0.38610038610038611</v>
      </c>
      <c r="L205" s="11">
        <f t="shared" si="60"/>
        <v>0.29850746268656714</v>
      </c>
      <c r="M205" s="11">
        <f t="shared" si="61"/>
        <v>0.3546099290780142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-0.27793465106897952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0.23541211219839359</v>
      </c>
      <c r="Q205" s="11">
        <f>2*'OddsRatio_working_3-way'!K205*'OddsRatio_working_3-way'!L205*'OddsRatio_working_3-way'!M205</f>
        <v>8.174031673555332E-2</v>
      </c>
      <c r="R205" s="11">
        <f t="shared" si="62"/>
        <v>0</v>
      </c>
      <c r="S205" s="11">
        <f t="shared" si="63"/>
        <v>-0.84700526290249278</v>
      </c>
      <c r="T205" s="11">
        <f t="shared" si="64"/>
        <v>-0.29409904961892108</v>
      </c>
      <c r="U205" s="11">
        <f>'OddsRatio_working_3-way'!S205-'OddsRatio_working_3-way'!R205^2/3</f>
        <v>-0.84700526290249278</v>
      </c>
      <c r="V205" s="11">
        <f>'OddsRatio_working_3-way'!S205*'OddsRatio_working_3-way'!R205/3-2*'OddsRatio_working_3-way'!R205^3/27-'OddsRatio_working_3-way'!T205</f>
        <v>0.29409904961892108</v>
      </c>
      <c r="W205" s="11">
        <f>'OddsRatio_working_3-way'!V205^2+4*'OddsRatio_working_3-way'!U205^3/27</f>
        <v>-3.5289712400954631E-3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0.15001935060755334</v>
      </c>
      <c r="Y205" s="11">
        <f>IF('OddsRatio_working_3-way'!W205&gt;=0,IF('OddsRatio_working_3-way'!V205+SQRT('OddsRatio_working_3-way'!W205)&gt;0,0,PI()),ACOS('OddsRatio_working_3-way'!V205/(2*'OddsRatio_working_3-way'!X205)))</f>
        <v>0.19930854144242161</v>
      </c>
      <c r="Z205" s="11">
        <f>'OddsRatio_working_3-way'!X205^(1/3)*COS('OddsRatio_working_3-way'!Y205/3)</f>
        <v>0.53017993072589664</v>
      </c>
      <c r="AA205" s="11">
        <f>'OddsRatio_working_3-way'!X205^(1/3)*COS(('OddsRatio_working_3-way'!Y205+2*PI())/3)</f>
        <v>-0.29563904910102085</v>
      </c>
      <c r="AB205" s="11">
        <f>'OddsRatio_working_3-way'!X205^(1/3)*COS(('OddsRatio_working_3-way'!Y205+4*PI())/3)</f>
        <v>-0.23454088162487588</v>
      </c>
      <c r="AC205" s="11">
        <f>'OddsRatio_working_3-way'!X205^(1/3)*SIN('OddsRatio_working_3-way'!Y205/3)</f>
        <v>3.5275043439345122E-2</v>
      </c>
      <c r="AD205" s="11">
        <f>'OddsRatio_working_3-way'!X205^(1/3)*SIN(('OddsRatio_working_3-way'!Y205+2*PI())/3)</f>
        <v>0.44151176686562771</v>
      </c>
      <c r="AE205" s="11">
        <f>'OddsRatio_working_3-way'!X205^(1/3)*SIN(('OddsRatio_working_3-way'!Y205+4*PI())/3)</f>
        <v>-0.47678681030497289</v>
      </c>
      <c r="AF205" s="11">
        <f>-'OddsRatio_working_3-way'!U205/(3*'OddsRatio_working_3-way'!X205^(1/3))*COS(('OddsRatio_working_3-way'!Y205)/3)</f>
        <v>0.53017993072589664</v>
      </c>
      <c r="AG205" s="11">
        <f>-'OddsRatio_working_3-way'!U205/(3*'OddsRatio_working_3-way'!X205^(1/3))*COS(('OddsRatio_working_3-way'!Y205+2*PI())/3)</f>
        <v>-0.29563904910102085</v>
      </c>
      <c r="AH205" s="11">
        <f>-'OddsRatio_working_3-way'!U205/(3*'OddsRatio_working_3-way'!X205^(1/3))*COS(('OddsRatio_working_3-way'!Y205+4*PI())/3)</f>
        <v>-0.23454088162487588</v>
      </c>
      <c r="AI205" s="11">
        <f>'OddsRatio_working_3-way'!U205/(3*'OddsRatio_working_3-way'!X205^(1/3))*SIN(('OddsRatio_working_3-way'!Y205)/3)</f>
        <v>-3.5275043439345122E-2</v>
      </c>
      <c r="AJ205" s="11">
        <f>'OddsRatio_working_3-way'!U205/(3*'OddsRatio_working_3-way'!X205^(1/3))*SIN(('OddsRatio_working_3-way'!Y205+2*PI())/3)</f>
        <v>-0.44151176686562771</v>
      </c>
      <c r="AK205" s="11">
        <f>'OddsRatio_working_3-way'!U205/(3*'OddsRatio_working_3-way'!X205^(1/3))*SIN(('OddsRatio_working_3-way'!Y205+4*PI())/3)</f>
        <v>0.47678681030497289</v>
      </c>
      <c r="AL205" s="11">
        <f>'OddsRatio_working_3-way'!Z205+'OddsRatio_working_3-way'!AF205</f>
        <v>1.0603598614517933</v>
      </c>
      <c r="AM205" s="11">
        <f>'OddsRatio_working_3-way'!AA205+'OddsRatio_working_3-way'!AG205</f>
        <v>-0.59127809820204169</v>
      </c>
      <c r="AN205" s="11">
        <f>'OddsRatio_working_3-way'!AB205+'OddsRatio_working_3-way'!AH205</f>
        <v>-0.46908176324975176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1.0603598614517933</v>
      </c>
      <c r="AS205" s="11">
        <f>IF(('OddsRatio_working_3-way'!X205=0),IF(Q205&gt;0,-Q205^(1/3),(-Q205)^(1/3)),'OddsRatio_working_3-way'!AM205-'OddsRatio_working_3-way'!R205/3)</f>
        <v>-0.59127809820204169</v>
      </c>
      <c r="AT205" s="11">
        <f>IF(('OddsRatio_working_3-way'!X205=0),IF(Q205&gt;0,-Q205^(1/3),(-Q205)^(1/3)),'OddsRatio_working_3-way'!AN205-'OddsRatio_working_3-way'!R205/3)</f>
        <v>-0.46908176324975176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9">
        <f t="shared" si="52"/>
        <v>0.28271966461422654</v>
      </c>
      <c r="E206" s="9">
        <f t="shared" si="53"/>
        <v>0.28357070935695938</v>
      </c>
      <c r="F206" s="9">
        <f t="shared" si="54"/>
        <v>0.43370962602881402</v>
      </c>
      <c r="G206" s="9">
        <f t="shared" si="55"/>
        <v>1.0615366835200644</v>
      </c>
      <c r="H206" s="9">
        <f t="shared" si="56"/>
        <v>3.5370726736129541</v>
      </c>
      <c r="I206" s="9">
        <f t="shared" si="57"/>
        <v>3.5264573067777532</v>
      </c>
      <c r="J206" s="9">
        <f t="shared" si="58"/>
        <v>2.3056901207296785</v>
      </c>
      <c r="K206" s="11">
        <f t="shared" si="59"/>
        <v>0.29498525073746312</v>
      </c>
      <c r="L206" s="11">
        <f t="shared" si="60"/>
        <v>0.29585798816568049</v>
      </c>
      <c r="M206" s="11">
        <f t="shared" si="61"/>
        <v>0.44843049327354262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-0.27381592817034384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0.23481724526027262</v>
      </c>
      <c r="Q206" s="11">
        <f>2*'OddsRatio_working_3-way'!K206*'OddsRatio_working_3-way'!L206*'OddsRatio_working_3-way'!M206</f>
        <v>7.8272415086757544E-2</v>
      </c>
      <c r="R206" s="11">
        <f t="shared" si="62"/>
        <v>0</v>
      </c>
      <c r="S206" s="11">
        <f t="shared" si="63"/>
        <v>-0.85757335896905995</v>
      </c>
      <c r="T206" s="11">
        <f t="shared" si="64"/>
        <v>-0.28585778632302</v>
      </c>
      <c r="U206" s="11">
        <f>'OddsRatio_working_3-way'!S206-'OddsRatio_working_3-way'!R206^2/3</f>
        <v>-0.85757335896905995</v>
      </c>
      <c r="V206" s="11">
        <f>'OddsRatio_working_3-way'!S206*'OddsRatio_working_3-way'!R206/3-2*'OddsRatio_working_3-way'!R206^3/27-'OddsRatio_working_3-way'!T206</f>
        <v>0.28585778632302</v>
      </c>
      <c r="W206" s="11">
        <f>'OddsRatio_working_3-way'!V206^2+4*'OddsRatio_working_3-way'!U206^3/27</f>
        <v>-1.1720429279203706E-2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0.15283578056258706</v>
      </c>
      <c r="Y206" s="11">
        <f>IF('OddsRatio_working_3-way'!W206&gt;=0,IF('OddsRatio_working_3-way'!V206+SQRT('OddsRatio_working_3-way'!W206)&gt;0,0,PI()),ACOS('OddsRatio_working_3-way'!V206/(2*'OddsRatio_working_3-way'!X206)))</f>
        <v>0.36203070837710238</v>
      </c>
      <c r="Z206" s="11">
        <f>'OddsRatio_working_3-way'!X206^(1/3)*COS('OddsRatio_working_3-way'!Y206/3)</f>
        <v>0.53076834176003218</v>
      </c>
      <c r="AA206" s="11">
        <f>'OddsRatio_working_3-way'!X206^(1/3)*COS(('OddsRatio_working_3-way'!Y206+2*PI())/3)</f>
        <v>-0.32112522649653835</v>
      </c>
      <c r="AB206" s="11">
        <f>'OddsRatio_working_3-way'!X206^(1/3)*COS(('OddsRatio_working_3-way'!Y206+4*PI())/3)</f>
        <v>-0.20964311526349394</v>
      </c>
      <c r="AC206" s="11">
        <f>'OddsRatio_working_3-way'!X206^(1/3)*SIN('OddsRatio_working_3-way'!Y206/3)</f>
        <v>6.4364226930226157E-2</v>
      </c>
      <c r="AD206" s="11">
        <f>'OddsRatio_working_3-way'!X206^(1/3)*SIN(('OddsRatio_working_3-way'!Y206+2*PI())/3)</f>
        <v>0.42747675402361585</v>
      </c>
      <c r="AE206" s="11">
        <f>'OddsRatio_working_3-way'!X206^(1/3)*SIN(('OddsRatio_working_3-way'!Y206+4*PI())/3)</f>
        <v>-0.49184098095384182</v>
      </c>
      <c r="AF206" s="11">
        <f>-'OddsRatio_working_3-way'!U206/(3*'OddsRatio_working_3-way'!X206^(1/3))*COS(('OddsRatio_working_3-way'!Y206)/3)</f>
        <v>0.53076834176003207</v>
      </c>
      <c r="AG206" s="11">
        <f>-'OddsRatio_working_3-way'!U206/(3*'OddsRatio_working_3-way'!X206^(1/3))*COS(('OddsRatio_working_3-way'!Y206+2*PI())/3)</f>
        <v>-0.3211252264965383</v>
      </c>
      <c r="AH206" s="11">
        <f>-'OddsRatio_working_3-way'!U206/(3*'OddsRatio_working_3-way'!X206^(1/3))*COS(('OddsRatio_working_3-way'!Y206+4*PI())/3)</f>
        <v>-0.20964311526349391</v>
      </c>
      <c r="AI206" s="11">
        <f>'OddsRatio_working_3-way'!U206/(3*'OddsRatio_working_3-way'!X206^(1/3))*SIN(('OddsRatio_working_3-way'!Y206)/3)</f>
        <v>-6.4364226930226143E-2</v>
      </c>
      <c r="AJ206" s="11">
        <f>'OddsRatio_working_3-way'!U206/(3*'OddsRatio_working_3-way'!X206^(1/3))*SIN(('OddsRatio_working_3-way'!Y206+2*PI())/3)</f>
        <v>-0.42747675402361573</v>
      </c>
      <c r="AK206" s="11">
        <f>'OddsRatio_working_3-way'!U206/(3*'OddsRatio_working_3-way'!X206^(1/3))*SIN(('OddsRatio_working_3-way'!Y206+4*PI())/3)</f>
        <v>0.49184098095384171</v>
      </c>
      <c r="AL206" s="11">
        <f>'OddsRatio_working_3-way'!Z206+'OddsRatio_working_3-way'!AF206</f>
        <v>1.0615366835200644</v>
      </c>
      <c r="AM206" s="11">
        <f>'OddsRatio_working_3-way'!AA206+'OddsRatio_working_3-way'!AG206</f>
        <v>-0.64225045299307659</v>
      </c>
      <c r="AN206" s="11">
        <f>'OddsRatio_working_3-way'!AB206+'OddsRatio_working_3-way'!AH206</f>
        <v>-0.41928623052698788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1.0615366835200644</v>
      </c>
      <c r="AS206" s="11">
        <f>IF(('OddsRatio_working_3-way'!X206=0),IF(Q206&gt;0,-Q206^(1/3),(-Q206)^(1/3)),'OddsRatio_working_3-way'!AM206-'OddsRatio_working_3-way'!R206/3)</f>
        <v>-0.64225045299307659</v>
      </c>
      <c r="AT206" s="11">
        <f>IF(('OddsRatio_working_3-way'!X206=0),IF(Q206&gt;0,-Q206^(1/3),(-Q206)^(1/3)),'OddsRatio_working_3-way'!AN206-'OddsRatio_working_3-way'!R206/3)</f>
        <v>-0.41928623052698788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9">
        <f t="shared" si="52"/>
        <v>0.34770615187375958</v>
      </c>
      <c r="E207" s="9">
        <f t="shared" si="53"/>
        <v>0.28134805681622449</v>
      </c>
      <c r="F207" s="9">
        <f t="shared" si="54"/>
        <v>0.37094579131001565</v>
      </c>
      <c r="G207" s="9">
        <f t="shared" si="55"/>
        <v>1.0598823052898854</v>
      </c>
      <c r="H207" s="9">
        <f t="shared" si="56"/>
        <v>2.8759916803630969</v>
      </c>
      <c r="I207" s="9">
        <f t="shared" si="57"/>
        <v>3.5543163557486244</v>
      </c>
      <c r="J207" s="9">
        <f t="shared" si="58"/>
        <v>2.695811688463817</v>
      </c>
      <c r="K207" s="11">
        <f t="shared" si="59"/>
        <v>0.36101083032490977</v>
      </c>
      <c r="L207" s="11">
        <f t="shared" si="60"/>
        <v>0.29325513196480935</v>
      </c>
      <c r="M207" s="11">
        <f t="shared" si="61"/>
        <v>0.38461538461538458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-0.27790911778334626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0.23535332723640634</v>
      </c>
      <c r="Q207" s="11">
        <f>2*'OddsRatio_working_3-way'!K207*'OddsRatio_working_3-way'!L207*'OddsRatio_working_3-way'!M207</f>
        <v>8.1437137452043701E-2</v>
      </c>
      <c r="R207" s="11">
        <f t="shared" si="62"/>
        <v>0</v>
      </c>
      <c r="S207" s="11">
        <f t="shared" si="63"/>
        <v>-0.84687155683709603</v>
      </c>
      <c r="T207" s="11">
        <f t="shared" si="64"/>
        <v>-0.2930351407740816</v>
      </c>
      <c r="U207" s="11">
        <f>'OddsRatio_working_3-way'!S207-'OddsRatio_working_3-way'!R207^2/3</f>
        <v>-0.84687155683709603</v>
      </c>
      <c r="V207" s="11">
        <f>'OddsRatio_working_3-way'!S207*'OddsRatio_working_3-way'!R207/3-2*'OddsRatio_working_3-way'!R207^3/27-'OddsRatio_working_3-way'!T207</f>
        <v>0.2930351407740816</v>
      </c>
      <c r="W207" s="11">
        <f>'OddsRatio_working_3-way'!V207^2+4*'OddsRatio_working_3-way'!U207^3/27</f>
        <v>-4.1110027271041572E-3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0.14998382950804229</v>
      </c>
      <c r="Y207" s="11">
        <f>IF('OddsRatio_working_3-way'!W207&gt;=0,IF('OddsRatio_working_3-way'!V207+SQRT('OddsRatio_working_3-way'!W207)&gt;0,0,PI()),ACOS('OddsRatio_working_3-way'!V207/(2*'OddsRatio_working_3-way'!X207)))</f>
        <v>0.21540871445473853</v>
      </c>
      <c r="Z207" s="11">
        <f>'OddsRatio_working_3-way'!X207^(1/3)*COS('OddsRatio_working_3-way'!Y207/3)</f>
        <v>0.52994115264494268</v>
      </c>
      <c r="AA207" s="11">
        <f>'OddsRatio_working_3-way'!X207^(1/3)*COS(('OddsRatio_working_3-way'!Y207+2*PI())/3)</f>
        <v>-0.29798073020406157</v>
      </c>
      <c r="AB207" s="11">
        <f>'OddsRatio_working_3-way'!X207^(1/3)*COS(('OddsRatio_working_3-way'!Y207+4*PI())/3)</f>
        <v>-0.23196042244088094</v>
      </c>
      <c r="AC207" s="11">
        <f>'OddsRatio_working_3-way'!X207^(1/3)*SIN('OddsRatio_working_3-way'!Y207/3)</f>
        <v>3.8116842459054161E-2</v>
      </c>
      <c r="AD207" s="11">
        <f>'OddsRatio_working_3-way'!X207^(1/3)*SIN(('OddsRatio_working_3-way'!Y207+2*PI())/3)</f>
        <v>0.43988407947180014</v>
      </c>
      <c r="AE207" s="11">
        <f>'OddsRatio_working_3-way'!X207^(1/3)*SIN(('OddsRatio_working_3-way'!Y207+4*PI())/3)</f>
        <v>-0.47800092193085436</v>
      </c>
      <c r="AF207" s="11">
        <f>-'OddsRatio_working_3-way'!U207/(3*'OddsRatio_working_3-way'!X207^(1/3))*COS(('OddsRatio_working_3-way'!Y207)/3)</f>
        <v>0.52994115264494257</v>
      </c>
      <c r="AG207" s="11">
        <f>-'OddsRatio_working_3-way'!U207/(3*'OddsRatio_working_3-way'!X207^(1/3))*COS(('OddsRatio_working_3-way'!Y207+2*PI())/3)</f>
        <v>-0.29798073020406152</v>
      </c>
      <c r="AH207" s="11">
        <f>-'OddsRatio_working_3-way'!U207/(3*'OddsRatio_working_3-way'!X207^(1/3))*COS(('OddsRatio_working_3-way'!Y207+4*PI())/3)</f>
        <v>-0.23196042244088091</v>
      </c>
      <c r="AI207" s="11">
        <f>'OddsRatio_working_3-way'!U207/(3*'OddsRatio_working_3-way'!X207^(1/3))*SIN(('OddsRatio_working_3-way'!Y207)/3)</f>
        <v>-3.8116842459054154E-2</v>
      </c>
      <c r="AJ207" s="11">
        <f>'OddsRatio_working_3-way'!U207/(3*'OddsRatio_working_3-way'!X207^(1/3))*SIN(('OddsRatio_working_3-way'!Y207+2*PI())/3)</f>
        <v>-0.43988407947180003</v>
      </c>
      <c r="AK207" s="11">
        <f>'OddsRatio_working_3-way'!U207/(3*'OddsRatio_working_3-way'!X207^(1/3))*SIN(('OddsRatio_working_3-way'!Y207+4*PI())/3)</f>
        <v>0.47800092193085431</v>
      </c>
      <c r="AL207" s="11">
        <f>'OddsRatio_working_3-way'!Z207+'OddsRatio_working_3-way'!AF207</f>
        <v>1.0598823052898854</v>
      </c>
      <c r="AM207" s="11">
        <f>'OddsRatio_working_3-way'!AA207+'OddsRatio_working_3-way'!AG207</f>
        <v>-0.59596146040812314</v>
      </c>
      <c r="AN207" s="11">
        <f>'OddsRatio_working_3-way'!AB207+'OddsRatio_working_3-way'!AH207</f>
        <v>-0.46392084488176188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1.0598823052898854</v>
      </c>
      <c r="AS207" s="11">
        <f>IF(('OddsRatio_working_3-way'!X207=0),IF(Q207&gt;0,-Q207^(1/3),(-Q207)^(1/3)),'OddsRatio_working_3-way'!AM207-'OddsRatio_working_3-way'!R207/3)</f>
        <v>-0.59596146040812314</v>
      </c>
      <c r="AT207" s="11">
        <f>IF(('OddsRatio_working_3-way'!X207=0),IF(Q207&gt;0,-Q207^(1/3),(-Q207)^(1/3)),'OddsRatio_working_3-way'!AN207-'OddsRatio_working_3-way'!R207/3)</f>
        <v>-0.46392084488176188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9">
        <f t="shared" si="52"/>
        <v>0.4963161800689217</v>
      </c>
      <c r="E208" s="9">
        <f t="shared" si="53"/>
        <v>0.26200564349374789</v>
      </c>
      <c r="F208" s="9">
        <f t="shared" si="54"/>
        <v>0.24167817643733019</v>
      </c>
      <c r="G208" s="9">
        <f t="shared" si="55"/>
        <v>1.0355557650587826</v>
      </c>
      <c r="H208" s="9">
        <f t="shared" si="56"/>
        <v>2.0148446497576069</v>
      </c>
      <c r="I208" s="9">
        <f t="shared" si="57"/>
        <v>3.8167116809598896</v>
      </c>
      <c r="J208" s="9">
        <f t="shared" si="58"/>
        <v>4.1377339681281109</v>
      </c>
      <c r="K208" s="11">
        <f t="shared" si="59"/>
        <v>0.50505050505050508</v>
      </c>
      <c r="L208" s="11">
        <f t="shared" si="60"/>
        <v>0.26881720430107525</v>
      </c>
      <c r="M208" s="11">
        <f t="shared" si="61"/>
        <v>0.24813895781637715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-0.27209742506308576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0.22672629332358785</v>
      </c>
      <c r="Q208" s="11">
        <f>2*'OddsRatio_working_3-way'!K208*'OddsRatio_working_3-way'!L208*'OddsRatio_working_3-way'!M208</f>
        <v>6.7377798907455502E-2</v>
      </c>
      <c r="R208" s="11">
        <f t="shared" si="62"/>
        <v>0</v>
      </c>
      <c r="S208" s="11">
        <f t="shared" si="63"/>
        <v>-0.8332540937166949</v>
      </c>
      <c r="T208" s="11">
        <f t="shared" si="64"/>
        <v>-0.24762380199604597</v>
      </c>
      <c r="U208" s="11">
        <f>'OddsRatio_working_3-way'!S208-'OddsRatio_working_3-way'!R208^2/3</f>
        <v>-0.8332540937166949</v>
      </c>
      <c r="V208" s="11">
        <f>'OddsRatio_working_3-way'!S208*'OddsRatio_working_3-way'!R208/3-2*'OddsRatio_working_3-way'!R208^3/27-'OddsRatio_working_3-way'!T208</f>
        <v>0.24762380199604597</v>
      </c>
      <c r="W208" s="11">
        <f>'OddsRatio_working_3-way'!V208^2+4*'OddsRatio_working_3-way'!U208^3/27</f>
        <v>-2.439188036885042E-2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0.1463808625502557</v>
      </c>
      <c r="Y208" s="11">
        <f>IF('OddsRatio_working_3-way'!W208&gt;=0,IF('OddsRatio_working_3-way'!V208+SQRT('OddsRatio_working_3-way'!W208)&gt;0,0,PI()),ACOS('OddsRatio_working_3-way'!V208/(2*'OddsRatio_working_3-way'!X208)))</f>
        <v>0.56269540675267171</v>
      </c>
      <c r="Z208" s="11">
        <f>'OddsRatio_working_3-way'!X208^(1/3)*COS('OddsRatio_working_3-way'!Y208/3)</f>
        <v>0.51777788252939139</v>
      </c>
      <c r="AA208" s="11">
        <f>'OddsRatio_working_3-way'!X208^(1/3)*COS(('OddsRatio_working_3-way'!Y208+2*PI())/3)</f>
        <v>-0.34399517900147175</v>
      </c>
      <c r="AB208" s="11">
        <f>'OddsRatio_working_3-way'!X208^(1/3)*COS(('OddsRatio_working_3-way'!Y208+4*PI())/3)</f>
        <v>-0.17378270352791966</v>
      </c>
      <c r="AC208" s="11">
        <f>'OddsRatio_working_3-way'!X208^(1/3)*SIN('OddsRatio_working_3-way'!Y208/3)</f>
        <v>9.8272218534088018E-2</v>
      </c>
      <c r="AD208" s="11">
        <f>'OddsRatio_working_3-way'!X208^(1/3)*SIN(('OddsRatio_working_3-way'!Y208+2*PI())/3)</f>
        <v>0.3992726905211238</v>
      </c>
      <c r="AE208" s="11">
        <f>'OddsRatio_working_3-way'!X208^(1/3)*SIN(('OddsRatio_working_3-way'!Y208+4*PI())/3)</f>
        <v>-0.4975449090552117</v>
      </c>
      <c r="AF208" s="11">
        <f>-'OddsRatio_working_3-way'!U208/(3*'OddsRatio_working_3-way'!X208^(1/3))*COS(('OddsRatio_working_3-way'!Y208)/3)</f>
        <v>0.51777788252939116</v>
      </c>
      <c r="AG208" s="11">
        <f>-'OddsRatio_working_3-way'!U208/(3*'OddsRatio_working_3-way'!X208^(1/3))*COS(('OddsRatio_working_3-way'!Y208+2*PI())/3)</f>
        <v>-0.34399517900147164</v>
      </c>
      <c r="AH208" s="11">
        <f>-'OddsRatio_working_3-way'!U208/(3*'OddsRatio_working_3-way'!X208^(1/3))*COS(('OddsRatio_working_3-way'!Y208+4*PI())/3)</f>
        <v>-0.17378270352791961</v>
      </c>
      <c r="AI208" s="11">
        <f>'OddsRatio_working_3-way'!U208/(3*'OddsRatio_working_3-way'!X208^(1/3))*SIN(('OddsRatio_working_3-way'!Y208)/3)</f>
        <v>-9.8272218534087977E-2</v>
      </c>
      <c r="AJ208" s="11">
        <f>'OddsRatio_working_3-way'!U208/(3*'OddsRatio_working_3-way'!X208^(1/3))*SIN(('OddsRatio_working_3-way'!Y208+2*PI())/3)</f>
        <v>-0.39927269052112363</v>
      </c>
      <c r="AK208" s="11">
        <f>'OddsRatio_working_3-way'!U208/(3*'OddsRatio_working_3-way'!X208^(1/3))*SIN(('OddsRatio_working_3-way'!Y208+4*PI())/3)</f>
        <v>0.49754490905521154</v>
      </c>
      <c r="AL208" s="11">
        <f>'OddsRatio_working_3-way'!Z208+'OddsRatio_working_3-way'!AF208</f>
        <v>1.0355557650587826</v>
      </c>
      <c r="AM208" s="11">
        <f>'OddsRatio_working_3-way'!AA208+'OddsRatio_working_3-way'!AG208</f>
        <v>-0.68799035800294339</v>
      </c>
      <c r="AN208" s="11">
        <f>'OddsRatio_working_3-way'!AB208+'OddsRatio_working_3-way'!AH208</f>
        <v>-0.34756540705583927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1.0355557650587826</v>
      </c>
      <c r="AS208" s="11">
        <f>IF(('OddsRatio_working_3-way'!X208=0),IF(Q208&gt;0,-Q208^(1/3),(-Q208)^(1/3)),'OddsRatio_working_3-way'!AM208-'OddsRatio_working_3-way'!R208/3)</f>
        <v>-0.68799035800294339</v>
      </c>
      <c r="AT208" s="11">
        <f>IF(('OddsRatio_working_3-way'!X208=0),IF(Q208&gt;0,-Q208^(1/3),(-Q208)^(1/3)),'OddsRatio_working_3-way'!AN208-'OddsRatio_working_3-way'!R208/3)</f>
        <v>-0.34756540705583927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9">
        <f t="shared" si="52"/>
        <v>0.66472369456346969</v>
      </c>
      <c r="E209" s="9">
        <f t="shared" si="53"/>
        <v>0.20458417535924325</v>
      </c>
      <c r="F209" s="9">
        <f t="shared" si="54"/>
        <v>0.13069213007728697</v>
      </c>
      <c r="G209" s="9">
        <f t="shared" si="55"/>
        <v>1.0508009699450802</v>
      </c>
      <c r="H209" s="9">
        <f t="shared" si="56"/>
        <v>1.5043844655736387</v>
      </c>
      <c r="I209" s="9">
        <f t="shared" si="57"/>
        <v>4.8879635887967972</v>
      </c>
      <c r="J209" s="9">
        <f t="shared" si="58"/>
        <v>7.6515701397523577</v>
      </c>
      <c r="K209" s="11">
        <f t="shared" si="59"/>
        <v>0.67567567567567566</v>
      </c>
      <c r="L209" s="11">
        <f t="shared" si="60"/>
        <v>0.21276595744680851</v>
      </c>
      <c r="M209" s="11">
        <f t="shared" si="61"/>
        <v>0.13642564802182811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-0.22048706859017164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0.20612903402953039</v>
      </c>
      <c r="Q209" s="11">
        <f>2*'OddsRatio_working_3-way'!K209*'OddsRatio_working_3-way'!L209*'OddsRatio_working_3-way'!M209</f>
        <v>3.9225315704953446E-2</v>
      </c>
      <c r="R209" s="11">
        <f t="shared" si="62"/>
        <v>0</v>
      </c>
      <c r="S209" s="11">
        <f t="shared" si="63"/>
        <v>-0.93488037800833979</v>
      </c>
      <c r="T209" s="11">
        <f t="shared" si="64"/>
        <v>-0.17790302150491713</v>
      </c>
      <c r="U209" s="11">
        <f>'OddsRatio_working_3-way'!S209-'OddsRatio_working_3-way'!R209^2/3</f>
        <v>-0.93488037800833979</v>
      </c>
      <c r="V209" s="11">
        <f>'OddsRatio_working_3-way'!S209*'OddsRatio_working_3-way'!R209/3-2*'OddsRatio_working_3-way'!R209^3/27-'OddsRatio_working_3-way'!T209</f>
        <v>0.17790302150491713</v>
      </c>
      <c r="W209" s="11">
        <f>'OddsRatio_working_3-way'!V209^2+4*'OddsRatio_working_3-way'!U209^3/27</f>
        <v>-8.940039427708564E-2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0.17396111586908197</v>
      </c>
      <c r="Y209" s="11">
        <f>IF('OddsRatio_working_3-way'!W209&gt;=0,IF('OddsRatio_working_3-way'!V209+SQRT('OddsRatio_working_3-way'!W209)&gt;0,0,PI()),ACOS('OddsRatio_working_3-way'!V209/(2*'OddsRatio_working_3-way'!X209)))</f>
        <v>1.0340648065381752</v>
      </c>
      <c r="Z209" s="11">
        <f>'OddsRatio_working_3-way'!X209^(1/3)*COS('OddsRatio_working_3-way'!Y209/3)</f>
        <v>0.5254004849725401</v>
      </c>
      <c r="AA209" s="11">
        <f>'OddsRatio_working_3-way'!X209^(1/3)*COS(('OddsRatio_working_3-way'!Y209+2*PI())/3)</f>
        <v>-0.42605826125195462</v>
      </c>
      <c r="AB209" s="11">
        <f>'OddsRatio_working_3-way'!X209^(1/3)*COS(('OddsRatio_working_3-way'!Y209+4*PI())/3)</f>
        <v>-9.9342223720585571E-2</v>
      </c>
      <c r="AC209" s="11">
        <f>'OddsRatio_working_3-way'!X209^(1/3)*SIN('OddsRatio_working_3-way'!Y209/3)</f>
        <v>0.18862959221730374</v>
      </c>
      <c r="AD209" s="11">
        <f>'OddsRatio_working_3-way'!X209^(1/3)*SIN(('OddsRatio_working_3-way'!Y209+2*PI())/3)</f>
        <v>0.36069537103823196</v>
      </c>
      <c r="AE209" s="11">
        <f>'OddsRatio_working_3-way'!X209^(1/3)*SIN(('OddsRatio_working_3-way'!Y209+4*PI())/3)</f>
        <v>-0.54932496325553581</v>
      </c>
      <c r="AF209" s="11">
        <f>-'OddsRatio_working_3-way'!U209/(3*'OddsRatio_working_3-way'!X209^(1/3))*COS(('OddsRatio_working_3-way'!Y209)/3)</f>
        <v>0.5254004849725401</v>
      </c>
      <c r="AG209" s="11">
        <f>-'OddsRatio_working_3-way'!U209/(3*'OddsRatio_working_3-way'!X209^(1/3))*COS(('OddsRatio_working_3-way'!Y209+2*PI())/3)</f>
        <v>-0.42605826125195462</v>
      </c>
      <c r="AH209" s="11">
        <f>-'OddsRatio_working_3-way'!U209/(3*'OddsRatio_working_3-way'!X209^(1/3))*COS(('OddsRatio_working_3-way'!Y209+4*PI())/3)</f>
        <v>-9.9342223720585571E-2</v>
      </c>
      <c r="AI209" s="11">
        <f>'OddsRatio_working_3-way'!U209/(3*'OddsRatio_working_3-way'!X209^(1/3))*SIN(('OddsRatio_working_3-way'!Y209)/3)</f>
        <v>-0.18862959221730374</v>
      </c>
      <c r="AJ209" s="11">
        <f>'OddsRatio_working_3-way'!U209/(3*'OddsRatio_working_3-way'!X209^(1/3))*SIN(('OddsRatio_working_3-way'!Y209+2*PI())/3)</f>
        <v>-0.36069537103823196</v>
      </c>
      <c r="AK209" s="11">
        <f>'OddsRatio_working_3-way'!U209/(3*'OddsRatio_working_3-way'!X209^(1/3))*SIN(('OddsRatio_working_3-way'!Y209+4*PI())/3)</f>
        <v>0.54932496325553581</v>
      </c>
      <c r="AL209" s="11">
        <f>'OddsRatio_working_3-way'!Z209+'OddsRatio_working_3-way'!AF209</f>
        <v>1.0508009699450802</v>
      </c>
      <c r="AM209" s="11">
        <f>'OddsRatio_working_3-way'!AA209+'OddsRatio_working_3-way'!AG209</f>
        <v>-0.85211652250390924</v>
      </c>
      <c r="AN209" s="11">
        <f>'OddsRatio_working_3-way'!AB209+'OddsRatio_working_3-way'!AH209</f>
        <v>-0.19868444744117114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1.0508009699450802</v>
      </c>
      <c r="AS209" s="11">
        <f>IF(('OddsRatio_working_3-way'!X209=0),IF(Q209&gt;0,-Q209^(1/3),(-Q209)^(1/3)),'OddsRatio_working_3-way'!AM209-'OddsRatio_working_3-way'!R209/3)</f>
        <v>-0.85211652250390924</v>
      </c>
      <c r="AT209" s="11">
        <f>IF(('OddsRatio_working_3-way'!X209=0),IF(Q209&gt;0,-Q209^(1/3),(-Q209)^(1/3)),'OddsRatio_working_3-way'!AN209-'OddsRatio_working_3-way'!R209/3)</f>
        <v>-0.19868444744117114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9">
        <f t="shared" si="52"/>
        <v>0.27005849504352003</v>
      </c>
      <c r="E210" s="9">
        <f t="shared" si="53"/>
        <v>0.2386845125929479</v>
      </c>
      <c r="F210" s="9">
        <f t="shared" si="54"/>
        <v>0.49125699236353193</v>
      </c>
      <c r="G210" s="9">
        <f t="shared" si="55"/>
        <v>1.0355944353866753</v>
      </c>
      <c r="H210" s="9">
        <f t="shared" si="56"/>
        <v>3.7029014763592221</v>
      </c>
      <c r="I210" s="9">
        <f t="shared" si="57"/>
        <v>4.1896308609909605</v>
      </c>
      <c r="J210" s="9">
        <f t="shared" si="58"/>
        <v>2.0355944353866753</v>
      </c>
      <c r="K210" s="11">
        <f t="shared" si="59"/>
        <v>0.2770083102493075</v>
      </c>
      <c r="L210" s="11">
        <f t="shared" si="60"/>
        <v>0.24509803921568626</v>
      </c>
      <c r="M210" s="11">
        <f t="shared" si="61"/>
        <v>0.5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-0.27289392211178098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0.22710607788821902</v>
      </c>
      <c r="Q210" s="11">
        <f>2*'OddsRatio_working_3-way'!K210*'OddsRatio_working_3-way'!L210*'OddsRatio_working_3-way'!M210</f>
        <v>6.789419368855576E-2</v>
      </c>
      <c r="R210" s="11">
        <f t="shared" si="62"/>
        <v>0</v>
      </c>
      <c r="S210" s="11">
        <f t="shared" si="63"/>
        <v>-0.83221376324824614</v>
      </c>
      <c r="T210" s="11">
        <f t="shared" si="64"/>
        <v>-0.24879335224162813</v>
      </c>
      <c r="U210" s="11">
        <f>'OddsRatio_working_3-way'!S210-'OddsRatio_working_3-way'!R210^2/3</f>
        <v>-0.83221376324824614</v>
      </c>
      <c r="V210" s="11">
        <f>'OddsRatio_working_3-way'!S210*'OddsRatio_working_3-way'!R210/3-2*'OddsRatio_working_3-way'!R210^3/27-'OddsRatio_working_3-way'!T210</f>
        <v>0.24879335224162813</v>
      </c>
      <c r="W210" s="11">
        <f>'OddsRatio_working_3-way'!V210^2+4*'OddsRatio_working_3-way'!U210^3/27</f>
        <v>-2.3490667616086709E-2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0.1461068100190008</v>
      </c>
      <c r="Y210" s="11">
        <f>IF('OddsRatio_working_3-way'!W210&gt;=0,IF('OddsRatio_working_3-way'!V210+SQRT('OddsRatio_working_3-way'!W210)&gt;0,0,PI()),ACOS('OddsRatio_working_3-way'!V210/(2*'OddsRatio_working_3-way'!X210)))</f>
        <v>0.55213020405587843</v>
      </c>
      <c r="Z210" s="11">
        <f>'OddsRatio_working_3-way'!X210^(1/3)*COS('OddsRatio_working_3-way'!Y210/3)</f>
        <v>0.51779721769333764</v>
      </c>
      <c r="AA210" s="11">
        <f>'OddsRatio_working_3-way'!X210^(1/3)*COS(('OddsRatio_working_3-way'!Y210+2*PI())/3)</f>
        <v>-0.34237298709437025</v>
      </c>
      <c r="AB210" s="11">
        <f>'OddsRatio_working_3-way'!X210^(1/3)*COS(('OddsRatio_working_3-way'!Y210+4*PI())/3)</f>
        <v>-0.17542423059896745</v>
      </c>
      <c r="AC210" s="11">
        <f>'OddsRatio_working_3-way'!X210^(1/3)*SIN('OddsRatio_working_3-way'!Y210/3)</f>
        <v>9.6387909503494212E-2</v>
      </c>
      <c r="AD210" s="11">
        <f>'OddsRatio_working_3-way'!X210^(1/3)*SIN(('OddsRatio_working_3-way'!Y210+2*PI())/3)</f>
        <v>0.40023158977958451</v>
      </c>
      <c r="AE210" s="11">
        <f>'OddsRatio_working_3-way'!X210^(1/3)*SIN(('OddsRatio_working_3-way'!Y210+4*PI())/3)</f>
        <v>-0.49661949928307864</v>
      </c>
      <c r="AF210" s="11">
        <f>-'OddsRatio_working_3-way'!U210/(3*'OddsRatio_working_3-way'!X210^(1/3))*COS(('OddsRatio_working_3-way'!Y210)/3)</f>
        <v>0.51779721769333753</v>
      </c>
      <c r="AG210" s="11">
        <f>-'OddsRatio_working_3-way'!U210/(3*'OddsRatio_working_3-way'!X210^(1/3))*COS(('OddsRatio_working_3-way'!Y210+2*PI())/3)</f>
        <v>-0.3423729870943702</v>
      </c>
      <c r="AH210" s="11">
        <f>-'OddsRatio_working_3-way'!U210/(3*'OddsRatio_working_3-way'!X210^(1/3))*COS(('OddsRatio_working_3-way'!Y210+4*PI())/3)</f>
        <v>-0.17542423059896742</v>
      </c>
      <c r="AI210" s="11">
        <f>'OddsRatio_working_3-way'!U210/(3*'OddsRatio_working_3-way'!X210^(1/3))*SIN(('OddsRatio_working_3-way'!Y210)/3)</f>
        <v>-9.6387909503494199E-2</v>
      </c>
      <c r="AJ210" s="11">
        <f>'OddsRatio_working_3-way'!U210/(3*'OddsRatio_working_3-way'!X210^(1/3))*SIN(('OddsRatio_working_3-way'!Y210+2*PI())/3)</f>
        <v>-0.40023158977958445</v>
      </c>
      <c r="AK210" s="11">
        <f>'OddsRatio_working_3-way'!U210/(3*'OddsRatio_working_3-way'!X210^(1/3))*SIN(('OddsRatio_working_3-way'!Y210+4*PI())/3)</f>
        <v>0.49661949928307852</v>
      </c>
      <c r="AL210" s="11">
        <f>'OddsRatio_working_3-way'!Z210+'OddsRatio_working_3-way'!AF210</f>
        <v>1.0355944353866753</v>
      </c>
      <c r="AM210" s="11">
        <f>'OddsRatio_working_3-way'!AA210+'OddsRatio_working_3-way'!AG210</f>
        <v>-0.6847459741887405</v>
      </c>
      <c r="AN210" s="11">
        <f>'OddsRatio_working_3-way'!AB210+'OddsRatio_working_3-way'!AH210</f>
        <v>-0.35084846119793489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1.0355944353866753</v>
      </c>
      <c r="AS210" s="11">
        <f>IF(('OddsRatio_working_3-way'!X210=0),IF(Q210&gt;0,-Q210^(1/3),(-Q210)^(1/3)),'OddsRatio_working_3-way'!AM210-'OddsRatio_working_3-way'!R210/3)</f>
        <v>-0.6847459741887405</v>
      </c>
      <c r="AT210" s="11">
        <f>IF(('OddsRatio_working_3-way'!X210=0),IF(Q210&gt;0,-Q210^(1/3),(-Q210)^(1/3)),'OddsRatio_working_3-way'!AN210-'OddsRatio_working_3-way'!R210/3)</f>
        <v>-0.35084846119793489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9">
        <f t="shared" si="52"/>
        <v>0.20812010361006708</v>
      </c>
      <c r="E211" s="9">
        <f t="shared" si="53"/>
        <v>0.2273572121540629</v>
      </c>
      <c r="F211" s="9">
        <f t="shared" si="54"/>
        <v>0.56452268423586993</v>
      </c>
      <c r="G211" s="9">
        <f t="shared" si="55"/>
        <v>1.0424432455487214</v>
      </c>
      <c r="H211" s="9">
        <f t="shared" si="56"/>
        <v>4.8049178462528328</v>
      </c>
      <c r="I211" s="9">
        <f t="shared" si="57"/>
        <v>4.3983649804888314</v>
      </c>
      <c r="J211" s="9">
        <f t="shared" si="58"/>
        <v>1.7714080017060538</v>
      </c>
      <c r="K211" s="11">
        <f t="shared" si="59"/>
        <v>0.21505376344086019</v>
      </c>
      <c r="L211" s="11">
        <f t="shared" si="60"/>
        <v>0.23474178403755869</v>
      </c>
      <c r="M211" s="11">
        <f t="shared" si="61"/>
        <v>0.57471264367816088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-0.25546439764115103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0.22194718179301987</v>
      </c>
      <c r="Q211" s="11">
        <f>2*'OddsRatio_working_3-way'!K211*'OddsRatio_working_3-way'!L211*'OddsRatio_working_3-way'!M211</f>
        <v>5.8025407004711073E-2</v>
      </c>
      <c r="R211" s="11">
        <f t="shared" si="62"/>
        <v>0</v>
      </c>
      <c r="S211" s="11">
        <f t="shared" si="63"/>
        <v>-0.86879887703486358</v>
      </c>
      <c r="T211" s="11">
        <f t="shared" si="64"/>
        <v>-0.22713696131630418</v>
      </c>
      <c r="U211" s="11">
        <f>'OddsRatio_working_3-way'!S211-'OddsRatio_working_3-way'!R211^2/3</f>
        <v>-0.86879887703486358</v>
      </c>
      <c r="V211" s="11">
        <f>'OddsRatio_working_3-way'!S211*'OddsRatio_working_3-way'!R211/3-2*'OddsRatio_working_3-way'!R211^3/27-'OddsRatio_working_3-way'!T211</f>
        <v>0.22713696131630418</v>
      </c>
      <c r="W211" s="11">
        <f>'OddsRatio_working_3-way'!V211^2+4*'OddsRatio_working_3-way'!U211^3/27</f>
        <v>-4.5561300624403722E-2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0.15584647880238423</v>
      </c>
      <c r="Y211" s="11">
        <f>IF('OddsRatio_working_3-way'!W211&gt;=0,IF('OddsRatio_working_3-way'!V211+SQRT('OddsRatio_working_3-way'!W211)&gt;0,0,PI()),ACOS('OddsRatio_working_3-way'!V211/(2*'OddsRatio_working_3-way'!X211)))</f>
        <v>0.75434504209867703</v>
      </c>
      <c r="Z211" s="11">
        <f>'OddsRatio_working_3-way'!X211^(1/3)*COS('OddsRatio_working_3-way'!Y211/3)</f>
        <v>0.52122162277436068</v>
      </c>
      <c r="AA211" s="11">
        <f>'OddsRatio_working_3-way'!X211^(1/3)*COS(('OddsRatio_working_3-way'!Y211+2*PI())/3)</f>
        <v>-0.37656655390587762</v>
      </c>
      <c r="AB211" s="11">
        <f>'OddsRatio_working_3-way'!X211^(1/3)*COS(('OddsRatio_working_3-way'!Y211+4*PI())/3)</f>
        <v>-0.14465506886848298</v>
      </c>
      <c r="AC211" s="11">
        <f>'OddsRatio_working_3-way'!X211^(1/3)*SIN('OddsRatio_working_3-way'!Y211/3)</f>
        <v>0.1338941583145056</v>
      </c>
      <c r="AD211" s="11">
        <f>'OddsRatio_working_3-way'!X211^(1/3)*SIN(('OddsRatio_working_3-way'!Y211+2*PI())/3)</f>
        <v>0.38444408716709333</v>
      </c>
      <c r="AE211" s="11">
        <f>'OddsRatio_working_3-way'!X211^(1/3)*SIN(('OddsRatio_working_3-way'!Y211+4*PI())/3)</f>
        <v>-0.5183382454815989</v>
      </c>
      <c r="AF211" s="11">
        <f>-'OddsRatio_working_3-way'!U211/(3*'OddsRatio_working_3-way'!X211^(1/3))*COS(('OddsRatio_working_3-way'!Y211)/3)</f>
        <v>0.52122162277436068</v>
      </c>
      <c r="AG211" s="11">
        <f>-'OddsRatio_working_3-way'!U211/(3*'OddsRatio_working_3-way'!X211^(1/3))*COS(('OddsRatio_working_3-way'!Y211+2*PI())/3)</f>
        <v>-0.37656655390587762</v>
      </c>
      <c r="AH211" s="11">
        <f>-'OddsRatio_working_3-way'!U211/(3*'OddsRatio_working_3-way'!X211^(1/3))*COS(('OddsRatio_working_3-way'!Y211+4*PI())/3)</f>
        <v>-0.14465506886848298</v>
      </c>
      <c r="AI211" s="11">
        <f>'OddsRatio_working_3-way'!U211/(3*'OddsRatio_working_3-way'!X211^(1/3))*SIN(('OddsRatio_working_3-way'!Y211)/3)</f>
        <v>-0.1338941583145056</v>
      </c>
      <c r="AJ211" s="11">
        <f>'OddsRatio_working_3-way'!U211/(3*'OddsRatio_working_3-way'!X211^(1/3))*SIN(('OddsRatio_working_3-way'!Y211+2*PI())/3)</f>
        <v>-0.38444408716709333</v>
      </c>
      <c r="AK211" s="11">
        <f>'OddsRatio_working_3-way'!U211/(3*'OddsRatio_working_3-way'!X211^(1/3))*SIN(('OddsRatio_working_3-way'!Y211+4*PI())/3)</f>
        <v>0.5183382454815989</v>
      </c>
      <c r="AL211" s="11">
        <f>'OddsRatio_working_3-way'!Z211+'OddsRatio_working_3-way'!AF211</f>
        <v>1.0424432455487214</v>
      </c>
      <c r="AM211" s="11">
        <f>'OddsRatio_working_3-way'!AA211+'OddsRatio_working_3-way'!AG211</f>
        <v>-0.75313310781175524</v>
      </c>
      <c r="AN211" s="11">
        <f>'OddsRatio_working_3-way'!AB211+'OddsRatio_working_3-way'!AH211</f>
        <v>-0.28931013773696596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1.0424432455487214</v>
      </c>
      <c r="AS211" s="11">
        <f>IF(('OddsRatio_working_3-way'!X211=0),IF(Q211&gt;0,-Q211^(1/3),(-Q211)^(1/3)),'OddsRatio_working_3-way'!AM211-'OddsRatio_working_3-way'!R211/3)</f>
        <v>-0.75313310781175524</v>
      </c>
      <c r="AT211" s="11">
        <f>IF(('OddsRatio_working_3-way'!X211=0),IF(Q211&gt;0,-Q211^(1/3),(-Q211)^(1/3)),'OddsRatio_working_3-way'!AN211-'OddsRatio_working_3-way'!R211/3)</f>
        <v>-0.28931013773696596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9">
        <f t="shared" si="52"/>
        <v>0.32599466231154367</v>
      </c>
      <c r="E212" s="9">
        <f t="shared" si="53"/>
        <v>0.2942612750970735</v>
      </c>
      <c r="F212" s="9">
        <f t="shared" si="54"/>
        <v>0.37974406259138282</v>
      </c>
      <c r="G212" s="9">
        <f t="shared" si="55"/>
        <v>1.0337674440882851</v>
      </c>
      <c r="H212" s="9">
        <f t="shared" si="56"/>
        <v>3.0675348881765707</v>
      </c>
      <c r="I212" s="9">
        <f t="shared" si="57"/>
        <v>3.3983404702848214</v>
      </c>
      <c r="J212" s="9">
        <f t="shared" si="58"/>
        <v>2.6333525616594908</v>
      </c>
      <c r="K212" s="11">
        <f t="shared" si="59"/>
        <v>0.33333333333333331</v>
      </c>
      <c r="L212" s="11">
        <f t="shared" si="60"/>
        <v>0.30120481927710846</v>
      </c>
      <c r="M212" s="11">
        <f t="shared" si="61"/>
        <v>0.38759689922480617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-0.28529622365430729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0.22960057283397156</v>
      </c>
      <c r="Q212" s="11">
        <f>2*'OddsRatio_working_3-way'!K212*'OddsRatio_working_3-way'!L212*'OddsRatio_working_3-way'!M212</f>
        <v>7.7830702655583561E-2</v>
      </c>
      <c r="R212" s="11">
        <f t="shared" si="62"/>
        <v>0</v>
      </c>
      <c r="S212" s="11">
        <f t="shared" si="63"/>
        <v>-0.80477957223919649</v>
      </c>
      <c r="T212" s="11">
        <f t="shared" si="64"/>
        <v>-0.27280663465735466</v>
      </c>
      <c r="U212" s="11">
        <f>'OddsRatio_working_3-way'!S212-'OddsRatio_working_3-way'!R212^2/3</f>
        <v>-0.80477957223919649</v>
      </c>
      <c r="V212" s="11">
        <f>'OddsRatio_working_3-way'!S212*'OddsRatio_working_3-way'!R212/3-2*'OddsRatio_working_3-way'!R212^3/27-'OddsRatio_working_3-way'!T212</f>
        <v>0.27280663465735466</v>
      </c>
      <c r="W212" s="11">
        <f>'OddsRatio_working_3-way'!V212^2+4*'OddsRatio_working_3-way'!U212^3/27</f>
        <v>-2.7960533063636078E-3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0.13894199618854894</v>
      </c>
      <c r="Y212" s="11">
        <f>IF('OddsRatio_working_3-way'!W212&gt;=0,IF('OddsRatio_working_3-way'!V212+SQRT('OddsRatio_working_3-way'!W212)&gt;0,0,PI()),ACOS('OddsRatio_working_3-way'!V212/(2*'OddsRatio_working_3-way'!X212)))</f>
        <v>0.19145451299351923</v>
      </c>
      <c r="Z212" s="11">
        <f>'OddsRatio_working_3-way'!X212^(1/3)*COS('OddsRatio_working_3-way'!Y212/3)</f>
        <v>0.51688372204414257</v>
      </c>
      <c r="AA212" s="11">
        <f>'OddsRatio_working_3-way'!X212^(1/3)*COS(('OddsRatio_working_3-way'!Y212+2*PI())/3)</f>
        <v>-0.28704791762105636</v>
      </c>
      <c r="AB212" s="11">
        <f>'OddsRatio_working_3-way'!X212^(1/3)*COS(('OddsRatio_working_3-way'!Y212+4*PI())/3)</f>
        <v>-0.22983580442308615</v>
      </c>
      <c r="AC212" s="11">
        <f>'OddsRatio_working_3-way'!X212^(1/3)*SIN('OddsRatio_working_3-way'!Y212/3)</f>
        <v>3.3031428955755449E-2</v>
      </c>
      <c r="AD212" s="11">
        <f>'OddsRatio_working_3-way'!X212^(1/3)*SIN(('OddsRatio_working_3-way'!Y212+2*PI())/3)</f>
        <v>0.43111871961500442</v>
      </c>
      <c r="AE212" s="11">
        <f>'OddsRatio_working_3-way'!X212^(1/3)*SIN(('OddsRatio_working_3-way'!Y212+4*PI())/3)</f>
        <v>-0.46415014857075987</v>
      </c>
      <c r="AF212" s="11">
        <f>-'OddsRatio_working_3-way'!U212/(3*'OddsRatio_working_3-way'!X212^(1/3))*COS(('OddsRatio_working_3-way'!Y212)/3)</f>
        <v>0.51688372204414257</v>
      </c>
      <c r="AG212" s="11">
        <f>-'OddsRatio_working_3-way'!U212/(3*'OddsRatio_working_3-way'!X212^(1/3))*COS(('OddsRatio_working_3-way'!Y212+2*PI())/3)</f>
        <v>-0.28704791762105636</v>
      </c>
      <c r="AH212" s="11">
        <f>-'OddsRatio_working_3-way'!U212/(3*'OddsRatio_working_3-way'!X212^(1/3))*COS(('OddsRatio_working_3-way'!Y212+4*PI())/3)</f>
        <v>-0.22983580442308615</v>
      </c>
      <c r="AI212" s="11">
        <f>'OddsRatio_working_3-way'!U212/(3*'OddsRatio_working_3-way'!X212^(1/3))*SIN(('OddsRatio_working_3-way'!Y212)/3)</f>
        <v>-3.3031428955755449E-2</v>
      </c>
      <c r="AJ212" s="11">
        <f>'OddsRatio_working_3-way'!U212/(3*'OddsRatio_working_3-way'!X212^(1/3))*SIN(('OddsRatio_working_3-way'!Y212+2*PI())/3)</f>
        <v>-0.43111871961500442</v>
      </c>
      <c r="AK212" s="11">
        <f>'OddsRatio_working_3-way'!U212/(3*'OddsRatio_working_3-way'!X212^(1/3))*SIN(('OddsRatio_working_3-way'!Y212+4*PI())/3)</f>
        <v>0.46415014857075987</v>
      </c>
      <c r="AL212" s="11">
        <f>'OddsRatio_working_3-way'!Z212+'OddsRatio_working_3-way'!AF212</f>
        <v>1.0337674440882851</v>
      </c>
      <c r="AM212" s="11">
        <f>'OddsRatio_working_3-way'!AA212+'OddsRatio_working_3-way'!AG212</f>
        <v>-0.57409583524211272</v>
      </c>
      <c r="AN212" s="11">
        <f>'OddsRatio_working_3-way'!AB212+'OddsRatio_working_3-way'!AH212</f>
        <v>-0.45967160884617231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1.0337674440882851</v>
      </c>
      <c r="AS212" s="11">
        <f>IF(('OddsRatio_working_3-way'!X212=0),IF(Q212&gt;0,-Q212^(1/3),(-Q212)^(1/3)),'OddsRatio_working_3-way'!AM212-'OddsRatio_working_3-way'!R212/3)</f>
        <v>-0.57409583524211272</v>
      </c>
      <c r="AT212" s="11">
        <f>IF(('OddsRatio_working_3-way'!X212=0),IF(Q212&gt;0,-Q212^(1/3),(-Q212)^(1/3)),'OddsRatio_working_3-way'!AN212-'OddsRatio_working_3-way'!R212/3)</f>
        <v>-0.45967160884617231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9">
        <f t="shared" si="52"/>
        <v>0.42285597717058887</v>
      </c>
      <c r="E213" s="9">
        <f t="shared" si="53"/>
        <v>0.26886036409091851</v>
      </c>
      <c r="F213" s="9">
        <f t="shared" si="54"/>
        <v>0.30828365873849228</v>
      </c>
      <c r="G213" s="9">
        <f t="shared" si="55"/>
        <v>1.0339934727916207</v>
      </c>
      <c r="H213" s="9">
        <f t="shared" si="56"/>
        <v>2.3648713840849394</v>
      </c>
      <c r="I213" s="9">
        <f t="shared" si="57"/>
        <v>3.7194028334419627</v>
      </c>
      <c r="J213" s="9">
        <f t="shared" si="58"/>
        <v>3.2437658359578179</v>
      </c>
      <c r="K213" s="11">
        <f t="shared" si="59"/>
        <v>0.43103448275862072</v>
      </c>
      <c r="L213" s="11">
        <f t="shared" si="60"/>
        <v>0.27548209366391185</v>
      </c>
      <c r="M213" s="11">
        <f t="shared" si="61"/>
        <v>0.31545741324921134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-0.28218605065118707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0.2292437742335392</v>
      </c>
      <c r="Q213" s="11">
        <f>2*'OddsRatio_working_3-way'!K213*'OddsRatio_working_3-way'!L213*'OddsRatio_working_3-way'!M213</f>
        <v>7.4916266089391892E-2</v>
      </c>
      <c r="R213" s="11">
        <f t="shared" si="62"/>
        <v>0</v>
      </c>
      <c r="S213" s="11">
        <f t="shared" si="63"/>
        <v>-0.8123852107661752</v>
      </c>
      <c r="T213" s="11">
        <f t="shared" si="64"/>
        <v>-0.26548536299548209</v>
      </c>
      <c r="U213" s="11">
        <f>'OddsRatio_working_3-way'!S213-'OddsRatio_working_3-way'!R213^2/3</f>
        <v>-0.8123852107661752</v>
      </c>
      <c r="V213" s="11">
        <f>'OddsRatio_working_3-way'!S213*'OddsRatio_working_3-way'!R213/3-2*'OddsRatio_working_3-way'!R213^3/27-'OddsRatio_working_3-way'!T213</f>
        <v>0.26548536299548209</v>
      </c>
      <c r="W213" s="11">
        <f>'OddsRatio_working_3-way'!V213^2+4*'OddsRatio_working_3-way'!U213^3/27</f>
        <v>-8.9470996278898651E-3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0.14091626732986928</v>
      </c>
      <c r="Y213" s="11">
        <f>IF('OddsRatio_working_3-way'!W213&gt;=0,IF('OddsRatio_working_3-way'!V213+SQRT('OddsRatio_working_3-way'!W213)&gt;0,0,PI()),ACOS('OddsRatio_working_3-way'!V213/(2*'OddsRatio_working_3-way'!X213)))</f>
        <v>0.34226511493508371</v>
      </c>
      <c r="Z213" s="11">
        <f>'OddsRatio_working_3-way'!X213^(1/3)*COS('OddsRatio_working_3-way'!Y213/3)</f>
        <v>0.51699673639581034</v>
      </c>
      <c r="AA213" s="11">
        <f>'OddsRatio_working_3-way'!X213^(1/3)*COS(('OddsRatio_working_3-way'!Y213+2*PI())/3)</f>
        <v>-0.30980220439564593</v>
      </c>
      <c r="AB213" s="11">
        <f>'OddsRatio_working_3-way'!X213^(1/3)*COS(('OddsRatio_working_3-way'!Y213+4*PI())/3)</f>
        <v>-0.20719453200016441</v>
      </c>
      <c r="AC213" s="11">
        <f>'OddsRatio_working_3-way'!X213^(1/3)*SIN('OddsRatio_working_3-way'!Y213/3)</f>
        <v>5.92405672784522E-2</v>
      </c>
      <c r="AD213" s="11">
        <f>'OddsRatio_working_3-way'!X213^(1/3)*SIN(('OddsRatio_working_3-way'!Y213+2*PI())/3)</f>
        <v>0.4181120237531924</v>
      </c>
      <c r="AE213" s="11">
        <f>'OddsRatio_working_3-way'!X213^(1/3)*SIN(('OddsRatio_working_3-way'!Y213+4*PI())/3)</f>
        <v>-0.47735259103164468</v>
      </c>
      <c r="AF213" s="11">
        <f>-'OddsRatio_working_3-way'!U213/(3*'OddsRatio_working_3-way'!X213^(1/3))*COS(('OddsRatio_working_3-way'!Y213)/3)</f>
        <v>0.51699673639581034</v>
      </c>
      <c r="AG213" s="11">
        <f>-'OddsRatio_working_3-way'!U213/(3*'OddsRatio_working_3-way'!X213^(1/3))*COS(('OddsRatio_working_3-way'!Y213+2*PI())/3)</f>
        <v>-0.30980220439564593</v>
      </c>
      <c r="AH213" s="11">
        <f>-'OddsRatio_working_3-way'!U213/(3*'OddsRatio_working_3-way'!X213^(1/3))*COS(('OddsRatio_working_3-way'!Y213+4*PI())/3)</f>
        <v>-0.20719453200016441</v>
      </c>
      <c r="AI213" s="11">
        <f>'OddsRatio_working_3-way'!U213/(3*'OddsRatio_working_3-way'!X213^(1/3))*SIN(('OddsRatio_working_3-way'!Y213)/3)</f>
        <v>-5.92405672784522E-2</v>
      </c>
      <c r="AJ213" s="11">
        <f>'OddsRatio_working_3-way'!U213/(3*'OddsRatio_working_3-way'!X213^(1/3))*SIN(('OddsRatio_working_3-way'!Y213+2*PI())/3)</f>
        <v>-0.4181120237531924</v>
      </c>
      <c r="AK213" s="11">
        <f>'OddsRatio_working_3-way'!U213/(3*'OddsRatio_working_3-way'!X213^(1/3))*SIN(('OddsRatio_working_3-way'!Y213+4*PI())/3)</f>
        <v>0.47735259103164468</v>
      </c>
      <c r="AL213" s="11">
        <f>'OddsRatio_working_3-way'!Z213+'OddsRatio_working_3-way'!AF213</f>
        <v>1.0339934727916207</v>
      </c>
      <c r="AM213" s="11">
        <f>'OddsRatio_working_3-way'!AA213+'OddsRatio_working_3-way'!AG213</f>
        <v>-0.61960440879129186</v>
      </c>
      <c r="AN213" s="11">
        <f>'OddsRatio_working_3-way'!AB213+'OddsRatio_working_3-way'!AH213</f>
        <v>-0.41438906400032882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1.0339934727916207</v>
      </c>
      <c r="AS213" s="11">
        <f>IF(('OddsRatio_working_3-way'!X213=0),IF(Q213&gt;0,-Q213^(1/3),(-Q213)^(1/3)),'OddsRatio_working_3-way'!AM213-'OddsRatio_working_3-way'!R213/3)</f>
        <v>-0.61960440879129186</v>
      </c>
      <c r="AT213" s="11">
        <f>IF(('OddsRatio_working_3-way'!X213=0),IF(Q213&gt;0,-Q213^(1/3),(-Q213)^(1/3)),'OddsRatio_working_3-way'!AN213-'OddsRatio_working_3-way'!R213/3)</f>
        <v>-0.41438906400032882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9">
        <f t="shared" si="52"/>
        <v>0.26272005892772293</v>
      </c>
      <c r="E214" s="9">
        <f t="shared" si="53"/>
        <v>0.26936457141111519</v>
      </c>
      <c r="F214" s="9">
        <f t="shared" si="54"/>
        <v>0.46791536966116182</v>
      </c>
      <c r="G214" s="9">
        <f t="shared" si="55"/>
        <v>1.0432464258688494</v>
      </c>
      <c r="H214" s="9">
        <f t="shared" si="56"/>
        <v>3.8063328855872043</v>
      </c>
      <c r="I214" s="9">
        <f t="shared" si="57"/>
        <v>3.7124407072590078</v>
      </c>
      <c r="J214" s="9">
        <f t="shared" si="58"/>
        <v>2.1371386041970455</v>
      </c>
      <c r="K214" s="11">
        <f t="shared" si="59"/>
        <v>0.2710027100271003</v>
      </c>
      <c r="L214" s="11">
        <f t="shared" si="60"/>
        <v>0.27777777777777779</v>
      </c>
      <c r="M214" s="11">
        <f t="shared" si="61"/>
        <v>0.47846889952153115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-0.27458510363944677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0.22979761961362311</v>
      </c>
      <c r="Q214" s="11">
        <f>2*'OddsRatio_working_3-way'!K214*'OddsRatio_working_3-way'!L214*'OddsRatio_working_3-way'!M214</f>
        <v>7.2036871352232953E-2</v>
      </c>
      <c r="R214" s="11">
        <f t="shared" si="62"/>
        <v>0</v>
      </c>
      <c r="S214" s="11">
        <f t="shared" si="63"/>
        <v>-0.83689033588423145</v>
      </c>
      <c r="T214" s="11">
        <f t="shared" si="64"/>
        <v>-0.26234806767530766</v>
      </c>
      <c r="U214" s="11">
        <f>'OddsRatio_working_3-way'!S214-'OddsRatio_working_3-way'!R214^2/3</f>
        <v>-0.83689033588423145</v>
      </c>
      <c r="V214" s="11">
        <f>'OddsRatio_working_3-way'!S214*'OddsRatio_working_3-way'!R214/3-2*'OddsRatio_working_3-way'!R214^3/27-'OddsRatio_working_3-way'!T214</f>
        <v>0.26234806767530766</v>
      </c>
      <c r="W214" s="11">
        <f>'OddsRatio_working_3-way'!V214^2+4*'OddsRatio_working_3-way'!U214^3/27</f>
        <v>-1.8009906402847858E-2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0.1473400955407384</v>
      </c>
      <c r="Y214" s="11">
        <f>IF('OddsRatio_working_3-way'!W214&gt;=0,IF('OddsRatio_working_3-way'!V214+SQRT('OddsRatio_working_3-way'!W214)&gt;0,0,PI()),ACOS('OddsRatio_working_3-way'!V214/(2*'OddsRatio_working_3-way'!X214)))</f>
        <v>0.47283530588613076</v>
      </c>
      <c r="Z214" s="11">
        <f>'OddsRatio_working_3-way'!X214^(1/3)*COS('OddsRatio_working_3-way'!Y214/3)</f>
        <v>0.52162321293442471</v>
      </c>
      <c r="AA214" s="11">
        <f>'OddsRatio_working_3-way'!X214^(1/3)*COS(('OddsRatio_working_3-way'!Y214+2*PI())/3)</f>
        <v>-0.33260646538506072</v>
      </c>
      <c r="AB214" s="11">
        <f>'OddsRatio_working_3-way'!X214^(1/3)*COS(('OddsRatio_working_3-way'!Y214+4*PI())/3)</f>
        <v>-0.18901674754936412</v>
      </c>
      <c r="AC214" s="11">
        <f>'OddsRatio_working_3-way'!X214^(1/3)*SIN('OddsRatio_working_3-way'!Y214/3)</f>
        <v>8.2901562245302068E-2</v>
      </c>
      <c r="AD214" s="11">
        <f>'OddsRatio_working_3-way'!X214^(1/3)*SIN(('OddsRatio_working_3-way'!Y214+2*PI())/3)</f>
        <v>0.41028817248222044</v>
      </c>
      <c r="AE214" s="11">
        <f>'OddsRatio_working_3-way'!X214^(1/3)*SIN(('OddsRatio_working_3-way'!Y214+4*PI())/3)</f>
        <v>-0.49318973472752226</v>
      </c>
      <c r="AF214" s="11">
        <f>-'OddsRatio_working_3-way'!U214/(3*'OddsRatio_working_3-way'!X214^(1/3))*COS(('OddsRatio_working_3-way'!Y214)/3)</f>
        <v>0.52162321293442471</v>
      </c>
      <c r="AG214" s="11">
        <f>-'OddsRatio_working_3-way'!U214/(3*'OddsRatio_working_3-way'!X214^(1/3))*COS(('OddsRatio_working_3-way'!Y214+2*PI())/3)</f>
        <v>-0.33260646538506072</v>
      </c>
      <c r="AH214" s="11">
        <f>-'OddsRatio_working_3-way'!U214/(3*'OddsRatio_working_3-way'!X214^(1/3))*COS(('OddsRatio_working_3-way'!Y214+4*PI())/3)</f>
        <v>-0.18901674754936412</v>
      </c>
      <c r="AI214" s="11">
        <f>'OddsRatio_working_3-way'!U214/(3*'OddsRatio_working_3-way'!X214^(1/3))*SIN(('OddsRatio_working_3-way'!Y214)/3)</f>
        <v>-8.2901562245302068E-2</v>
      </c>
      <c r="AJ214" s="11">
        <f>'OddsRatio_working_3-way'!U214/(3*'OddsRatio_working_3-way'!X214^(1/3))*SIN(('OddsRatio_working_3-way'!Y214+2*PI())/3)</f>
        <v>-0.41028817248222044</v>
      </c>
      <c r="AK214" s="11">
        <f>'OddsRatio_working_3-way'!U214/(3*'OddsRatio_working_3-way'!X214^(1/3))*SIN(('OddsRatio_working_3-way'!Y214+4*PI())/3)</f>
        <v>0.49318973472752226</v>
      </c>
      <c r="AL214" s="11">
        <f>'OddsRatio_working_3-way'!Z214+'OddsRatio_working_3-way'!AF214</f>
        <v>1.0432464258688494</v>
      </c>
      <c r="AM214" s="11">
        <f>'OddsRatio_working_3-way'!AA214+'OddsRatio_working_3-way'!AG214</f>
        <v>-0.66521293077012145</v>
      </c>
      <c r="AN214" s="11">
        <f>'OddsRatio_working_3-way'!AB214+'OddsRatio_working_3-way'!AH214</f>
        <v>-0.37803349509872824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1.0432464258688494</v>
      </c>
      <c r="AS214" s="11">
        <f>IF(('OddsRatio_working_3-way'!X214=0),IF(Q214&gt;0,-Q214^(1/3),(-Q214)^(1/3)),'OddsRatio_working_3-way'!AM214-'OddsRatio_working_3-way'!R214/3)</f>
        <v>-0.66521293077012145</v>
      </c>
      <c r="AT214" s="11">
        <f>IF(('OddsRatio_working_3-way'!X214=0),IF(Q214&gt;0,-Q214^(1/3),(-Q214)^(1/3)),'OddsRatio_working_3-way'!AN214-'OddsRatio_working_3-way'!R214/3)</f>
        <v>-0.37803349509872824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9">
        <f t="shared" si="52"/>
        <v>0.53116707343086289</v>
      </c>
      <c r="E215" s="9">
        <f t="shared" si="53"/>
        <v>0.24708238582825892</v>
      </c>
      <c r="F215" s="9">
        <f t="shared" si="54"/>
        <v>0.22175054074087858</v>
      </c>
      <c r="G215" s="9">
        <f t="shared" si="55"/>
        <v>1.050770020036788</v>
      </c>
      <c r="H215" s="9">
        <f t="shared" si="56"/>
        <v>1.8826468168309021</v>
      </c>
      <c r="I215" s="9">
        <f t="shared" si="57"/>
        <v>4.0472330581066842</v>
      </c>
      <c r="J215" s="9">
        <f t="shared" si="58"/>
        <v>4.5095718669228715</v>
      </c>
      <c r="K215" s="11">
        <f t="shared" si="59"/>
        <v>0.54347826086956519</v>
      </c>
      <c r="L215" s="11">
        <f t="shared" si="60"/>
        <v>0.25641025641025644</v>
      </c>
      <c r="M215" s="11">
        <f t="shared" si="61"/>
        <v>0.2304147465437788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-0.26124716797928604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0.22733227501810949</v>
      </c>
      <c r="Q215" s="11">
        <f>2*'OddsRatio_working_3-way'!K215*'OddsRatio_working_3-way'!L215*'OddsRatio_working_3-way'!M215</f>
        <v>6.42181567847767E-2</v>
      </c>
      <c r="R215" s="11">
        <f t="shared" si="62"/>
        <v>0</v>
      </c>
      <c r="S215" s="11">
        <f t="shared" si="63"/>
        <v>-0.87018082062475932</v>
      </c>
      <c r="T215" s="11">
        <f t="shared" si="64"/>
        <v>-0.24581379113693771</v>
      </c>
      <c r="U215" s="11">
        <f>'OddsRatio_working_3-way'!S215-'OddsRatio_working_3-way'!R215^2/3</f>
        <v>-0.87018082062475932</v>
      </c>
      <c r="V215" s="11">
        <f>'OddsRatio_working_3-way'!S215*'OddsRatio_working_3-way'!R215/3-2*'OddsRatio_working_3-way'!R215^3/27-'OddsRatio_working_3-way'!T215</f>
        <v>0.24581379113693771</v>
      </c>
      <c r="W215" s="11">
        <f>'OddsRatio_working_3-way'!V215^2+4*'OddsRatio_working_3-way'!U215^3/27</f>
        <v>-3.719242078842222E-2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0.15621846937985298</v>
      </c>
      <c r="Y215" s="11">
        <f>IF('OddsRatio_working_3-way'!W215&gt;=0,IF('OddsRatio_working_3-way'!V215+SQRT('OddsRatio_working_3-way'!W215)&gt;0,0,PI()),ACOS('OddsRatio_working_3-way'!V215/(2*'OddsRatio_working_3-way'!X215)))</f>
        <v>0.66524934959897275</v>
      </c>
      <c r="Z215" s="11">
        <f>'OddsRatio_working_3-way'!X215^(1/3)*COS('OddsRatio_working_3-way'!Y215/3)</f>
        <v>0.52538501001839399</v>
      </c>
      <c r="AA215" s="11">
        <f>'OddsRatio_working_3-way'!X215^(1/3)*COS(('OddsRatio_working_3-way'!Y215+2*PI())/3)</f>
        <v>-0.36527490404611201</v>
      </c>
      <c r="AB215" s="11">
        <f>'OddsRatio_working_3-way'!X215^(1/3)*COS(('OddsRatio_working_3-way'!Y215+4*PI())/3)</f>
        <v>-0.16011010597228209</v>
      </c>
      <c r="AC215" s="11">
        <f>'OddsRatio_working_3-way'!X215^(1/3)*SIN('OddsRatio_working_3-way'!Y215/3)</f>
        <v>0.11845195139616091</v>
      </c>
      <c r="AD215" s="11">
        <f>'OddsRatio_working_3-way'!X215^(1/3)*SIN(('OddsRatio_working_3-way'!Y215+2*PI())/3)</f>
        <v>0.39577078974539048</v>
      </c>
      <c r="AE215" s="11">
        <f>'OddsRatio_working_3-way'!X215^(1/3)*SIN(('OddsRatio_working_3-way'!Y215+4*PI())/3)</f>
        <v>-0.51422274114155153</v>
      </c>
      <c r="AF215" s="11">
        <f>-'OddsRatio_working_3-way'!U215/(3*'OddsRatio_working_3-way'!X215^(1/3))*COS(('OddsRatio_working_3-way'!Y215)/3)</f>
        <v>0.52538501001839399</v>
      </c>
      <c r="AG215" s="11">
        <f>-'OddsRatio_working_3-way'!U215/(3*'OddsRatio_working_3-way'!X215^(1/3))*COS(('OddsRatio_working_3-way'!Y215+2*PI())/3)</f>
        <v>-0.36527490404611201</v>
      </c>
      <c r="AH215" s="11">
        <f>-'OddsRatio_working_3-way'!U215/(3*'OddsRatio_working_3-way'!X215^(1/3))*COS(('OddsRatio_working_3-way'!Y215+4*PI())/3)</f>
        <v>-0.16011010597228209</v>
      </c>
      <c r="AI215" s="11">
        <f>'OddsRatio_working_3-way'!U215/(3*'OddsRatio_working_3-way'!X215^(1/3))*SIN(('OddsRatio_working_3-way'!Y215)/3)</f>
        <v>-0.11845195139616091</v>
      </c>
      <c r="AJ215" s="11">
        <f>'OddsRatio_working_3-way'!U215/(3*'OddsRatio_working_3-way'!X215^(1/3))*SIN(('OddsRatio_working_3-way'!Y215+2*PI())/3)</f>
        <v>-0.39577078974539048</v>
      </c>
      <c r="AK215" s="11">
        <f>'OddsRatio_working_3-way'!U215/(3*'OddsRatio_working_3-way'!X215^(1/3))*SIN(('OddsRatio_working_3-way'!Y215+4*PI())/3)</f>
        <v>0.51422274114155153</v>
      </c>
      <c r="AL215" s="11">
        <f>'OddsRatio_working_3-way'!Z215+'OddsRatio_working_3-way'!AF215</f>
        <v>1.050770020036788</v>
      </c>
      <c r="AM215" s="11">
        <f>'OddsRatio_working_3-way'!AA215+'OddsRatio_working_3-way'!AG215</f>
        <v>-0.73054980809222403</v>
      </c>
      <c r="AN215" s="11">
        <f>'OddsRatio_working_3-way'!AB215+'OddsRatio_working_3-way'!AH215</f>
        <v>-0.32022021194456418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1.050770020036788</v>
      </c>
      <c r="AS215" s="11">
        <f>IF(('OddsRatio_working_3-way'!X215=0),IF(Q215&gt;0,-Q215^(1/3),(-Q215)^(1/3)),'OddsRatio_working_3-way'!AM215-'OddsRatio_working_3-way'!R215/3)</f>
        <v>-0.73054980809222403</v>
      </c>
      <c r="AT215" s="11">
        <f>IF(('OddsRatio_working_3-way'!X215=0),IF(Q215&gt;0,-Q215^(1/3),(-Q215)^(1/3)),'OddsRatio_working_3-way'!AN215-'OddsRatio_working_3-way'!R215/3)</f>
        <v>-0.32022021194456418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9">
        <f t="shared" si="52"/>
        <v>0.251445640410069</v>
      </c>
      <c r="E216" s="9">
        <f t="shared" si="53"/>
        <v>0.25012709304422537</v>
      </c>
      <c r="F216" s="9">
        <f t="shared" si="54"/>
        <v>0.49842726654570529</v>
      </c>
      <c r="G216" s="9">
        <f t="shared" si="55"/>
        <v>1.0482404001874839</v>
      </c>
      <c r="H216" s="9">
        <f t="shared" si="56"/>
        <v>3.9770027365324547</v>
      </c>
      <c r="I216" s="9">
        <f t="shared" si="57"/>
        <v>3.9979675445362028</v>
      </c>
      <c r="J216" s="9">
        <f t="shared" si="58"/>
        <v>2.0063107841799841</v>
      </c>
      <c r="K216" s="11">
        <f t="shared" si="59"/>
        <v>0.26041666666666669</v>
      </c>
      <c r="L216" s="11">
        <f t="shared" si="60"/>
        <v>0.2590673575129534</v>
      </c>
      <c r="M216" s="11">
        <f t="shared" si="61"/>
        <v>0.51020408163265307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-0.26839906947234826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0.22924487152373907</v>
      </c>
      <c r="Q216" s="11">
        <f>2*'OddsRatio_working_3-way'!K216*'OddsRatio_working_3-way'!L216*'OddsRatio_working_3-way'!M216</f>
        <v>6.8842303760882601E-2</v>
      </c>
      <c r="R216" s="11">
        <f t="shared" si="62"/>
        <v>0</v>
      </c>
      <c r="S216" s="11">
        <f t="shared" si="63"/>
        <v>-0.8541194720772195</v>
      </c>
      <c r="T216" s="11">
        <f t="shared" si="64"/>
        <v>-0.25649233395712295</v>
      </c>
      <c r="U216" s="11">
        <f>'OddsRatio_working_3-way'!S216-'OddsRatio_working_3-way'!R216^2/3</f>
        <v>-0.8541194720772195</v>
      </c>
      <c r="V216" s="11">
        <f>'OddsRatio_working_3-way'!S216*'OddsRatio_working_3-way'!R216/3-2*'OddsRatio_working_3-way'!R216^3/27-'OddsRatio_working_3-way'!T216</f>
        <v>0.25649233395712295</v>
      </c>
      <c r="W216" s="11">
        <f>'OddsRatio_working_3-way'!V216^2+4*'OddsRatio_working_3-way'!U216^3/27</f>
        <v>-2.6522393623156365E-2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0.15191338897701598</v>
      </c>
      <c r="Y216" s="11">
        <f>IF('OddsRatio_working_3-way'!W216&gt;=0,IF('OddsRatio_working_3-way'!V216+SQRT('OddsRatio_working_3-way'!W216)&gt;0,0,PI()),ACOS('OddsRatio_working_3-way'!V216/(2*'OddsRatio_working_3-way'!X216)))</f>
        <v>0.56571452077749407</v>
      </c>
      <c r="Z216" s="11">
        <f>'OddsRatio_working_3-way'!X216^(1/3)*COS('OddsRatio_working_3-way'!Y216/3)</f>
        <v>0.52412020009374183</v>
      </c>
      <c r="AA216" s="11">
        <f>'OddsRatio_working_3-way'!X216^(1/3)*COS(('OddsRatio_working_3-way'!Y216+2*PI())/3)</f>
        <v>-0.34868215214434145</v>
      </c>
      <c r="AB216" s="11">
        <f>'OddsRatio_working_3-way'!X216^(1/3)*COS(('OddsRatio_working_3-way'!Y216+4*PI())/3)</f>
        <v>-0.17543804794940049</v>
      </c>
      <c r="AC216" s="11">
        <f>'OddsRatio_working_3-way'!X216^(1/3)*SIN('OddsRatio_working_3-way'!Y216/3)</f>
        <v>0.10002253019246478</v>
      </c>
      <c r="AD216" s="11">
        <f>'OddsRatio_working_3-way'!X216^(1/3)*SIN(('OddsRatio_working_3-way'!Y216+2*PI())/3)</f>
        <v>0.40389014282153113</v>
      </c>
      <c r="AE216" s="11">
        <f>'OddsRatio_working_3-way'!X216^(1/3)*SIN(('OddsRatio_working_3-way'!Y216+4*PI())/3)</f>
        <v>-0.50391267301399589</v>
      </c>
      <c r="AF216" s="11">
        <f>-'OddsRatio_working_3-way'!U216/(3*'OddsRatio_working_3-way'!X216^(1/3))*COS(('OddsRatio_working_3-way'!Y216)/3)</f>
        <v>0.52412020009374194</v>
      </c>
      <c r="AG216" s="11">
        <f>-'OddsRatio_working_3-way'!U216/(3*'OddsRatio_working_3-way'!X216^(1/3))*COS(('OddsRatio_working_3-way'!Y216+2*PI())/3)</f>
        <v>-0.34868215214434151</v>
      </c>
      <c r="AH216" s="11">
        <f>-'OddsRatio_working_3-way'!U216/(3*'OddsRatio_working_3-way'!X216^(1/3))*COS(('OddsRatio_working_3-way'!Y216+4*PI())/3)</f>
        <v>-0.17543804794940052</v>
      </c>
      <c r="AI216" s="11">
        <f>'OddsRatio_working_3-way'!U216/(3*'OddsRatio_working_3-way'!X216^(1/3))*SIN(('OddsRatio_working_3-way'!Y216)/3)</f>
        <v>-0.10002253019246479</v>
      </c>
      <c r="AJ216" s="11">
        <f>'OddsRatio_working_3-way'!U216/(3*'OddsRatio_working_3-way'!X216^(1/3))*SIN(('OddsRatio_working_3-way'!Y216+2*PI())/3)</f>
        <v>-0.40389014282153124</v>
      </c>
      <c r="AK216" s="11">
        <f>'OddsRatio_working_3-way'!U216/(3*'OddsRatio_working_3-way'!X216^(1/3))*SIN(('OddsRatio_working_3-way'!Y216+4*PI())/3)</f>
        <v>0.503912673013996</v>
      </c>
      <c r="AL216" s="11">
        <f>'OddsRatio_working_3-way'!Z216+'OddsRatio_working_3-way'!AF216</f>
        <v>1.0482404001874839</v>
      </c>
      <c r="AM216" s="11">
        <f>'OddsRatio_working_3-way'!AA216+'OddsRatio_working_3-way'!AG216</f>
        <v>-0.69736430428868301</v>
      </c>
      <c r="AN216" s="11">
        <f>'OddsRatio_working_3-way'!AB216+'OddsRatio_working_3-way'!AH216</f>
        <v>-0.35087609589880098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1.0482404001874839</v>
      </c>
      <c r="AS216" s="11">
        <f>IF(('OddsRatio_working_3-way'!X216=0),IF(Q216&gt;0,-Q216^(1/3),(-Q216)^(1/3)),'OddsRatio_working_3-way'!AM216-'OddsRatio_working_3-way'!R216/3)</f>
        <v>-0.69736430428868301</v>
      </c>
      <c r="AT216" s="11">
        <f>IF(('OddsRatio_working_3-way'!X216=0),IF(Q216&gt;0,-Q216^(1/3),(-Q216)^(1/3)),'OddsRatio_working_3-way'!AN216-'OddsRatio_working_3-way'!R216/3)</f>
        <v>-0.35087609589880098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9">
        <f t="shared" si="52"/>
        <v>0.39602865532502229</v>
      </c>
      <c r="E217" s="9">
        <f t="shared" si="53"/>
        <v>0.26928247787932086</v>
      </c>
      <c r="F217" s="9">
        <f t="shared" si="54"/>
        <v>0.33468886679565707</v>
      </c>
      <c r="G217" s="9">
        <f t="shared" si="55"/>
        <v>1.0517722802229112</v>
      </c>
      <c r="H217" s="9">
        <f t="shared" si="56"/>
        <v>2.5250698063232218</v>
      </c>
      <c r="I217" s="9">
        <f t="shared" si="57"/>
        <v>3.7135724829751111</v>
      </c>
      <c r="J217" s="9">
        <f t="shared" si="58"/>
        <v>2.9878496096213021</v>
      </c>
      <c r="K217" s="11">
        <f t="shared" si="59"/>
        <v>0.4081632653061224</v>
      </c>
      <c r="L217" s="11">
        <f t="shared" si="60"/>
        <v>0.27932960893854747</v>
      </c>
      <c r="M217" s="11">
        <f t="shared" si="61"/>
        <v>0.34602076124567471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-0.2789347089476607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0.23354724735770085</v>
      </c>
      <c r="Q217" s="11">
        <f>2*'OddsRatio_working_3-way'!K217*'OddsRatio_working_3-way'!L217*'OddsRatio_working_3-way'!M217</f>
        <v>7.8901097080304336E-2</v>
      </c>
      <c r="R217" s="11">
        <f t="shared" si="62"/>
        <v>0</v>
      </c>
      <c r="S217" s="11">
        <f t="shared" si="63"/>
        <v>-0.8372828474405587</v>
      </c>
      <c r="T217" s="11">
        <f t="shared" si="64"/>
        <v>-0.28286582683802658</v>
      </c>
      <c r="U217" s="11">
        <f>'OddsRatio_working_3-way'!S217-'OddsRatio_working_3-way'!R217^2/3</f>
        <v>-0.8372828474405587</v>
      </c>
      <c r="V217" s="11">
        <f>'OddsRatio_working_3-way'!S217*'OddsRatio_working_3-way'!R217/3-2*'OddsRatio_working_3-way'!R217^3/27-'OddsRatio_working_3-way'!T217</f>
        <v>0.28286582683802658</v>
      </c>
      <c r="W217" s="11">
        <f>'OddsRatio_working_3-way'!V217^2+4*'OddsRatio_working_3-way'!U217^3/27</f>
        <v>-6.9455782820690148E-3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0.14744376408891413</v>
      </c>
      <c r="Y217" s="11">
        <f>IF('OddsRatio_working_3-way'!W217&gt;=0,IF('OddsRatio_working_3-way'!V217+SQRT('OddsRatio_working_3-way'!W217)&gt;0,0,PI()),ACOS('OddsRatio_working_3-way'!V217/(2*'OddsRatio_working_3-way'!X217)))</f>
        <v>0.28652091194886919</v>
      </c>
      <c r="Z217" s="11">
        <f>'OddsRatio_working_3-way'!X217^(1/3)*COS('OddsRatio_working_3-way'!Y217/3)</f>
        <v>0.52588614011145574</v>
      </c>
      <c r="AA217" s="11">
        <f>'OddsRatio_working_3-way'!X217^(1/3)*COS(('OddsRatio_working_3-way'!Y217+2*PI())/3)</f>
        <v>-0.30657261955082871</v>
      </c>
      <c r="AB217" s="11">
        <f>'OddsRatio_working_3-way'!X217^(1/3)*COS(('OddsRatio_working_3-way'!Y217+4*PI())/3)</f>
        <v>-0.21931352056062711</v>
      </c>
      <c r="AC217" s="11">
        <f>'OddsRatio_working_3-way'!X217^(1/3)*SIN('OddsRatio_working_3-way'!Y217/3)</f>
        <v>5.0379064291237216E-2</v>
      </c>
      <c r="AD217" s="11">
        <f>'OddsRatio_working_3-way'!X217^(1/3)*SIN(('OddsRatio_working_3-way'!Y217+2*PI())/3)</f>
        <v>0.43024122468904474</v>
      </c>
      <c r="AE217" s="11">
        <f>'OddsRatio_working_3-way'!X217^(1/3)*SIN(('OddsRatio_working_3-way'!Y217+4*PI())/3)</f>
        <v>-0.48062028898028186</v>
      </c>
      <c r="AF217" s="11">
        <f>-'OddsRatio_working_3-way'!U217/(3*'OddsRatio_working_3-way'!X217^(1/3))*COS(('OddsRatio_working_3-way'!Y217)/3)</f>
        <v>0.52588614011145562</v>
      </c>
      <c r="AG217" s="11">
        <f>-'OddsRatio_working_3-way'!U217/(3*'OddsRatio_working_3-way'!X217^(1/3))*COS(('OddsRatio_working_3-way'!Y217+2*PI())/3)</f>
        <v>-0.30657261955082865</v>
      </c>
      <c r="AH217" s="11">
        <f>-'OddsRatio_working_3-way'!U217/(3*'OddsRatio_working_3-way'!X217^(1/3))*COS(('OddsRatio_working_3-way'!Y217+4*PI())/3)</f>
        <v>-0.21931352056062706</v>
      </c>
      <c r="AI217" s="11">
        <f>'OddsRatio_working_3-way'!U217/(3*'OddsRatio_working_3-way'!X217^(1/3))*SIN(('OddsRatio_working_3-way'!Y217)/3)</f>
        <v>-5.0379064291237202E-2</v>
      </c>
      <c r="AJ217" s="11">
        <f>'OddsRatio_working_3-way'!U217/(3*'OddsRatio_working_3-way'!X217^(1/3))*SIN(('OddsRatio_working_3-way'!Y217+2*PI())/3)</f>
        <v>-0.43024122468904469</v>
      </c>
      <c r="AK217" s="11">
        <f>'OddsRatio_working_3-way'!U217/(3*'OddsRatio_working_3-way'!X217^(1/3))*SIN(('OddsRatio_working_3-way'!Y217+4*PI())/3)</f>
        <v>0.48062028898028175</v>
      </c>
      <c r="AL217" s="11">
        <f>'OddsRatio_working_3-way'!Z217+'OddsRatio_working_3-way'!AF217</f>
        <v>1.0517722802229112</v>
      </c>
      <c r="AM217" s="11">
        <f>'OddsRatio_working_3-way'!AA217+'OddsRatio_working_3-way'!AG217</f>
        <v>-0.61314523910165741</v>
      </c>
      <c r="AN217" s="11">
        <f>'OddsRatio_working_3-way'!AB217+'OddsRatio_working_3-way'!AH217</f>
        <v>-0.43862704112125417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1.0517722802229112</v>
      </c>
      <c r="AS217" s="11">
        <f>IF(('OddsRatio_working_3-way'!X217=0),IF(Q217&gt;0,-Q217^(1/3),(-Q217)^(1/3)),'OddsRatio_working_3-way'!AM217-'OddsRatio_working_3-way'!R217/3)</f>
        <v>-0.61314523910165741</v>
      </c>
      <c r="AT217" s="11">
        <f>IF(('OddsRatio_working_3-way'!X217=0),IF(Q217&gt;0,-Q217^(1/3),(-Q217)^(1/3)),'OddsRatio_working_3-way'!AN217-'OddsRatio_working_3-way'!R217/3)</f>
        <v>-0.43862704112125417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9">
        <f t="shared" si="52"/>
        <v>0.43373799871310886</v>
      </c>
      <c r="E218" s="9">
        <f t="shared" si="53"/>
        <v>0.26756417655271408</v>
      </c>
      <c r="F218" s="9">
        <f t="shared" si="54"/>
        <v>0.29869782473417683</v>
      </c>
      <c r="G218" s="9">
        <f t="shared" si="55"/>
        <v>1.0528542705931474</v>
      </c>
      <c r="H218" s="9">
        <f t="shared" si="56"/>
        <v>2.3055392955355032</v>
      </c>
      <c r="I218" s="9">
        <f t="shared" si="57"/>
        <v>3.7374211035421823</v>
      </c>
      <c r="J218" s="9">
        <f t="shared" si="58"/>
        <v>3.3478650234227185</v>
      </c>
      <c r="K218" s="11">
        <f t="shared" si="59"/>
        <v>0.4464285714285714</v>
      </c>
      <c r="L218" s="11">
        <f t="shared" si="60"/>
        <v>0.27777777777777779</v>
      </c>
      <c r="M218" s="11">
        <f t="shared" si="61"/>
        <v>0.30959752321981426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-0.2760240060936654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0.23304277851491473</v>
      </c>
      <c r="Q218" s="11">
        <f>2*'OddsRatio_working_3-way'!K218*'OddsRatio_working_3-way'!L218*'OddsRatio_working_3-way'!M218</f>
        <v>7.6785100004914258E-2</v>
      </c>
      <c r="R218" s="11">
        <f t="shared" si="62"/>
        <v>0</v>
      </c>
      <c r="S218" s="11">
        <f t="shared" si="63"/>
        <v>-0.84428445848957967</v>
      </c>
      <c r="T218" s="11">
        <f t="shared" si="64"/>
        <v>-0.27818268813495217</v>
      </c>
      <c r="U218" s="11">
        <f>'OddsRatio_working_3-way'!S218-'OddsRatio_working_3-way'!R218^2/3</f>
        <v>-0.84428445848957967</v>
      </c>
      <c r="V218" s="11">
        <f>'OddsRatio_working_3-way'!S218*'OddsRatio_working_3-way'!R218/3-2*'OddsRatio_working_3-way'!R218^3/27-'OddsRatio_working_3-way'!T218</f>
        <v>0.27818268813495217</v>
      </c>
      <c r="W218" s="11">
        <f>'OddsRatio_working_3-way'!V218^2+4*'OddsRatio_working_3-way'!U218^3/27</f>
        <v>-1.1772862980801588E-2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0.14929707880496998</v>
      </c>
      <c r="Y218" s="11">
        <f>IF('OddsRatio_working_3-way'!W218&gt;=0,IF('OddsRatio_working_3-way'!V218+SQRT('OddsRatio_working_3-way'!W218)&gt;0,0,PI()),ACOS('OddsRatio_working_3-way'!V218/(2*'OddsRatio_working_3-way'!X218)))</f>
        <v>0.37189219375693128</v>
      </c>
      <c r="Z218" s="11">
        <f>'OddsRatio_working_3-way'!X218^(1/3)*COS('OddsRatio_working_3-way'!Y218/3)</f>
        <v>0.5264271352965737</v>
      </c>
      <c r="AA218" s="11">
        <f>'OddsRatio_working_3-way'!X218^(1/3)*COS(('OddsRatio_working_3-way'!Y218+2*PI())/3)</f>
        <v>-0.32001997608938731</v>
      </c>
      <c r="AB218" s="11">
        <f>'OddsRatio_working_3-way'!X218^(1/3)*COS(('OddsRatio_working_3-way'!Y218+4*PI())/3)</f>
        <v>-0.20640715920718627</v>
      </c>
      <c r="AC218" s="11">
        <f>'OddsRatio_working_3-way'!X218^(1/3)*SIN('OddsRatio_working_3-way'!Y218/3)</f>
        <v>6.5594390410330383E-2</v>
      </c>
      <c r="AD218" s="11">
        <f>'OddsRatio_working_3-way'!X218^(1/3)*SIN(('OddsRatio_working_3-way'!Y218+2*PI())/3)</f>
        <v>0.42310207720313536</v>
      </c>
      <c r="AE218" s="11">
        <f>'OddsRatio_working_3-way'!X218^(1/3)*SIN(('OddsRatio_working_3-way'!Y218+4*PI())/3)</f>
        <v>-0.48869646761346575</v>
      </c>
      <c r="AF218" s="11">
        <f>-'OddsRatio_working_3-way'!U218/(3*'OddsRatio_working_3-way'!X218^(1/3))*COS(('OddsRatio_working_3-way'!Y218)/3)</f>
        <v>0.52642713529657359</v>
      </c>
      <c r="AG218" s="11">
        <f>-'OddsRatio_working_3-way'!U218/(3*'OddsRatio_working_3-way'!X218^(1/3))*COS(('OddsRatio_working_3-way'!Y218+2*PI())/3)</f>
        <v>-0.32001997608938726</v>
      </c>
      <c r="AH218" s="11">
        <f>-'OddsRatio_working_3-way'!U218/(3*'OddsRatio_working_3-way'!X218^(1/3))*COS(('OddsRatio_working_3-way'!Y218+4*PI())/3)</f>
        <v>-0.20640715920718625</v>
      </c>
      <c r="AI218" s="11">
        <f>'OddsRatio_working_3-way'!U218/(3*'OddsRatio_working_3-way'!X218^(1/3))*SIN(('OddsRatio_working_3-way'!Y218)/3)</f>
        <v>-6.5594390410330369E-2</v>
      </c>
      <c r="AJ218" s="11">
        <f>'OddsRatio_working_3-way'!U218/(3*'OddsRatio_working_3-way'!X218^(1/3))*SIN(('OddsRatio_working_3-way'!Y218+2*PI())/3)</f>
        <v>-0.42310207720313525</v>
      </c>
      <c r="AK218" s="11">
        <f>'OddsRatio_working_3-way'!U218/(3*'OddsRatio_working_3-way'!X218^(1/3))*SIN(('OddsRatio_working_3-way'!Y218+4*PI())/3)</f>
        <v>0.48869646761346563</v>
      </c>
      <c r="AL218" s="11">
        <f>'OddsRatio_working_3-way'!Z218+'OddsRatio_working_3-way'!AF218</f>
        <v>1.0528542705931474</v>
      </c>
      <c r="AM218" s="11">
        <f>'OddsRatio_working_3-way'!AA218+'OddsRatio_working_3-way'!AG218</f>
        <v>-0.64003995217877452</v>
      </c>
      <c r="AN218" s="11">
        <f>'OddsRatio_working_3-way'!AB218+'OddsRatio_working_3-way'!AH218</f>
        <v>-0.41281431841437255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1.0528542705931474</v>
      </c>
      <c r="AS218" s="11">
        <f>IF(('OddsRatio_working_3-way'!X218=0),IF(Q218&gt;0,-Q218^(1/3),(-Q218)^(1/3)),'OddsRatio_working_3-way'!AM218-'OddsRatio_working_3-way'!R218/3)</f>
        <v>-0.64003995217877452</v>
      </c>
      <c r="AT218" s="11">
        <f>IF(('OddsRatio_working_3-way'!X218=0),IF(Q218&gt;0,-Q218^(1/3),(-Q218)^(1/3)),'OddsRatio_working_3-way'!AN218-'OddsRatio_working_3-way'!R218/3)</f>
        <v>-0.41281431841437255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9">
        <f t="shared" si="52"/>
        <v>0.25028789518663663</v>
      </c>
      <c r="E219" s="9">
        <f t="shared" si="53"/>
        <v>0.26797298220437954</v>
      </c>
      <c r="F219" s="9">
        <f t="shared" si="54"/>
        <v>0.48173912260898383</v>
      </c>
      <c r="G219" s="9">
        <f t="shared" si="55"/>
        <v>1.0547179491074237</v>
      </c>
      <c r="H219" s="9">
        <f t="shared" si="56"/>
        <v>3.9953989754650827</v>
      </c>
      <c r="I219" s="9">
        <f t="shared" si="57"/>
        <v>3.7317194881882267</v>
      </c>
      <c r="J219" s="9">
        <f t="shared" si="58"/>
        <v>2.0758123080895721</v>
      </c>
      <c r="K219" s="11">
        <f t="shared" si="59"/>
        <v>0.26041666666666669</v>
      </c>
      <c r="L219" s="11">
        <f t="shared" si="60"/>
        <v>0.2785515320334262</v>
      </c>
      <c r="M219" s="11">
        <f t="shared" si="61"/>
        <v>0.49504950495049505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-0.26942707327835835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0.23162352795168101</v>
      </c>
      <c r="Q219" s="11">
        <f>2*'OddsRatio_working_3-way'!K219*'OddsRatio_working_3-way'!L219*'OddsRatio_working_3-way'!M219</f>
        <v>7.1821248977265426E-2</v>
      </c>
      <c r="R219" s="11">
        <f t="shared" si="62"/>
        <v>0</v>
      </c>
      <c r="S219" s="11">
        <f t="shared" si="63"/>
        <v>-0.85968913640827538</v>
      </c>
      <c r="T219" s="11">
        <f t="shared" si="64"/>
        <v>-0.26657027485527918</v>
      </c>
      <c r="U219" s="11">
        <f>'OddsRatio_working_3-way'!S219-'OddsRatio_working_3-way'!R219^2/3</f>
        <v>-0.85968913640827538</v>
      </c>
      <c r="V219" s="11">
        <f>'OddsRatio_working_3-way'!S219*'OddsRatio_working_3-way'!R219/3-2*'OddsRatio_working_3-way'!R219^3/27-'OddsRatio_working_3-way'!T219</f>
        <v>0.26657027485527918</v>
      </c>
      <c r="W219" s="11">
        <f>'OddsRatio_working_3-way'!V219^2+4*'OddsRatio_working_3-way'!U219^3/27</f>
        <v>-2.3068659697501839E-2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0.15340173657257022</v>
      </c>
      <c r="Y219" s="11">
        <f>IF('OddsRatio_working_3-way'!W219&gt;=0,IF('OddsRatio_working_3-way'!V219+SQRT('OddsRatio_working_3-way'!W219)&gt;0,0,PI()),ACOS('OddsRatio_working_3-way'!V219/(2*'OddsRatio_working_3-way'!X219)))</f>
        <v>0.51789479719339671</v>
      </c>
      <c r="Z219" s="11">
        <f>'OddsRatio_working_3-way'!X219^(1/3)*COS('OddsRatio_working_3-way'!Y219/3)</f>
        <v>0.52735897455371183</v>
      </c>
      <c r="AA219" s="11">
        <f>'OddsRatio_working_3-way'!X219^(1/3)*COS(('OddsRatio_working_3-way'!Y219+2*PI())/3)</f>
        <v>-0.34331407819256238</v>
      </c>
      <c r="AB219" s="11">
        <f>'OddsRatio_working_3-way'!X219^(1/3)*COS(('OddsRatio_working_3-way'!Y219+4*PI())/3)</f>
        <v>-0.18404489636114962</v>
      </c>
      <c r="AC219" s="11">
        <f>'OddsRatio_working_3-way'!X219^(1/3)*SIN('OddsRatio_working_3-way'!Y219/3)</f>
        <v>9.1954105003977785E-2</v>
      </c>
      <c r="AD219" s="11">
        <f>'OddsRatio_working_3-way'!X219^(1/3)*SIN(('OddsRatio_working_3-way'!Y219+2*PI())/3)</f>
        <v>0.41072921637523702</v>
      </c>
      <c r="AE219" s="11">
        <f>'OddsRatio_working_3-way'!X219^(1/3)*SIN(('OddsRatio_working_3-way'!Y219+4*PI())/3)</f>
        <v>-0.50268332137921468</v>
      </c>
      <c r="AF219" s="11">
        <f>-'OddsRatio_working_3-way'!U219/(3*'OddsRatio_working_3-way'!X219^(1/3))*COS(('OddsRatio_working_3-way'!Y219)/3)</f>
        <v>0.52735897455371183</v>
      </c>
      <c r="AG219" s="11">
        <f>-'OddsRatio_working_3-way'!U219/(3*'OddsRatio_working_3-way'!X219^(1/3))*COS(('OddsRatio_working_3-way'!Y219+2*PI())/3)</f>
        <v>-0.34331407819256238</v>
      </c>
      <c r="AH219" s="11">
        <f>-'OddsRatio_working_3-way'!U219/(3*'OddsRatio_working_3-way'!X219^(1/3))*COS(('OddsRatio_working_3-way'!Y219+4*PI())/3)</f>
        <v>-0.18404489636114962</v>
      </c>
      <c r="AI219" s="11">
        <f>'OddsRatio_working_3-way'!U219/(3*'OddsRatio_working_3-way'!X219^(1/3))*SIN(('OddsRatio_working_3-way'!Y219)/3)</f>
        <v>-9.1954105003977785E-2</v>
      </c>
      <c r="AJ219" s="11">
        <f>'OddsRatio_working_3-way'!U219/(3*'OddsRatio_working_3-way'!X219^(1/3))*SIN(('OddsRatio_working_3-way'!Y219+2*PI())/3)</f>
        <v>-0.41072921637523702</v>
      </c>
      <c r="AK219" s="11">
        <f>'OddsRatio_working_3-way'!U219/(3*'OddsRatio_working_3-way'!X219^(1/3))*SIN(('OddsRatio_working_3-way'!Y219+4*PI())/3)</f>
        <v>0.50268332137921468</v>
      </c>
      <c r="AL219" s="11">
        <f>'OddsRatio_working_3-way'!Z219+'OddsRatio_working_3-way'!AF219</f>
        <v>1.0547179491074237</v>
      </c>
      <c r="AM219" s="11">
        <f>'OddsRatio_working_3-way'!AA219+'OddsRatio_working_3-way'!AG219</f>
        <v>-0.68662815638512475</v>
      </c>
      <c r="AN219" s="11">
        <f>'OddsRatio_working_3-way'!AB219+'OddsRatio_working_3-way'!AH219</f>
        <v>-0.36808979272229925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1.0547179491074237</v>
      </c>
      <c r="AS219" s="11">
        <f>IF(('OddsRatio_working_3-way'!X219=0),IF(Q219&gt;0,-Q219^(1/3),(-Q219)^(1/3)),'OddsRatio_working_3-way'!AM219-'OddsRatio_working_3-way'!R219/3)</f>
        <v>-0.68662815638512475</v>
      </c>
      <c r="AT219" s="11">
        <f>IF(('OddsRatio_working_3-way'!X219=0),IF(Q219&gt;0,-Q219^(1/3),(-Q219)^(1/3)),'OddsRatio_working_3-way'!AN219-'OddsRatio_working_3-way'!R219/3)</f>
        <v>-0.36808979272229925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9">
        <f t="shared" si="52"/>
        <v>0.50697225875017882</v>
      </c>
      <c r="E220" s="9">
        <f t="shared" si="53"/>
        <v>0.25805111898924377</v>
      </c>
      <c r="F220" s="9">
        <f t="shared" si="54"/>
        <v>0.23497662226057753</v>
      </c>
      <c r="G220" s="9">
        <f t="shared" si="55"/>
        <v>1.0570592562025793</v>
      </c>
      <c r="H220" s="9">
        <f t="shared" si="56"/>
        <v>1.9724945157063731</v>
      </c>
      <c r="I220" s="9">
        <f t="shared" si="57"/>
        <v>3.8752011768710157</v>
      </c>
      <c r="J220" s="9">
        <f t="shared" si="58"/>
        <v>4.2557425091039445</v>
      </c>
      <c r="K220" s="11">
        <f t="shared" si="59"/>
        <v>0.52083333333333337</v>
      </c>
      <c r="L220" s="11">
        <f t="shared" si="60"/>
        <v>0.26881720430107525</v>
      </c>
      <c r="M220" s="11">
        <f t="shared" si="61"/>
        <v>0.24509803921568626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-0.26448626045400236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0.2306029938857263</v>
      </c>
      <c r="Q220" s="11">
        <f>2*'OddsRatio_working_3-way'!K220*'OddsRatio_working_3-way'!L220*'OddsRatio_working_3-way'!M220</f>
        <v>6.8631843418370933E-2</v>
      </c>
      <c r="R220" s="11">
        <f t="shared" si="62"/>
        <v>0</v>
      </c>
      <c r="S220" s="11">
        <f t="shared" si="63"/>
        <v>-0.87189025807951637</v>
      </c>
      <c r="T220" s="11">
        <f t="shared" si="64"/>
        <v>-0.25949114823795133</v>
      </c>
      <c r="U220" s="11">
        <f>'OddsRatio_working_3-way'!S220-'OddsRatio_working_3-way'!R220^2/3</f>
        <v>-0.87189025807951637</v>
      </c>
      <c r="V220" s="11">
        <f>'OddsRatio_working_3-way'!S220*'OddsRatio_working_3-way'!R220/3-2*'OddsRatio_working_3-way'!R220^3/27-'OddsRatio_working_3-way'!T220</f>
        <v>0.25949114823795133</v>
      </c>
      <c r="W220" s="11">
        <f>'OddsRatio_working_3-way'!V220^2+4*'OddsRatio_working_3-way'!U220^3/27</f>
        <v>-3.0857609393931423E-2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0.15667902333096623</v>
      </c>
      <c r="Y220" s="11">
        <f>IF('OddsRatio_working_3-way'!W220&gt;=0,IF('OddsRatio_working_3-way'!V220+SQRT('OddsRatio_working_3-way'!W220)&gt;0,0,PI()),ACOS('OddsRatio_working_3-way'!V220/(2*'OddsRatio_working_3-way'!X220)))</f>
        <v>0.59509022235657272</v>
      </c>
      <c r="Z220" s="11">
        <f>'OddsRatio_working_3-way'!X220^(1/3)*COS('OddsRatio_working_3-way'!Y220/3)</f>
        <v>0.52852962810128978</v>
      </c>
      <c r="AA220" s="11">
        <f>'OddsRatio_working_3-way'!X220^(1/3)*COS(('OddsRatio_working_3-way'!Y220+2*PI())/3)</f>
        <v>-0.35626964372938147</v>
      </c>
      <c r="AB220" s="11">
        <f>'OddsRatio_working_3-way'!X220^(1/3)*COS(('OddsRatio_working_3-way'!Y220+4*PI())/3)</f>
        <v>-0.17225998437190823</v>
      </c>
      <c r="AC220" s="11">
        <f>'OddsRatio_working_3-way'!X220^(1/3)*SIN('OddsRatio_working_3-way'!Y220/3)</f>
        <v>0.10623802636352844</v>
      </c>
      <c r="AD220" s="11">
        <f>'OddsRatio_working_3-way'!X220^(1/3)*SIN(('OddsRatio_working_3-way'!Y220+2*PI())/3)</f>
        <v>0.40460107140669449</v>
      </c>
      <c r="AE220" s="11">
        <f>'OddsRatio_working_3-way'!X220^(1/3)*SIN(('OddsRatio_working_3-way'!Y220+4*PI())/3)</f>
        <v>-0.51083909777022296</v>
      </c>
      <c r="AF220" s="11">
        <f>-'OddsRatio_working_3-way'!U220/(3*'OddsRatio_working_3-way'!X220^(1/3))*COS(('OddsRatio_working_3-way'!Y220)/3)</f>
        <v>0.52852962810128967</v>
      </c>
      <c r="AG220" s="11">
        <f>-'OddsRatio_working_3-way'!U220/(3*'OddsRatio_working_3-way'!X220^(1/3))*COS(('OddsRatio_working_3-way'!Y220+2*PI())/3)</f>
        <v>-0.35626964372938136</v>
      </c>
      <c r="AH220" s="11">
        <f>-'OddsRatio_working_3-way'!U220/(3*'OddsRatio_working_3-way'!X220^(1/3))*COS(('OddsRatio_working_3-way'!Y220+4*PI())/3)</f>
        <v>-0.1722599843719082</v>
      </c>
      <c r="AI220" s="11">
        <f>'OddsRatio_working_3-way'!U220/(3*'OddsRatio_working_3-way'!X220^(1/3))*SIN(('OddsRatio_working_3-way'!Y220)/3)</f>
        <v>-0.10623802636352841</v>
      </c>
      <c r="AJ220" s="11">
        <f>'OddsRatio_working_3-way'!U220/(3*'OddsRatio_working_3-way'!X220^(1/3))*SIN(('OddsRatio_working_3-way'!Y220+2*PI())/3)</f>
        <v>-0.40460107140669438</v>
      </c>
      <c r="AK220" s="11">
        <f>'OddsRatio_working_3-way'!U220/(3*'OddsRatio_working_3-way'!X220^(1/3))*SIN(('OddsRatio_working_3-way'!Y220+4*PI())/3)</f>
        <v>0.51083909777022285</v>
      </c>
      <c r="AL220" s="11">
        <f>'OddsRatio_working_3-way'!Z220+'OddsRatio_working_3-way'!AF220</f>
        <v>1.0570592562025793</v>
      </c>
      <c r="AM220" s="11">
        <f>'OddsRatio_working_3-way'!AA220+'OddsRatio_working_3-way'!AG220</f>
        <v>-0.71253928745876283</v>
      </c>
      <c r="AN220" s="11">
        <f>'OddsRatio_working_3-way'!AB220+'OddsRatio_working_3-way'!AH220</f>
        <v>-0.34451996874381641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1.0570592562025793</v>
      </c>
      <c r="AS220" s="11">
        <f>IF(('OddsRatio_working_3-way'!X220=0),IF(Q220&gt;0,-Q220^(1/3),(-Q220)^(1/3)),'OddsRatio_working_3-way'!AM220-'OddsRatio_working_3-way'!R220/3)</f>
        <v>-0.71253928745876283</v>
      </c>
      <c r="AT220" s="11">
        <f>IF(('OddsRatio_working_3-way'!X220=0),IF(Q220&gt;0,-Q220^(1/3),(-Q220)^(1/3)),'OddsRatio_working_3-way'!AN220-'OddsRatio_working_3-way'!R220/3)</f>
        <v>-0.34451996874381641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9">
        <f t="shared" si="52"/>
        <v>0.41150424447793804</v>
      </c>
      <c r="E221" s="9">
        <f t="shared" si="53"/>
        <v>0.28379090952314373</v>
      </c>
      <c r="F221" s="9">
        <f t="shared" si="54"/>
        <v>0.30470484599891806</v>
      </c>
      <c r="G221" s="9">
        <f t="shared" si="55"/>
        <v>1.0515504350255447</v>
      </c>
      <c r="H221" s="9">
        <f t="shared" si="56"/>
        <v>2.4301085916347405</v>
      </c>
      <c r="I221" s="9">
        <f t="shared" si="57"/>
        <v>3.5237210440613072</v>
      </c>
      <c r="J221" s="9">
        <f t="shared" si="58"/>
        <v>3.2818644440054321</v>
      </c>
      <c r="K221" s="11">
        <f t="shared" si="59"/>
        <v>0.42372881355932207</v>
      </c>
      <c r="L221" s="11">
        <f t="shared" si="60"/>
        <v>0.29411764705882354</v>
      </c>
      <c r="M221" s="11">
        <f t="shared" si="61"/>
        <v>0.31545741324921134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-0.27845800139015131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0.23313340734893118</v>
      </c>
      <c r="Q221" s="11">
        <f>2*'OddsRatio_working_3-way'!K221*'OddsRatio_working_3-way'!L221*'OddsRatio_working_3-way'!M221</f>
        <v>7.862846790857711E-2</v>
      </c>
      <c r="R221" s="11">
        <f t="shared" si="62"/>
        <v>0</v>
      </c>
      <c r="S221" s="11">
        <f t="shared" si="63"/>
        <v>-0.83723005331164746</v>
      </c>
      <c r="T221" s="11">
        <f t="shared" si="64"/>
        <v>-0.28237101292129757</v>
      </c>
      <c r="U221" s="11">
        <f>'OddsRatio_working_3-way'!S221-'OddsRatio_working_3-way'!R221^2/3</f>
        <v>-0.83723005331164746</v>
      </c>
      <c r="V221" s="11">
        <f>'OddsRatio_working_3-way'!S221*'OddsRatio_working_3-way'!R221/3-2*'OddsRatio_working_3-way'!R221^3/27-'OddsRatio_working_3-way'!T221</f>
        <v>0.28237101292129757</v>
      </c>
      <c r="W221" s="11">
        <f>'OddsRatio_working_3-way'!V221^2+4*'OddsRatio_working_3-way'!U221^3/27</f>
        <v>-7.2088170708557164E-3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0.14742981890467013</v>
      </c>
      <c r="Y221" s="11">
        <f>IF('OddsRatio_working_3-way'!W221&gt;=0,IF('OddsRatio_working_3-way'!V221+SQRT('OddsRatio_working_3-way'!W221)&gt;0,0,PI()),ACOS('OddsRatio_working_3-way'!V221/(2*'OddsRatio_working_3-way'!X221)))</f>
        <v>0.29208519721962345</v>
      </c>
      <c r="Z221" s="11">
        <f>'OddsRatio_working_3-way'!X221^(1/3)*COS('OddsRatio_working_3-way'!Y221/3)</f>
        <v>0.52577521751277234</v>
      </c>
      <c r="AA221" s="11">
        <f>'OddsRatio_working_3-way'!X221^(1/3)*COS(('OddsRatio_working_3-way'!Y221+2*PI())/3)</f>
        <v>-0.30736039610954913</v>
      </c>
      <c r="AB221" s="11">
        <f>'OddsRatio_working_3-way'!X221^(1/3)*COS(('OddsRatio_working_3-way'!Y221+4*PI())/3)</f>
        <v>-0.2184148214032231</v>
      </c>
      <c r="AC221" s="11">
        <f>'OddsRatio_working_3-way'!X221^(1/3)*SIN('OddsRatio_working_3-way'!Y221/3)</f>
        <v>5.1352751499923223E-2</v>
      </c>
      <c r="AD221" s="11">
        <f>'OddsRatio_working_3-way'!X221^(1/3)*SIN(('OddsRatio_working_3-way'!Y221+2*PI())/3)</f>
        <v>0.42965831929638809</v>
      </c>
      <c r="AE221" s="11">
        <f>'OddsRatio_working_3-way'!X221^(1/3)*SIN(('OddsRatio_working_3-way'!Y221+4*PI())/3)</f>
        <v>-0.48101107079631139</v>
      </c>
      <c r="AF221" s="11">
        <f>-'OddsRatio_working_3-way'!U221/(3*'OddsRatio_working_3-way'!X221^(1/3))*COS(('OddsRatio_working_3-way'!Y221)/3)</f>
        <v>0.52577521751277223</v>
      </c>
      <c r="AG221" s="11">
        <f>-'OddsRatio_working_3-way'!U221/(3*'OddsRatio_working_3-way'!X221^(1/3))*COS(('OddsRatio_working_3-way'!Y221+2*PI())/3)</f>
        <v>-0.30736039610954907</v>
      </c>
      <c r="AH221" s="11">
        <f>-'OddsRatio_working_3-way'!U221/(3*'OddsRatio_working_3-way'!X221^(1/3))*COS(('OddsRatio_working_3-way'!Y221+4*PI())/3)</f>
        <v>-0.21841482140322305</v>
      </c>
      <c r="AI221" s="11">
        <f>'OddsRatio_working_3-way'!U221/(3*'OddsRatio_working_3-way'!X221^(1/3))*SIN(('OddsRatio_working_3-way'!Y221)/3)</f>
        <v>-5.1352751499923209E-2</v>
      </c>
      <c r="AJ221" s="11">
        <f>'OddsRatio_working_3-way'!U221/(3*'OddsRatio_working_3-way'!X221^(1/3))*SIN(('OddsRatio_working_3-way'!Y221+2*PI())/3)</f>
        <v>-0.42965831929638798</v>
      </c>
      <c r="AK221" s="11">
        <f>'OddsRatio_working_3-way'!U221/(3*'OddsRatio_working_3-way'!X221^(1/3))*SIN(('OddsRatio_working_3-way'!Y221+4*PI())/3)</f>
        <v>0.48101107079631134</v>
      </c>
      <c r="AL221" s="11">
        <f>'OddsRatio_working_3-way'!Z221+'OddsRatio_working_3-way'!AF221</f>
        <v>1.0515504350255447</v>
      </c>
      <c r="AM221" s="11">
        <f>'OddsRatio_working_3-way'!AA221+'OddsRatio_working_3-way'!AG221</f>
        <v>-0.61472079221909826</v>
      </c>
      <c r="AN221" s="11">
        <f>'OddsRatio_working_3-way'!AB221+'OddsRatio_working_3-way'!AH221</f>
        <v>-0.43682964280644615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1.0515504350255447</v>
      </c>
      <c r="AS221" s="11">
        <f>IF(('OddsRatio_working_3-way'!X221=0),IF(Q221&gt;0,-Q221^(1/3),(-Q221)^(1/3)),'OddsRatio_working_3-way'!AM221-'OddsRatio_working_3-way'!R221/3)</f>
        <v>-0.61472079221909826</v>
      </c>
      <c r="AT221" s="11">
        <f>IF(('OddsRatio_working_3-way'!X221=0),IF(Q221&gt;0,-Q221^(1/3),(-Q221)^(1/3)),'OddsRatio_working_3-way'!AN221-'OddsRatio_working_3-way'!R221/3)</f>
        <v>-0.43682964280644615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9">
        <f t="shared" si="52"/>
        <v>0.40597662291187447</v>
      </c>
      <c r="E222" s="9">
        <f t="shared" si="53"/>
        <v>0.29051450760447628</v>
      </c>
      <c r="F222" s="9">
        <f t="shared" si="54"/>
        <v>0.30350886948364963</v>
      </c>
      <c r="G222" s="9">
        <f t="shared" si="55"/>
        <v>1.0526590040584187</v>
      </c>
      <c r="H222" s="9">
        <f t="shared" si="56"/>
        <v>2.4631960156412021</v>
      </c>
      <c r="I222" s="9">
        <f t="shared" si="57"/>
        <v>3.4421688894155311</v>
      </c>
      <c r="J222" s="9">
        <f t="shared" si="58"/>
        <v>3.2947966288473527</v>
      </c>
      <c r="K222" s="11">
        <f t="shared" si="59"/>
        <v>0.41841004184100417</v>
      </c>
      <c r="L222" s="11">
        <f t="shared" si="60"/>
        <v>0.30120481927710846</v>
      </c>
      <c r="M222" s="11">
        <f t="shared" si="61"/>
        <v>0.31446540880503143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-0.27860966245973895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0.2334275921083877</v>
      </c>
      <c r="Q222" s="11">
        <f>2*'OddsRatio_working_3-way'!K222*'OddsRatio_working_3-way'!L222*'OddsRatio_working_3-way'!M222</f>
        <v>7.9262340274494997E-2</v>
      </c>
      <c r="R222" s="11">
        <f t="shared" si="62"/>
        <v>0</v>
      </c>
      <c r="S222" s="11">
        <f t="shared" si="63"/>
        <v>-0.83783021036508243</v>
      </c>
      <c r="T222" s="11">
        <f t="shared" si="64"/>
        <v>-0.28449243136335572</v>
      </c>
      <c r="U222" s="11">
        <f>'OddsRatio_working_3-way'!S222-'OddsRatio_working_3-way'!R222^2/3</f>
        <v>-0.83783021036508243</v>
      </c>
      <c r="V222" s="11">
        <f>'OddsRatio_working_3-way'!S222*'OddsRatio_working_3-way'!R222/3-2*'OddsRatio_working_3-way'!R222^3/27-'OddsRatio_working_3-way'!T222</f>
        <v>0.28449243136335572</v>
      </c>
      <c r="W222" s="11">
        <f>'OddsRatio_working_3-way'!V222^2+4*'OddsRatio_working_3-way'!U222^3/27</f>
        <v>-6.1933666025745654E-3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0.14758837192137481</v>
      </c>
      <c r="Y222" s="11">
        <f>IF('OddsRatio_working_3-way'!W222&gt;=0,IF('OddsRatio_working_3-way'!V222+SQRT('OddsRatio_working_3-way'!W222)&gt;0,0,PI()),ACOS('OddsRatio_working_3-way'!V222/(2*'OddsRatio_working_3-way'!X222)))</f>
        <v>0.26987707157910856</v>
      </c>
      <c r="Z222" s="11">
        <f>'OddsRatio_working_3-way'!X222^(1/3)*COS('OddsRatio_working_3-way'!Y222/3)</f>
        <v>0.52632950202920936</v>
      </c>
      <c r="AA222" s="11">
        <f>'OddsRatio_working_3-way'!X222^(1/3)*COS(('OddsRatio_working_3-way'!Y222+2*PI())/3)</f>
        <v>-0.30428036923364571</v>
      </c>
      <c r="AB222" s="11">
        <f>'OddsRatio_working_3-way'!X222^(1/3)*COS(('OddsRatio_working_3-way'!Y222+4*PI())/3)</f>
        <v>-0.22204913279556376</v>
      </c>
      <c r="AC222" s="11">
        <f>'OddsRatio_working_3-way'!X222^(1/3)*SIN('OddsRatio_working_3-way'!Y222/3)</f>
        <v>4.747622649332247E-2</v>
      </c>
      <c r="AD222" s="11">
        <f>'OddsRatio_working_3-way'!X222^(1/3)*SIN(('OddsRatio_working_3-way'!Y222+2*PI())/3)</f>
        <v>0.43207660627184735</v>
      </c>
      <c r="AE222" s="11">
        <f>'OddsRatio_working_3-way'!X222^(1/3)*SIN(('OddsRatio_working_3-way'!Y222+4*PI())/3)</f>
        <v>-0.47955283276516975</v>
      </c>
      <c r="AF222" s="11">
        <f>-'OddsRatio_working_3-way'!U222/(3*'OddsRatio_working_3-way'!X222^(1/3))*COS(('OddsRatio_working_3-way'!Y222)/3)</f>
        <v>0.52632950202920947</v>
      </c>
      <c r="AG222" s="11">
        <f>-'OddsRatio_working_3-way'!U222/(3*'OddsRatio_working_3-way'!X222^(1/3))*COS(('OddsRatio_working_3-way'!Y222+2*PI())/3)</f>
        <v>-0.30428036923364576</v>
      </c>
      <c r="AH222" s="11">
        <f>-'OddsRatio_working_3-way'!U222/(3*'OddsRatio_working_3-way'!X222^(1/3))*COS(('OddsRatio_working_3-way'!Y222+4*PI())/3)</f>
        <v>-0.22204913279556382</v>
      </c>
      <c r="AI222" s="11">
        <f>'OddsRatio_working_3-way'!U222/(3*'OddsRatio_working_3-way'!X222^(1/3))*SIN(('OddsRatio_working_3-way'!Y222)/3)</f>
        <v>-4.7476226493322483E-2</v>
      </c>
      <c r="AJ222" s="11">
        <f>'OddsRatio_working_3-way'!U222/(3*'OddsRatio_working_3-way'!X222^(1/3))*SIN(('OddsRatio_working_3-way'!Y222+2*PI())/3)</f>
        <v>-0.43207660627184741</v>
      </c>
      <c r="AK222" s="11">
        <f>'OddsRatio_working_3-way'!U222/(3*'OddsRatio_working_3-way'!X222^(1/3))*SIN(('OddsRatio_working_3-way'!Y222+4*PI())/3)</f>
        <v>0.47955283276516986</v>
      </c>
      <c r="AL222" s="11">
        <f>'OddsRatio_working_3-way'!Z222+'OddsRatio_working_3-way'!AF222</f>
        <v>1.0526590040584187</v>
      </c>
      <c r="AM222" s="11">
        <f>'OddsRatio_working_3-way'!AA222+'OddsRatio_working_3-way'!AG222</f>
        <v>-0.60856073846729153</v>
      </c>
      <c r="AN222" s="11">
        <f>'OddsRatio_working_3-way'!AB222+'OddsRatio_working_3-way'!AH222</f>
        <v>-0.44409826559112758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1.0526590040584187</v>
      </c>
      <c r="AS222" s="11">
        <f>IF(('OddsRatio_working_3-way'!X222=0),IF(Q222&gt;0,-Q222^(1/3),(-Q222)^(1/3)),'OddsRatio_working_3-way'!AM222-'OddsRatio_working_3-way'!R222/3)</f>
        <v>-0.60856073846729153</v>
      </c>
      <c r="AT222" s="11">
        <f>IF(('OddsRatio_working_3-way'!X222=0),IF(Q222&gt;0,-Q222^(1/3),(-Q222)^(1/3)),'OddsRatio_working_3-way'!AN222-'OddsRatio_working_3-way'!R222/3)</f>
        <v>-0.44409826559112758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9">
        <f t="shared" si="52"/>
        <v>0.47201177410175749</v>
      </c>
      <c r="E223" s="9">
        <f t="shared" si="53"/>
        <v>0.25627846871224103</v>
      </c>
      <c r="F223" s="9">
        <f t="shared" si="54"/>
        <v>0.2717097571860016</v>
      </c>
      <c r="G223" s="9">
        <f t="shared" si="55"/>
        <v>1.0552747351523064</v>
      </c>
      <c r="H223" s="9">
        <f t="shared" si="56"/>
        <v>2.1185912192614449</v>
      </c>
      <c r="I223" s="9">
        <f t="shared" si="57"/>
        <v>3.9020055216688418</v>
      </c>
      <c r="J223" s="9">
        <f t="shared" si="58"/>
        <v>3.6803978272868578</v>
      </c>
      <c r="K223" s="11">
        <f t="shared" si="59"/>
        <v>0.4854368932038835</v>
      </c>
      <c r="L223" s="11">
        <f t="shared" si="60"/>
        <v>0.26666666666666666</v>
      </c>
      <c r="M223" s="11">
        <f t="shared" si="61"/>
        <v>0.2824858757062147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-0.27075128444225038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0.23220521821805351</v>
      </c>
      <c r="Q223" s="11">
        <f>2*'OddsRatio_working_3-way'!K223*'OddsRatio_working_3-way'!L223*'OddsRatio_working_3-way'!M223</f>
        <v>7.3135501800961733E-2</v>
      </c>
      <c r="R223" s="11">
        <f t="shared" si="62"/>
        <v>0</v>
      </c>
      <c r="S223" s="11">
        <f t="shared" si="63"/>
        <v>-0.85763293310463129</v>
      </c>
      <c r="T223" s="11">
        <f t="shared" si="64"/>
        <v>-0.27012060885185235</v>
      </c>
      <c r="U223" s="11">
        <f>'OddsRatio_working_3-way'!S223-'OddsRatio_working_3-way'!R223^2/3</f>
        <v>-0.85763293310463129</v>
      </c>
      <c r="V223" s="11">
        <f>'OddsRatio_working_3-way'!S223*'OddsRatio_working_3-way'!R223/3-2*'OddsRatio_working_3-way'!R223^3/27-'OddsRatio_working_3-way'!T223</f>
        <v>0.27012060885185235</v>
      </c>
      <c r="W223" s="11">
        <f>'OddsRatio_working_3-way'!V223^2+4*'OddsRatio_working_3-way'!U223^3/27</f>
        <v>-2.0489433631214138E-2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0.15285170669451939</v>
      </c>
      <c r="Y223" s="11">
        <f>IF('OddsRatio_working_3-way'!W223&gt;=0,IF('OddsRatio_working_3-way'!V223+SQRT('OddsRatio_working_3-way'!W223)&gt;0,0,PI()),ACOS('OddsRatio_working_3-way'!V223/(2*'OddsRatio_working_3-way'!X223)))</f>
        <v>0.48729321209819898</v>
      </c>
      <c r="Z223" s="11">
        <f>'OddsRatio_working_3-way'!X223^(1/3)*COS('OddsRatio_working_3-way'!Y223/3)</f>
        <v>0.52763736757615309</v>
      </c>
      <c r="AA223" s="11">
        <f>'OddsRatio_working_3-way'!X223^(1/3)*COS(('OddsRatio_working_3-way'!Y223+2*PI())/3)</f>
        <v>-0.33870085475779638</v>
      </c>
      <c r="AB223" s="11">
        <f>'OddsRatio_working_3-way'!X223^(1/3)*COS(('OddsRatio_working_3-way'!Y223+4*PI())/3)</f>
        <v>-0.18893651281835691</v>
      </c>
      <c r="AC223" s="11">
        <f>'OddsRatio_working_3-way'!X223^(1/3)*SIN('OddsRatio_working_3-way'!Y223/3)</f>
        <v>8.6466483133742611E-2</v>
      </c>
      <c r="AD223" s="11">
        <f>'OddsRatio_working_3-way'!X223^(1/3)*SIN(('OddsRatio_working_3-way'!Y223+2*PI())/3)</f>
        <v>0.413714122740025</v>
      </c>
      <c r="AE223" s="11">
        <f>'OddsRatio_working_3-way'!X223^(1/3)*SIN(('OddsRatio_working_3-way'!Y223+4*PI())/3)</f>
        <v>-0.50018060587376756</v>
      </c>
      <c r="AF223" s="11">
        <f>-'OddsRatio_working_3-way'!U223/(3*'OddsRatio_working_3-way'!X223^(1/3))*COS(('OddsRatio_working_3-way'!Y223)/3)</f>
        <v>0.52763736757615332</v>
      </c>
      <c r="AG223" s="11">
        <f>-'OddsRatio_working_3-way'!U223/(3*'OddsRatio_working_3-way'!X223^(1/3))*COS(('OddsRatio_working_3-way'!Y223+2*PI())/3)</f>
        <v>-0.33870085475779654</v>
      </c>
      <c r="AH223" s="11">
        <f>-'OddsRatio_working_3-way'!U223/(3*'OddsRatio_working_3-way'!X223^(1/3))*COS(('OddsRatio_working_3-way'!Y223+4*PI())/3)</f>
        <v>-0.18893651281835699</v>
      </c>
      <c r="AI223" s="11">
        <f>'OddsRatio_working_3-way'!U223/(3*'OddsRatio_working_3-way'!X223^(1/3))*SIN(('OddsRatio_working_3-way'!Y223)/3)</f>
        <v>-8.6466483133742639E-2</v>
      </c>
      <c r="AJ223" s="11">
        <f>'OddsRatio_working_3-way'!U223/(3*'OddsRatio_working_3-way'!X223^(1/3))*SIN(('OddsRatio_working_3-way'!Y223+2*PI())/3)</f>
        <v>-0.41371412274002523</v>
      </c>
      <c r="AK223" s="11">
        <f>'OddsRatio_working_3-way'!U223/(3*'OddsRatio_working_3-way'!X223^(1/3))*SIN(('OddsRatio_working_3-way'!Y223+4*PI())/3)</f>
        <v>0.50018060587376778</v>
      </c>
      <c r="AL223" s="11">
        <f>'OddsRatio_working_3-way'!Z223+'OddsRatio_working_3-way'!AF223</f>
        <v>1.0552747351523064</v>
      </c>
      <c r="AM223" s="11">
        <f>'OddsRatio_working_3-way'!AA223+'OddsRatio_working_3-way'!AG223</f>
        <v>-0.67740170951559286</v>
      </c>
      <c r="AN223" s="11">
        <f>'OddsRatio_working_3-way'!AB223+'OddsRatio_working_3-way'!AH223</f>
        <v>-0.37787302563671388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1.0552747351523064</v>
      </c>
      <c r="AS223" s="11">
        <f>IF(('OddsRatio_working_3-way'!X223=0),IF(Q223&gt;0,-Q223^(1/3),(-Q223)^(1/3)),'OddsRatio_working_3-way'!AM223-'OddsRatio_working_3-way'!R223/3)</f>
        <v>-0.67740170951559286</v>
      </c>
      <c r="AT223" s="11">
        <f>IF(('OddsRatio_working_3-way'!X223=0),IF(Q223&gt;0,-Q223^(1/3),(-Q223)^(1/3)),'OddsRatio_working_3-way'!AN223-'OddsRatio_working_3-way'!R223/3)</f>
        <v>-0.37787302563671388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9">
        <f t="shared" si="52"/>
        <v>0.33364487795691478</v>
      </c>
      <c r="E224" s="9">
        <f t="shared" si="53"/>
        <v>0.28904174309480291</v>
      </c>
      <c r="F224" s="9">
        <f t="shared" si="54"/>
        <v>0.37731337894828243</v>
      </c>
      <c r="G224" s="9">
        <f t="shared" si="55"/>
        <v>1.0511572192432368</v>
      </c>
      <c r="H224" s="9">
        <f t="shared" si="56"/>
        <v>2.9971987165621496</v>
      </c>
      <c r="I224" s="9">
        <f t="shared" si="57"/>
        <v>3.4597078930291727</v>
      </c>
      <c r="J224" s="9">
        <f t="shared" si="58"/>
        <v>2.6503168342118819</v>
      </c>
      <c r="K224" s="11">
        <f t="shared" si="59"/>
        <v>0.34482758620689657</v>
      </c>
      <c r="L224" s="11">
        <f t="shared" si="60"/>
        <v>0.29940119760479045</v>
      </c>
      <c r="M224" s="11">
        <f t="shared" si="61"/>
        <v>0.38910505836575876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-0.28040872501608882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0.2333987599736794</v>
      </c>
      <c r="Q224" s="11">
        <f>2*'OddsRatio_working_3-way'!K224*'OddsRatio_working_3-way'!L224*'OddsRatio_working_3-way'!M224</f>
        <v>8.0343807219855221E-2</v>
      </c>
      <c r="R224" s="11">
        <f t="shared" si="62"/>
        <v>0</v>
      </c>
      <c r="S224" s="11">
        <f t="shared" si="63"/>
        <v>-0.83235198890579398</v>
      </c>
      <c r="T224" s="11">
        <f t="shared" si="64"/>
        <v>-0.28652392044949881</v>
      </c>
      <c r="U224" s="11">
        <f>'OddsRatio_working_3-way'!S224-'OddsRatio_working_3-way'!R224^2/3</f>
        <v>-0.83235198890579398</v>
      </c>
      <c r="V224" s="11">
        <f>'OddsRatio_working_3-way'!S224*'OddsRatio_working_3-way'!R224/3-2*'OddsRatio_working_3-way'!R224^3/27-'OddsRatio_working_3-way'!T224</f>
        <v>0.28652392044949881</v>
      </c>
      <c r="W224" s="11">
        <f>'OddsRatio_working_3-way'!V224^2+4*'OddsRatio_working_3-way'!U224^3/27</f>
        <v>-3.3353974981711887E-3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0.1461432127126692</v>
      </c>
      <c r="Y224" s="11">
        <f>IF('OddsRatio_working_3-way'!W224&gt;=0,IF('OddsRatio_working_3-way'!V224+SQRT('OddsRatio_working_3-way'!W224)&gt;0,0,PI()),ACOS('OddsRatio_working_3-way'!V224/(2*'OddsRatio_working_3-way'!X224)))</f>
        <v>0.19889892869209191</v>
      </c>
      <c r="Z224" s="11">
        <f>'OddsRatio_working_3-way'!X224^(1/3)*COS('OddsRatio_working_3-way'!Y224/3)</f>
        <v>0.5255786096216184</v>
      </c>
      <c r="AA224" s="11">
        <f>'OddsRatio_working_3-way'!X224^(1/3)*COS(('OddsRatio_working_3-way'!Y224+2*PI())/3)</f>
        <v>-0.29301083782293985</v>
      </c>
      <c r="AB224" s="11">
        <f>'OddsRatio_working_3-way'!X224^(1/3)*COS(('OddsRatio_working_3-way'!Y224+4*PI())/3)</f>
        <v>-0.23256777179867846</v>
      </c>
      <c r="AC224" s="11">
        <f>'OddsRatio_working_3-way'!X224^(1/3)*SIN('OddsRatio_working_3-way'!Y224/3)</f>
        <v>3.4896820439753624E-2</v>
      </c>
      <c r="AD224" s="11">
        <f>'OddsRatio_working_3-way'!X224^(1/3)*SIN(('OddsRatio_working_3-way'!Y224+2*PI())/3)</f>
        <v>0.43771601739814914</v>
      </c>
      <c r="AE224" s="11">
        <f>'OddsRatio_working_3-way'!X224^(1/3)*SIN(('OddsRatio_working_3-way'!Y224+4*PI())/3)</f>
        <v>-0.47261283783790281</v>
      </c>
      <c r="AF224" s="11">
        <f>-'OddsRatio_working_3-way'!U224/(3*'OddsRatio_working_3-way'!X224^(1/3))*COS(('OddsRatio_working_3-way'!Y224)/3)</f>
        <v>0.52557860962161851</v>
      </c>
      <c r="AG224" s="11">
        <f>-'OddsRatio_working_3-way'!U224/(3*'OddsRatio_working_3-way'!X224^(1/3))*COS(('OddsRatio_working_3-way'!Y224+2*PI())/3)</f>
        <v>-0.29301083782293991</v>
      </c>
      <c r="AH224" s="11">
        <f>-'OddsRatio_working_3-way'!U224/(3*'OddsRatio_working_3-way'!X224^(1/3))*COS(('OddsRatio_working_3-way'!Y224+4*PI())/3)</f>
        <v>-0.23256777179867849</v>
      </c>
      <c r="AI224" s="11">
        <f>'OddsRatio_working_3-way'!U224/(3*'OddsRatio_working_3-way'!X224^(1/3))*SIN(('OddsRatio_working_3-way'!Y224)/3)</f>
        <v>-3.4896820439753631E-2</v>
      </c>
      <c r="AJ224" s="11">
        <f>'OddsRatio_working_3-way'!U224/(3*'OddsRatio_working_3-way'!X224^(1/3))*SIN(('OddsRatio_working_3-way'!Y224+2*PI())/3)</f>
        <v>-0.43771601739814919</v>
      </c>
      <c r="AK224" s="11">
        <f>'OddsRatio_working_3-way'!U224/(3*'OddsRatio_working_3-way'!X224^(1/3))*SIN(('OddsRatio_working_3-way'!Y224+4*PI())/3)</f>
        <v>0.47261283783790287</v>
      </c>
      <c r="AL224" s="11">
        <f>'OddsRatio_working_3-way'!Z224+'OddsRatio_working_3-way'!AF224</f>
        <v>1.0511572192432368</v>
      </c>
      <c r="AM224" s="11">
        <f>'OddsRatio_working_3-way'!AA224+'OddsRatio_working_3-way'!AG224</f>
        <v>-0.58602167564587981</v>
      </c>
      <c r="AN224" s="11">
        <f>'OddsRatio_working_3-way'!AB224+'OddsRatio_working_3-way'!AH224</f>
        <v>-0.46513554359735698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1.0511572192432368</v>
      </c>
      <c r="AS224" s="11">
        <f>IF(('OddsRatio_working_3-way'!X224=0),IF(Q224&gt;0,-Q224^(1/3),(-Q224)^(1/3)),'OddsRatio_working_3-way'!AM224-'OddsRatio_working_3-way'!R224/3)</f>
        <v>-0.58602167564587981</v>
      </c>
      <c r="AT224" s="11">
        <f>IF(('OddsRatio_working_3-way'!X224=0),IF(Q224&gt;0,-Q224^(1/3),(-Q224)^(1/3)),'OddsRatio_working_3-way'!AN224-'OddsRatio_working_3-way'!R224/3)</f>
        <v>-0.46513554359735698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9">
        <f t="shared" si="52"/>
        <v>0.28346802547973521</v>
      </c>
      <c r="E225" s="9">
        <f t="shared" si="53"/>
        <v>0.27685549825241534</v>
      </c>
      <c r="F225" s="9">
        <f t="shared" si="54"/>
        <v>0.4396764762678495</v>
      </c>
      <c r="G225" s="9">
        <f t="shared" si="55"/>
        <v>1.0532228066222835</v>
      </c>
      <c r="H225" s="9">
        <f t="shared" si="56"/>
        <v>3.5277347358934801</v>
      </c>
      <c r="I225" s="9">
        <f t="shared" si="57"/>
        <v>3.6119925604232632</v>
      </c>
      <c r="J225" s="9">
        <f t="shared" si="58"/>
        <v>2.2743995960129628</v>
      </c>
      <c r="K225" s="11">
        <f t="shared" si="59"/>
        <v>0.29411764705882354</v>
      </c>
      <c r="L225" s="11">
        <f t="shared" si="60"/>
        <v>0.28735632183908044</v>
      </c>
      <c r="M225" s="11">
        <f t="shared" si="61"/>
        <v>0.45248868778280543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-0.27542151202812226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0.23289858929997337</v>
      </c>
      <c r="Q225" s="11">
        <f>2*'OddsRatio_working_3-way'!K225*'OddsRatio_working_3-way'!L225*'OddsRatio_working_3-way'!M225</f>
        <v>7.6485579408858251E-2</v>
      </c>
      <c r="R225" s="11">
        <f t="shared" si="62"/>
        <v>0</v>
      </c>
      <c r="S225" s="11">
        <f t="shared" si="63"/>
        <v>-0.84560783790989047</v>
      </c>
      <c r="T225" s="11">
        <f t="shared" si="64"/>
        <v>-0.277703723451524</v>
      </c>
      <c r="U225" s="11">
        <f>'OddsRatio_working_3-way'!S225-'OddsRatio_working_3-way'!R225^2/3</f>
        <v>-0.84560783790989047</v>
      </c>
      <c r="V225" s="11">
        <f>'OddsRatio_working_3-way'!S225*'OddsRatio_working_3-way'!R225/3-2*'OddsRatio_working_3-way'!R225^3/27-'OddsRatio_working_3-way'!T225</f>
        <v>0.277703723451524</v>
      </c>
      <c r="W225" s="11">
        <f>'OddsRatio_working_3-way'!V225^2+4*'OddsRatio_working_3-way'!U225^3/27</f>
        <v>-1.2459026605464468E-2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0.14964824140656063</v>
      </c>
      <c r="Y225" s="11">
        <f>IF('OddsRatio_working_3-way'!W225&gt;=0,IF('OddsRatio_working_3-way'!V225+SQRT('OddsRatio_working_3-way'!W225)&gt;0,0,PI()),ACOS('OddsRatio_working_3-way'!V225/(2*'OddsRatio_working_3-way'!X225)))</f>
        <v>0.38217697463664613</v>
      </c>
      <c r="Z225" s="11">
        <f>'OddsRatio_working_3-way'!X225^(1/3)*COS('OddsRatio_working_3-way'!Y225/3)</f>
        <v>0.52661140331114176</v>
      </c>
      <c r="AA225" s="11">
        <f>'OddsRatio_working_3-way'!X225^(1/3)*COS(('OddsRatio_working_3-way'!Y225+2*PI())/3)</f>
        <v>-0.32172044212811896</v>
      </c>
      <c r="AB225" s="11">
        <f>'OddsRatio_working_3-way'!X225^(1/3)*COS(('OddsRatio_working_3-way'!Y225+4*PI())/3)</f>
        <v>-0.20489096118302294</v>
      </c>
      <c r="AC225" s="11">
        <f>'OddsRatio_working_3-way'!X225^(1/3)*SIN('OddsRatio_working_3-way'!Y225/3)</f>
        <v>6.7451532272935433E-2</v>
      </c>
      <c r="AD225" s="11">
        <f>'OddsRatio_working_3-way'!X225^(1/3)*SIN(('OddsRatio_working_3-way'!Y225+2*PI())/3)</f>
        <v>0.42233308705355366</v>
      </c>
      <c r="AE225" s="11">
        <f>'OddsRatio_working_3-way'!X225^(1/3)*SIN(('OddsRatio_working_3-way'!Y225+4*PI())/3)</f>
        <v>-0.48978461932648915</v>
      </c>
      <c r="AF225" s="11">
        <f>-'OddsRatio_working_3-way'!U225/(3*'OddsRatio_working_3-way'!X225^(1/3))*COS(('OddsRatio_working_3-way'!Y225)/3)</f>
        <v>0.52661140331114176</v>
      </c>
      <c r="AG225" s="11">
        <f>-'OddsRatio_working_3-way'!U225/(3*'OddsRatio_working_3-way'!X225^(1/3))*COS(('OddsRatio_working_3-way'!Y225+2*PI())/3)</f>
        <v>-0.32172044212811896</v>
      </c>
      <c r="AH225" s="11">
        <f>-'OddsRatio_working_3-way'!U225/(3*'OddsRatio_working_3-way'!X225^(1/3))*COS(('OddsRatio_working_3-way'!Y225+4*PI())/3)</f>
        <v>-0.20489096118302294</v>
      </c>
      <c r="AI225" s="11">
        <f>'OddsRatio_working_3-way'!U225/(3*'OddsRatio_working_3-way'!X225^(1/3))*SIN(('OddsRatio_working_3-way'!Y225)/3)</f>
        <v>-6.7451532272935433E-2</v>
      </c>
      <c r="AJ225" s="11">
        <f>'OddsRatio_working_3-way'!U225/(3*'OddsRatio_working_3-way'!X225^(1/3))*SIN(('OddsRatio_working_3-way'!Y225+2*PI())/3)</f>
        <v>-0.42233308705355366</v>
      </c>
      <c r="AK225" s="11">
        <f>'OddsRatio_working_3-way'!U225/(3*'OddsRatio_working_3-way'!X225^(1/3))*SIN(('OddsRatio_working_3-way'!Y225+4*PI())/3)</f>
        <v>0.48978461932648915</v>
      </c>
      <c r="AL225" s="11">
        <f>'OddsRatio_working_3-way'!Z225+'OddsRatio_working_3-way'!AF225</f>
        <v>1.0532228066222835</v>
      </c>
      <c r="AM225" s="11">
        <f>'OddsRatio_working_3-way'!AA225+'OddsRatio_working_3-way'!AG225</f>
        <v>-0.64344088425623791</v>
      </c>
      <c r="AN225" s="11">
        <f>'OddsRatio_working_3-way'!AB225+'OddsRatio_working_3-way'!AH225</f>
        <v>-0.40978192236604588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1.0532228066222835</v>
      </c>
      <c r="AS225" s="11">
        <f>IF(('OddsRatio_working_3-way'!X225=0),IF(Q225&gt;0,-Q225^(1/3),(-Q225)^(1/3)),'OddsRatio_working_3-way'!AM225-'OddsRatio_working_3-way'!R225/3)</f>
        <v>-0.64344088425623791</v>
      </c>
      <c r="AT225" s="11">
        <f>IF(('OddsRatio_working_3-way'!X225=0),IF(Q225&gt;0,-Q225^(1/3),(-Q225)^(1/3)),'OddsRatio_working_3-way'!AN225-'OddsRatio_working_3-way'!R225/3)</f>
        <v>-0.40978192236604588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9">
        <f t="shared" si="52"/>
        <v>0.40925799953201741</v>
      </c>
      <c r="E226" s="9">
        <f t="shared" si="53"/>
        <v>0.24715179056364536</v>
      </c>
      <c r="F226" s="9">
        <f t="shared" si="54"/>
        <v>0.34359020990433714</v>
      </c>
      <c r="G226" s="9">
        <f t="shared" si="55"/>
        <v>1.0613576728808252</v>
      </c>
      <c r="H226" s="9">
        <f t="shared" si="56"/>
        <v>2.4434464351179215</v>
      </c>
      <c r="I226" s="9">
        <f t="shared" si="57"/>
        <v>4.0460965211679687</v>
      </c>
      <c r="J226" s="9">
        <f t="shared" si="58"/>
        <v>2.9104438111854858</v>
      </c>
      <c r="K226" s="11">
        <f t="shared" si="59"/>
        <v>0.42372881355932207</v>
      </c>
      <c r="L226" s="11">
        <f t="shared" si="60"/>
        <v>0.25839793281653745</v>
      </c>
      <c r="M226" s="11">
        <f t="shared" si="61"/>
        <v>0.35714285714285715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-0.2747339377217185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0.23579593445576894</v>
      </c>
      <c r="Q226" s="11">
        <f>2*'OddsRatio_working_3-way'!K226*'OddsRatio_working_3-way'!L226*'OddsRatio_working_3-way'!M226</f>
        <v>7.8207606784666303E-2</v>
      </c>
      <c r="R226" s="11">
        <f t="shared" si="62"/>
        <v>0</v>
      </c>
      <c r="S226" s="11">
        <f t="shared" si="63"/>
        <v>-0.85827013732322233</v>
      </c>
      <c r="T226" s="11">
        <f t="shared" si="64"/>
        <v>-0.28466671221334067</v>
      </c>
      <c r="U226" s="11">
        <f>'OddsRatio_working_3-way'!S226-'OddsRatio_working_3-way'!R226^2/3</f>
        <v>-0.85827013732322233</v>
      </c>
      <c r="V226" s="11">
        <f>'OddsRatio_working_3-way'!S226*'OddsRatio_working_3-way'!R226/3-2*'OddsRatio_working_3-way'!R226^3/27-'OddsRatio_working_3-way'!T226</f>
        <v>0.28466671221334067</v>
      </c>
      <c r="W226" s="11">
        <f>'OddsRatio_working_3-way'!V226^2+4*'OddsRatio_working_3-way'!U226^3/27</f>
        <v>-1.2627899398013481E-2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0.15302208700083658</v>
      </c>
      <c r="Y226" s="11">
        <f>IF('OddsRatio_working_3-way'!W226&gt;=0,IF('OddsRatio_working_3-way'!V226+SQRT('OddsRatio_working_3-way'!W226)&gt;0,0,PI()),ACOS('OddsRatio_working_3-way'!V226/(2*'OddsRatio_working_3-way'!X226)))</f>
        <v>0.37597763240160398</v>
      </c>
      <c r="Z226" s="11">
        <f>'OddsRatio_working_3-way'!X226^(1/3)*COS('OddsRatio_working_3-way'!Y226/3)</f>
        <v>0.53067883644041258</v>
      </c>
      <c r="AA226" s="11">
        <f>'OddsRatio_working_3-way'!X226^(1/3)*COS(('OddsRatio_working_3-way'!Y226+2*PI())/3)</f>
        <v>-0.32324031412426735</v>
      </c>
      <c r="AB226" s="11">
        <f>'OddsRatio_working_3-way'!X226^(1/3)*COS(('OddsRatio_working_3-way'!Y226+4*PI())/3)</f>
        <v>-0.20743852231614537</v>
      </c>
      <c r="AC226" s="11">
        <f>'OddsRatio_working_3-way'!X226^(1/3)*SIN('OddsRatio_working_3-way'!Y226/3)</f>
        <v>6.6858195673060464E-2</v>
      </c>
      <c r="AD226" s="11">
        <f>'OddsRatio_working_3-way'!X226^(1/3)*SIN(('OddsRatio_working_3-way'!Y226+2*PI())/3)</f>
        <v>0.42615225577163429</v>
      </c>
      <c r="AE226" s="11">
        <f>'OddsRatio_working_3-way'!X226^(1/3)*SIN(('OddsRatio_working_3-way'!Y226+4*PI())/3)</f>
        <v>-0.49301045144469458</v>
      </c>
      <c r="AF226" s="11">
        <f>-'OddsRatio_working_3-way'!U226/(3*'OddsRatio_working_3-way'!X226^(1/3))*COS(('OddsRatio_working_3-way'!Y226)/3)</f>
        <v>0.53067883644041258</v>
      </c>
      <c r="AG226" s="11">
        <f>-'OddsRatio_working_3-way'!U226/(3*'OddsRatio_working_3-way'!X226^(1/3))*COS(('OddsRatio_working_3-way'!Y226+2*PI())/3)</f>
        <v>-0.32324031412426735</v>
      </c>
      <c r="AH226" s="11">
        <f>-'OddsRatio_working_3-way'!U226/(3*'OddsRatio_working_3-way'!X226^(1/3))*COS(('OddsRatio_working_3-way'!Y226+4*PI())/3)</f>
        <v>-0.20743852231614537</v>
      </c>
      <c r="AI226" s="11">
        <f>'OddsRatio_working_3-way'!U226/(3*'OddsRatio_working_3-way'!X226^(1/3))*SIN(('OddsRatio_working_3-way'!Y226)/3)</f>
        <v>-6.6858195673060464E-2</v>
      </c>
      <c r="AJ226" s="11">
        <f>'OddsRatio_working_3-way'!U226/(3*'OddsRatio_working_3-way'!X226^(1/3))*SIN(('OddsRatio_working_3-way'!Y226+2*PI())/3)</f>
        <v>-0.42615225577163429</v>
      </c>
      <c r="AK226" s="11">
        <f>'OddsRatio_working_3-way'!U226/(3*'OddsRatio_working_3-way'!X226^(1/3))*SIN(('OddsRatio_working_3-way'!Y226+4*PI())/3)</f>
        <v>0.49301045144469458</v>
      </c>
      <c r="AL226" s="11">
        <f>'OddsRatio_working_3-way'!Z226+'OddsRatio_working_3-way'!AF226</f>
        <v>1.0613576728808252</v>
      </c>
      <c r="AM226" s="11">
        <f>'OddsRatio_working_3-way'!AA226+'OddsRatio_working_3-way'!AG226</f>
        <v>-0.64648062824853469</v>
      </c>
      <c r="AN226" s="11">
        <f>'OddsRatio_working_3-way'!AB226+'OddsRatio_working_3-way'!AH226</f>
        <v>-0.41487704463229075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1.0613576728808252</v>
      </c>
      <c r="AS226" s="11">
        <f>IF(('OddsRatio_working_3-way'!X226=0),IF(Q226&gt;0,-Q226^(1/3),(-Q226)^(1/3)),'OddsRatio_working_3-way'!AM226-'OddsRatio_working_3-way'!R226/3)</f>
        <v>-0.64648062824853469</v>
      </c>
      <c r="AT226" s="11">
        <f>IF(('OddsRatio_working_3-way'!X226=0),IF(Q226&gt;0,-Q226^(1/3),(-Q226)^(1/3)),'OddsRatio_working_3-way'!AN226-'OddsRatio_working_3-way'!R226/3)</f>
        <v>-0.41487704463229075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9">
        <f t="shared" si="52"/>
        <v>0.58070236569810862</v>
      </c>
      <c r="E227" s="9">
        <f t="shared" si="53"/>
        <v>0.23326576374623212</v>
      </c>
      <c r="F227" s="9">
        <f t="shared" si="54"/>
        <v>0.18603187055565942</v>
      </c>
      <c r="G227" s="9">
        <f t="shared" si="55"/>
        <v>1.0776903997581337</v>
      </c>
      <c r="H227" s="9">
        <f t="shared" si="56"/>
        <v>1.7220525678379495</v>
      </c>
      <c r="I227" s="9">
        <f t="shared" si="57"/>
        <v>4.2869557192623073</v>
      </c>
      <c r="J227" s="9">
        <f t="shared" si="58"/>
        <v>5.3754230230180209</v>
      </c>
      <c r="K227" s="11">
        <f t="shared" si="59"/>
        <v>0.5988023952095809</v>
      </c>
      <c r="L227" s="11">
        <f t="shared" si="60"/>
        <v>0.24691358024691359</v>
      </c>
      <c r="M227" s="11">
        <f t="shared" si="61"/>
        <v>0.19762845849802374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-0.24242570341676484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0.22733043647736004</v>
      </c>
      <c r="Q227" s="11">
        <f>2*'OddsRatio_working_3-way'!K227*'OddsRatio_working_3-way'!L227*'OddsRatio_working_3-way'!M227</f>
        <v>5.8439700893922898E-2</v>
      </c>
      <c r="R227" s="11">
        <f t="shared" si="62"/>
        <v>0</v>
      </c>
      <c r="S227" s="11">
        <f t="shared" si="63"/>
        <v>-0.93773239913651463</v>
      </c>
      <c r="T227" s="11">
        <f t="shared" si="64"/>
        <v>-0.24106231340270301</v>
      </c>
      <c r="U227" s="11">
        <f>'OddsRatio_working_3-way'!S227-'OddsRatio_working_3-way'!R227^2/3</f>
        <v>-0.93773239913651463</v>
      </c>
      <c r="V227" s="11">
        <f>'OddsRatio_working_3-way'!S227*'OddsRatio_working_3-way'!R227/3-2*'OddsRatio_working_3-way'!R227^3/27-'OddsRatio_working_3-way'!T227</f>
        <v>0.24106231340270301</v>
      </c>
      <c r="W227" s="11">
        <f>'OddsRatio_working_3-way'!V227^2+4*'OddsRatio_working_3-way'!U227^3/27</f>
        <v>-6.4050076975396983E-2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0.17475777230101955</v>
      </c>
      <c r="Y227" s="11">
        <f>IF('OddsRatio_working_3-way'!W227&gt;=0,IF('OddsRatio_working_3-way'!V227+SQRT('OddsRatio_working_3-way'!W227)&gt;0,0,PI()),ACOS('OddsRatio_working_3-way'!V227/(2*'OddsRatio_working_3-way'!X227)))</f>
        <v>0.80971596707337667</v>
      </c>
      <c r="Z227" s="11">
        <f>'OddsRatio_working_3-way'!X227^(1/3)*COS('OddsRatio_working_3-way'!Y227/3)</f>
        <v>0.53884519987906687</v>
      </c>
      <c r="AA227" s="11">
        <f>'OddsRatio_working_3-way'!X227^(1/3)*COS(('OddsRatio_working_3-way'!Y227+2*PI())/3)</f>
        <v>-0.3985252246595406</v>
      </c>
      <c r="AB227" s="11">
        <f>'OddsRatio_working_3-way'!X227^(1/3)*COS(('OddsRatio_working_3-way'!Y227+4*PI())/3)</f>
        <v>-0.14031997521952644</v>
      </c>
      <c r="AC227" s="11">
        <f>'OddsRatio_working_3-way'!X227^(1/3)*SIN('OddsRatio_working_3-way'!Y227/3)</f>
        <v>0.14907487027036667</v>
      </c>
      <c r="AD227" s="11">
        <f>'OddsRatio_working_3-way'!X227^(1/3)*SIN(('OddsRatio_working_3-way'!Y227+2*PI())/3)</f>
        <v>0.39211619666739211</v>
      </c>
      <c r="AE227" s="11">
        <f>'OddsRatio_working_3-way'!X227^(1/3)*SIN(('OddsRatio_working_3-way'!Y227+4*PI())/3)</f>
        <v>-0.54119106693775876</v>
      </c>
      <c r="AF227" s="11">
        <f>-'OddsRatio_working_3-way'!U227/(3*'OddsRatio_working_3-way'!X227^(1/3))*COS(('OddsRatio_working_3-way'!Y227)/3)</f>
        <v>0.53884519987906687</v>
      </c>
      <c r="AG227" s="11">
        <f>-'OddsRatio_working_3-way'!U227/(3*'OddsRatio_working_3-way'!X227^(1/3))*COS(('OddsRatio_working_3-way'!Y227+2*PI())/3)</f>
        <v>-0.3985252246595406</v>
      </c>
      <c r="AH227" s="11">
        <f>-'OddsRatio_working_3-way'!U227/(3*'OddsRatio_working_3-way'!X227^(1/3))*COS(('OddsRatio_working_3-way'!Y227+4*PI())/3)</f>
        <v>-0.14031997521952644</v>
      </c>
      <c r="AI227" s="11">
        <f>'OddsRatio_working_3-way'!U227/(3*'OddsRatio_working_3-way'!X227^(1/3))*SIN(('OddsRatio_working_3-way'!Y227)/3)</f>
        <v>-0.14907487027036667</v>
      </c>
      <c r="AJ227" s="11">
        <f>'OddsRatio_working_3-way'!U227/(3*'OddsRatio_working_3-way'!X227^(1/3))*SIN(('OddsRatio_working_3-way'!Y227+2*PI())/3)</f>
        <v>-0.39211619666739211</v>
      </c>
      <c r="AK227" s="11">
        <f>'OddsRatio_working_3-way'!U227/(3*'OddsRatio_working_3-way'!X227^(1/3))*SIN(('OddsRatio_working_3-way'!Y227+4*PI())/3)</f>
        <v>0.54119106693775876</v>
      </c>
      <c r="AL227" s="11">
        <f>'OddsRatio_working_3-way'!Z227+'OddsRatio_working_3-way'!AF227</f>
        <v>1.0776903997581337</v>
      </c>
      <c r="AM227" s="11">
        <f>'OddsRatio_working_3-way'!AA227+'OddsRatio_working_3-way'!AG227</f>
        <v>-0.7970504493190812</v>
      </c>
      <c r="AN227" s="11">
        <f>'OddsRatio_working_3-way'!AB227+'OddsRatio_working_3-way'!AH227</f>
        <v>-0.28063995043905288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1.0776903997581337</v>
      </c>
      <c r="AS227" s="11">
        <f>IF(('OddsRatio_working_3-way'!X227=0),IF(Q227&gt;0,-Q227^(1/3),(-Q227)^(1/3)),'OddsRatio_working_3-way'!AM227-'OddsRatio_working_3-way'!R227/3)</f>
        <v>-0.7970504493190812</v>
      </c>
      <c r="AT227" s="11">
        <f>IF(('OddsRatio_working_3-way'!X227=0),IF(Q227&gt;0,-Q227^(1/3),(-Q227)^(1/3)),'OddsRatio_working_3-way'!AN227-'OddsRatio_working_3-way'!R227/3)</f>
        <v>-0.28063995043905288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9">
        <f t="shared" si="52"/>
        <v>0.32450848418465128</v>
      </c>
      <c r="E228" s="9">
        <f t="shared" si="53"/>
        <v>0.2516552145970738</v>
      </c>
      <c r="F228" s="9">
        <f t="shared" si="54"/>
        <v>0.42383630121827487</v>
      </c>
      <c r="G228" s="9">
        <f t="shared" si="55"/>
        <v>1.062032412937201</v>
      </c>
      <c r="H228" s="9">
        <f t="shared" si="56"/>
        <v>3.081583529356914</v>
      </c>
      <c r="I228" s="9">
        <f t="shared" si="57"/>
        <v>3.9736907562241623</v>
      </c>
      <c r="J228" s="9">
        <f t="shared" si="58"/>
        <v>2.3594014885596173</v>
      </c>
      <c r="K228" s="11">
        <f t="shared" si="59"/>
        <v>0.33783783783783783</v>
      </c>
      <c r="L228" s="11">
        <f t="shared" si="60"/>
        <v>0.26315789473684209</v>
      </c>
      <c r="M228" s="11">
        <f t="shared" si="61"/>
        <v>0.43859649122807021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-0.27391380299967549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0.23551945297097651</v>
      </c>
      <c r="Q228" s="11">
        <f>2*'OddsRatio_working_3-way'!K228*'OddsRatio_working_3-way'!L228*'OddsRatio_working_3-way'!M228</f>
        <v>7.7986573831449177E-2</v>
      </c>
      <c r="R228" s="11">
        <f t="shared" si="62"/>
        <v>0</v>
      </c>
      <c r="S228" s="11">
        <f t="shared" si="63"/>
        <v>-0.85983053935860088</v>
      </c>
      <c r="T228" s="11">
        <f t="shared" si="64"/>
        <v>-0.28471209912536449</v>
      </c>
      <c r="U228" s="11">
        <f>'OddsRatio_working_3-way'!S228-'OddsRatio_working_3-way'!R228^2/3</f>
        <v>-0.85983053935860088</v>
      </c>
      <c r="V228" s="11">
        <f>'OddsRatio_working_3-way'!S228*'OddsRatio_working_3-way'!R228/3-2*'OddsRatio_working_3-way'!R228^3/27-'OddsRatio_working_3-way'!T228</f>
        <v>0.28471209912536449</v>
      </c>
      <c r="W228" s="11">
        <f>'OddsRatio_working_3-way'!V228^2+4*'OddsRatio_working_3-way'!U228^3/27</f>
        <v>-1.3113846509943058E-2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0.15343958574819802</v>
      </c>
      <c r="Y228" s="11">
        <f>IF('OddsRatio_working_3-way'!W228&gt;=0,IF('OddsRatio_working_3-way'!V228+SQRT('OddsRatio_working_3-way'!W228)&gt;0,0,PI()),ACOS('OddsRatio_working_3-way'!V228/(2*'OddsRatio_working_3-way'!X228)))</f>
        <v>0.38241508726892848</v>
      </c>
      <c r="Z228" s="11">
        <f>'OddsRatio_working_3-way'!X228^(1/3)*COS('OddsRatio_working_3-way'!Y228/3)</f>
        <v>0.53101620646860048</v>
      </c>
      <c r="AA228" s="11">
        <f>'OddsRatio_working_3-way'!X228^(1/3)*COS(('OddsRatio_working_3-way'!Y228+2*PI())/3)</f>
        <v>-0.32444854936785694</v>
      </c>
      <c r="AB228" s="11">
        <f>'OddsRatio_working_3-way'!X228^(1/3)*COS(('OddsRatio_working_3-way'!Y228+4*PI())/3)</f>
        <v>-0.20656765710074365</v>
      </c>
      <c r="AC228" s="11">
        <f>'OddsRatio_working_3-way'!X228^(1/3)*SIN('OddsRatio_working_3-way'!Y228/3)</f>
        <v>6.805856488273139E-2</v>
      </c>
      <c r="AD228" s="11">
        <f>'OddsRatio_working_3-way'!X228^(1/3)*SIN(('OddsRatio_working_3-way'!Y228+2*PI())/3)</f>
        <v>0.42584424218168498</v>
      </c>
      <c r="AE228" s="11">
        <f>'OddsRatio_working_3-way'!X228^(1/3)*SIN(('OddsRatio_working_3-way'!Y228+4*PI())/3)</f>
        <v>-0.49390280706441614</v>
      </c>
      <c r="AF228" s="11">
        <f>-'OddsRatio_working_3-way'!U228/(3*'OddsRatio_working_3-way'!X228^(1/3))*COS(('OddsRatio_working_3-way'!Y228)/3)</f>
        <v>0.53101620646860048</v>
      </c>
      <c r="AG228" s="11">
        <f>-'OddsRatio_working_3-way'!U228/(3*'OddsRatio_working_3-way'!X228^(1/3))*COS(('OddsRatio_working_3-way'!Y228+2*PI())/3)</f>
        <v>-0.32444854936785694</v>
      </c>
      <c r="AH228" s="11">
        <f>-'OddsRatio_working_3-way'!U228/(3*'OddsRatio_working_3-way'!X228^(1/3))*COS(('OddsRatio_working_3-way'!Y228+4*PI())/3)</f>
        <v>-0.20656765710074365</v>
      </c>
      <c r="AI228" s="11">
        <f>'OddsRatio_working_3-way'!U228/(3*'OddsRatio_working_3-way'!X228^(1/3))*SIN(('OddsRatio_working_3-way'!Y228)/3)</f>
        <v>-6.805856488273139E-2</v>
      </c>
      <c r="AJ228" s="11">
        <f>'OddsRatio_working_3-way'!U228/(3*'OddsRatio_working_3-way'!X228^(1/3))*SIN(('OddsRatio_working_3-way'!Y228+2*PI())/3)</f>
        <v>-0.42584424218168498</v>
      </c>
      <c r="AK228" s="11">
        <f>'OddsRatio_working_3-way'!U228/(3*'OddsRatio_working_3-way'!X228^(1/3))*SIN(('OddsRatio_working_3-way'!Y228+4*PI())/3)</f>
        <v>0.49390280706441614</v>
      </c>
      <c r="AL228" s="11">
        <f>'OddsRatio_working_3-way'!Z228+'OddsRatio_working_3-way'!AF228</f>
        <v>1.062032412937201</v>
      </c>
      <c r="AM228" s="11">
        <f>'OddsRatio_working_3-way'!AA228+'OddsRatio_working_3-way'!AG228</f>
        <v>-0.64889709873571388</v>
      </c>
      <c r="AN228" s="11">
        <f>'OddsRatio_working_3-way'!AB228+'OddsRatio_working_3-way'!AH228</f>
        <v>-0.4131353142014873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1.062032412937201</v>
      </c>
      <c r="AS228" s="11">
        <f>IF(('OddsRatio_working_3-way'!X228=0),IF(Q228&gt;0,-Q228^(1/3),(-Q228)^(1/3)),'OddsRatio_working_3-way'!AM228-'OddsRatio_working_3-way'!R228/3)</f>
        <v>-0.64889709873571388</v>
      </c>
      <c r="AT228" s="11">
        <f>IF(('OddsRatio_working_3-way'!X228=0),IF(Q228&gt;0,-Q228^(1/3),(-Q228)^(1/3)),'OddsRatio_working_3-way'!AN228-'OddsRatio_working_3-way'!R228/3)</f>
        <v>-0.4131353142014873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9">
        <f t="shared" si="52"/>
        <v>0.54647901609477456</v>
      </c>
      <c r="E229" s="9">
        <f t="shared" si="53"/>
        <v>0.25973762514052207</v>
      </c>
      <c r="F229" s="9">
        <f t="shared" si="54"/>
        <v>0.1937833587647034</v>
      </c>
      <c r="G229" s="9">
        <f t="shared" si="55"/>
        <v>1.0919689853451042</v>
      </c>
      <c r="H229" s="9">
        <f t="shared" si="56"/>
        <v>1.8298964288622792</v>
      </c>
      <c r="I229" s="9">
        <f t="shared" si="57"/>
        <v>3.8500390517507217</v>
      </c>
      <c r="J229" s="9">
        <f t="shared" si="58"/>
        <v>5.1604018341648468</v>
      </c>
      <c r="K229" s="11">
        <f t="shared" si="59"/>
        <v>0.56818181818181823</v>
      </c>
      <c r="L229" s="11">
        <f t="shared" si="60"/>
        <v>0.2770083102493075</v>
      </c>
      <c r="M229" s="11">
        <f t="shared" si="61"/>
        <v>0.20790020790020791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-0.24729431308378691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0.23494137067544274</v>
      </c>
      <c r="Q229" s="11">
        <f>2*'OddsRatio_working_3-way'!K229*'OddsRatio_working_3-way'!L229*'OddsRatio_working_3-way'!M229</f>
        <v>6.5443278739677646E-2</v>
      </c>
      <c r="R229" s="11">
        <f t="shared" si="62"/>
        <v>0</v>
      </c>
      <c r="S229" s="11">
        <f t="shared" si="63"/>
        <v>-0.9500476082352981</v>
      </c>
      <c r="T229" s="11">
        <f t="shared" si="64"/>
        <v>-0.26463721677863455</v>
      </c>
      <c r="U229" s="11">
        <f>'OddsRatio_working_3-way'!S229-'OddsRatio_working_3-way'!R229^2/3</f>
        <v>-0.9500476082352981</v>
      </c>
      <c r="V229" s="11">
        <f>'OddsRatio_working_3-way'!S229*'OddsRatio_working_3-way'!R229/3-2*'OddsRatio_working_3-way'!R229^3/27-'OddsRatio_working_3-way'!T229</f>
        <v>0.26463721677863455</v>
      </c>
      <c r="W229" s="11">
        <f>'OddsRatio_working_3-way'!V229^2+4*'OddsRatio_working_3-way'!U229^3/27</f>
        <v>-5.7004759163336222E-2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0.17821168288560535</v>
      </c>
      <c r="Y229" s="11">
        <f>IF('OddsRatio_working_3-way'!W229&gt;=0,IF('OddsRatio_working_3-way'!V229+SQRT('OddsRatio_working_3-way'!W229)&gt;0,0,PI()),ACOS('OddsRatio_working_3-way'!V229/(2*'OddsRatio_working_3-way'!X229)))</f>
        <v>0.73403132058667186</v>
      </c>
      <c r="Z229" s="11">
        <f>'OddsRatio_working_3-way'!X229^(1/3)*COS('OddsRatio_working_3-way'!Y229/3)</f>
        <v>0.54598449267255211</v>
      </c>
      <c r="AA229" s="11">
        <f>'OddsRatio_working_3-way'!X229^(1/3)*COS(('OddsRatio_working_3-way'!Y229+2*PI())/3)</f>
        <v>-0.39104986946856901</v>
      </c>
      <c r="AB229" s="11">
        <f>'OddsRatio_working_3-way'!X229^(1/3)*COS(('OddsRatio_working_3-way'!Y229+4*PI())/3)</f>
        <v>-0.15493462320398318</v>
      </c>
      <c r="AC229" s="11">
        <f>'OddsRatio_working_3-way'!X229^(1/3)*SIN('OddsRatio_working_3-way'!Y229/3)</f>
        <v>0.13632120099063347</v>
      </c>
      <c r="AD229" s="11">
        <f>'OddsRatio_working_3-way'!X229^(1/3)*SIN(('OddsRatio_working_3-way'!Y229+2*PI())/3)</f>
        <v>0.40467584023147202</v>
      </c>
      <c r="AE229" s="11">
        <f>'OddsRatio_working_3-way'!X229^(1/3)*SIN(('OddsRatio_working_3-way'!Y229+4*PI())/3)</f>
        <v>-0.54099704122210546</v>
      </c>
      <c r="AF229" s="11">
        <f>-'OddsRatio_working_3-way'!U229/(3*'OddsRatio_working_3-way'!X229^(1/3))*COS(('OddsRatio_working_3-way'!Y229)/3)</f>
        <v>0.545984492672552</v>
      </c>
      <c r="AG229" s="11">
        <f>-'OddsRatio_working_3-way'!U229/(3*'OddsRatio_working_3-way'!X229^(1/3))*COS(('OddsRatio_working_3-way'!Y229+2*PI())/3)</f>
        <v>-0.39104986946856896</v>
      </c>
      <c r="AH229" s="11">
        <f>-'OddsRatio_working_3-way'!U229/(3*'OddsRatio_working_3-way'!X229^(1/3))*COS(('OddsRatio_working_3-way'!Y229+4*PI())/3)</f>
        <v>-0.15493462320398316</v>
      </c>
      <c r="AI229" s="11">
        <f>'OddsRatio_working_3-way'!U229/(3*'OddsRatio_working_3-way'!X229^(1/3))*SIN(('OddsRatio_working_3-way'!Y229)/3)</f>
        <v>-0.13632120099063344</v>
      </c>
      <c r="AJ229" s="11">
        <f>'OddsRatio_working_3-way'!U229/(3*'OddsRatio_working_3-way'!X229^(1/3))*SIN(('OddsRatio_working_3-way'!Y229+2*PI())/3)</f>
        <v>-0.40467584023147196</v>
      </c>
      <c r="AK229" s="11">
        <f>'OddsRatio_working_3-way'!U229/(3*'OddsRatio_working_3-way'!X229^(1/3))*SIN(('OddsRatio_working_3-way'!Y229+4*PI())/3)</f>
        <v>0.54099704122210535</v>
      </c>
      <c r="AL229" s="11">
        <f>'OddsRatio_working_3-way'!Z229+'OddsRatio_working_3-way'!AF229</f>
        <v>1.0919689853451042</v>
      </c>
      <c r="AM229" s="11">
        <f>'OddsRatio_working_3-way'!AA229+'OddsRatio_working_3-way'!AG229</f>
        <v>-0.78209973893713802</v>
      </c>
      <c r="AN229" s="11">
        <f>'OddsRatio_working_3-way'!AB229+'OddsRatio_working_3-way'!AH229</f>
        <v>-0.30986924640796631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1.0919689853451042</v>
      </c>
      <c r="AS229" s="11">
        <f>IF(('OddsRatio_working_3-way'!X229=0),IF(Q229&gt;0,-Q229^(1/3),(-Q229)^(1/3)),'OddsRatio_working_3-way'!AM229-'OddsRatio_working_3-way'!R229/3)</f>
        <v>-0.78209973893713802</v>
      </c>
      <c r="AT229" s="11">
        <f>IF(('OddsRatio_working_3-way'!X229=0),IF(Q229&gt;0,-Q229^(1/3),(-Q229)^(1/3)),'OddsRatio_working_3-way'!AN229-'OddsRatio_working_3-way'!R229/3)</f>
        <v>-0.30986924640796631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9">
        <f t="shared" si="52"/>
        <v>0.48198884116655111</v>
      </c>
      <c r="E230" s="9">
        <f t="shared" si="53"/>
        <v>0.27123483464830223</v>
      </c>
      <c r="F230" s="9">
        <f t="shared" si="54"/>
        <v>0.24677632418514672</v>
      </c>
      <c r="G230" s="9">
        <f t="shared" si="55"/>
        <v>1.0747368291342876</v>
      </c>
      <c r="H230" s="9">
        <f t="shared" si="56"/>
        <v>2.0747368291342876</v>
      </c>
      <c r="I230" s="9">
        <f t="shared" si="57"/>
        <v>3.6868420728357187</v>
      </c>
      <c r="J230" s="9">
        <f t="shared" si="58"/>
        <v>4.0522525947413772</v>
      </c>
      <c r="K230" s="11">
        <f t="shared" si="59"/>
        <v>0.5</v>
      </c>
      <c r="L230" s="11">
        <f t="shared" si="60"/>
        <v>0.2857142857142857</v>
      </c>
      <c r="M230" s="11">
        <f t="shared" si="61"/>
        <v>0.26041666666666669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-0.26413690476190477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0.23586309523809523</v>
      </c>
      <c r="Q230" s="11">
        <f>2*'OddsRatio_working_3-way'!K230*'OddsRatio_working_3-way'!L230*'OddsRatio_working_3-way'!M230</f>
        <v>7.4404761904761904E-2</v>
      </c>
      <c r="R230" s="11">
        <f t="shared" si="62"/>
        <v>0</v>
      </c>
      <c r="S230" s="11">
        <f t="shared" si="63"/>
        <v>-0.89295774647887316</v>
      </c>
      <c r="T230" s="11">
        <f t="shared" si="64"/>
        <v>-0.28169014084507044</v>
      </c>
      <c r="U230" s="11">
        <f>'OddsRatio_working_3-way'!S230-'OddsRatio_working_3-way'!R230^2/3</f>
        <v>-0.89295774647887316</v>
      </c>
      <c r="V230" s="11">
        <f>'OddsRatio_working_3-way'!S230*'OddsRatio_working_3-way'!R230/3-2*'OddsRatio_working_3-way'!R230^3/27-'OddsRatio_working_3-way'!T230</f>
        <v>0.28169014084507044</v>
      </c>
      <c r="W230" s="11">
        <f>'OddsRatio_working_3-way'!V230^2+4*'OddsRatio_working_3-way'!U230^3/27</f>
        <v>-2.6135238876372799E-2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0.1623919443242863</v>
      </c>
      <c r="Y230" s="11">
        <f>IF('OddsRatio_working_3-way'!W230&gt;=0,IF('OddsRatio_working_3-way'!V230+SQRT('OddsRatio_working_3-way'!W230)&gt;0,0,PI()),ACOS('OddsRatio_working_3-way'!V230/(2*'OddsRatio_working_3-way'!X230)))</f>
        <v>0.52101254103383954</v>
      </c>
      <c r="Z230" s="11">
        <f>'OddsRatio_working_3-way'!X230^(1/3)*COS('OddsRatio_working_3-way'!Y230/3)</f>
        <v>0.53736841456714379</v>
      </c>
      <c r="AA230" s="11">
        <f>'OddsRatio_working_3-way'!X230^(1/3)*COS(('OddsRatio_working_3-way'!Y230+2*PI())/3)</f>
        <v>-0.35032872264690779</v>
      </c>
      <c r="AB230" s="11">
        <f>'OddsRatio_working_3-way'!X230^(1/3)*COS(('OddsRatio_working_3-way'!Y230+4*PI())/3)</f>
        <v>-0.18703969192023606</v>
      </c>
      <c r="AC230" s="11">
        <f>'OddsRatio_working_3-way'!X230^(1/3)*SIN('OddsRatio_working_3-way'!Y230/3)</f>
        <v>9.4274965845756981E-2</v>
      </c>
      <c r="AD230" s="11">
        <f>'OddsRatio_working_3-way'!X230^(1/3)*SIN(('OddsRatio_working_3-way'!Y230+2*PI())/3)</f>
        <v>0.41823721528363578</v>
      </c>
      <c r="AE230" s="11">
        <f>'OddsRatio_working_3-way'!X230^(1/3)*SIN(('OddsRatio_working_3-way'!Y230+4*PI())/3)</f>
        <v>-0.51251218112939279</v>
      </c>
      <c r="AF230" s="11">
        <f>-'OddsRatio_working_3-way'!U230/(3*'OddsRatio_working_3-way'!X230^(1/3))*COS(('OddsRatio_working_3-way'!Y230)/3)</f>
        <v>0.5373684145671439</v>
      </c>
      <c r="AG230" s="11">
        <f>-'OddsRatio_working_3-way'!U230/(3*'OddsRatio_working_3-way'!X230^(1/3))*COS(('OddsRatio_working_3-way'!Y230+2*PI())/3)</f>
        <v>-0.35032872264690784</v>
      </c>
      <c r="AH230" s="11">
        <f>-'OddsRatio_working_3-way'!U230/(3*'OddsRatio_working_3-way'!X230^(1/3))*COS(('OddsRatio_working_3-way'!Y230+4*PI())/3)</f>
        <v>-0.18703969192023609</v>
      </c>
      <c r="AI230" s="11">
        <f>'OddsRatio_working_3-way'!U230/(3*'OddsRatio_working_3-way'!X230^(1/3))*SIN(('OddsRatio_working_3-way'!Y230)/3)</f>
        <v>-9.4274965845757008E-2</v>
      </c>
      <c r="AJ230" s="11">
        <f>'OddsRatio_working_3-way'!U230/(3*'OddsRatio_working_3-way'!X230^(1/3))*SIN(('OddsRatio_working_3-way'!Y230+2*PI())/3)</f>
        <v>-0.41823721528363583</v>
      </c>
      <c r="AK230" s="11">
        <f>'OddsRatio_working_3-way'!U230/(3*'OddsRatio_working_3-way'!X230^(1/3))*SIN(('OddsRatio_working_3-way'!Y230+4*PI())/3)</f>
        <v>0.5125121811293929</v>
      </c>
      <c r="AL230" s="11">
        <f>'OddsRatio_working_3-way'!Z230+'OddsRatio_working_3-way'!AF230</f>
        <v>1.0747368291342876</v>
      </c>
      <c r="AM230" s="11">
        <f>'OddsRatio_working_3-way'!AA230+'OddsRatio_working_3-way'!AG230</f>
        <v>-0.70065744529381568</v>
      </c>
      <c r="AN230" s="11">
        <f>'OddsRatio_working_3-way'!AB230+'OddsRatio_working_3-way'!AH230</f>
        <v>-0.37407938384047212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1.0747368291342876</v>
      </c>
      <c r="AS230" s="11">
        <f>IF(('OddsRatio_working_3-way'!X230=0),IF(Q230&gt;0,-Q230^(1/3),(-Q230)^(1/3)),'OddsRatio_working_3-way'!AM230-'OddsRatio_working_3-way'!R230/3)</f>
        <v>-0.70065744529381568</v>
      </c>
      <c r="AT230" s="11">
        <f>IF(('OddsRatio_working_3-way'!X230=0),IF(Q230&gt;0,-Q230^(1/3),(-Q230)^(1/3)),'OddsRatio_working_3-way'!AN230-'OddsRatio_working_3-way'!R230/3)</f>
        <v>-0.37407938384047212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9">
        <f t="shared" si="52"/>
        <v>0.21802608832835194</v>
      </c>
      <c r="E231" s="9">
        <f t="shared" si="53"/>
        <v>0.28334362213052261</v>
      </c>
      <c r="F231" s="9">
        <f t="shared" si="54"/>
        <v>0.49863028954112543</v>
      </c>
      <c r="G231" s="9">
        <f t="shared" si="55"/>
        <v>1.0365916411525133</v>
      </c>
      <c r="H231" s="9">
        <f t="shared" si="56"/>
        <v>4.5866070783876962</v>
      </c>
      <c r="I231" s="9">
        <f t="shared" si="57"/>
        <v>3.5292836044121323</v>
      </c>
      <c r="J231" s="9">
        <f t="shared" si="58"/>
        <v>2.0054938919179381</v>
      </c>
      <c r="K231" s="11">
        <f t="shared" si="59"/>
        <v>0.22421524663677131</v>
      </c>
      <c r="L231" s="11">
        <f t="shared" si="60"/>
        <v>0.29069767441860467</v>
      </c>
      <c r="M231" s="11">
        <f t="shared" si="61"/>
        <v>0.50761421319796951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-0.27094312275116428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0.22729883490653685</v>
      </c>
      <c r="Q231" s="11">
        <f>2*'OddsRatio_working_3-way'!K231*'OddsRatio_working_3-way'!L231*'OddsRatio_working_3-way'!M231</f>
        <v>6.6171422097972873E-2</v>
      </c>
      <c r="R231" s="11">
        <f t="shared" si="62"/>
        <v>0</v>
      </c>
      <c r="S231" s="11">
        <f t="shared" si="63"/>
        <v>-0.83891715943382483</v>
      </c>
      <c r="T231" s="11">
        <f t="shared" si="64"/>
        <v>-0.24422624728786746</v>
      </c>
      <c r="U231" s="11">
        <f>'OddsRatio_working_3-way'!S231-'OddsRatio_working_3-way'!R231^2/3</f>
        <v>-0.83891715943382483</v>
      </c>
      <c r="V231" s="11">
        <f>'OddsRatio_working_3-way'!S231*'OddsRatio_working_3-way'!R231/3-2*'OddsRatio_working_3-way'!R231^3/27-'OddsRatio_working_3-way'!T231</f>
        <v>0.24422624728786746</v>
      </c>
      <c r="W231" s="11">
        <f>'OddsRatio_working_3-way'!V231^2+4*'OddsRatio_working_3-way'!U231^3/27</f>
        <v>-2.7822398895677378E-2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0.14787567308383753</v>
      </c>
      <c r="Y231" s="11">
        <f>IF('OddsRatio_working_3-way'!W231&gt;=0,IF('OddsRatio_working_3-way'!V231+SQRT('OddsRatio_working_3-way'!W231)&gt;0,0,PI()),ACOS('OddsRatio_working_3-way'!V231/(2*'OddsRatio_working_3-way'!X231)))</f>
        <v>0.59920832589459816</v>
      </c>
      <c r="Z231" s="11">
        <f>'OddsRatio_working_3-way'!X231^(1/3)*COS('OddsRatio_working_3-way'!Y231/3)</f>
        <v>0.51829582057625667</v>
      </c>
      <c r="AA231" s="11">
        <f>'OddsRatio_working_3-way'!X231^(1/3)*COS(('OddsRatio_working_3-way'!Y231+2*PI())/3)</f>
        <v>-0.35001248885615344</v>
      </c>
      <c r="AB231" s="11">
        <f>'OddsRatio_working_3-way'!X231^(1/3)*COS(('OddsRatio_working_3-way'!Y231+4*PI())/3)</f>
        <v>-0.16828333172010337</v>
      </c>
      <c r="AC231" s="11">
        <f>'OddsRatio_working_3-way'!X231^(1/3)*SIN('OddsRatio_working_3-way'!Y231/3)</f>
        <v>0.10492137779210245</v>
      </c>
      <c r="AD231" s="11">
        <f>'OddsRatio_working_3-way'!X231^(1/3)*SIN(('OddsRatio_working_3-way'!Y231+2*PI())/3)</f>
        <v>0.39639665839828853</v>
      </c>
      <c r="AE231" s="11">
        <f>'OddsRatio_working_3-way'!X231^(1/3)*SIN(('OddsRatio_working_3-way'!Y231+4*PI())/3)</f>
        <v>-0.50131803619039084</v>
      </c>
      <c r="AF231" s="11">
        <f>-'OddsRatio_working_3-way'!U231/(3*'OddsRatio_working_3-way'!X231^(1/3))*COS(('OddsRatio_working_3-way'!Y231)/3)</f>
        <v>0.51829582057625656</v>
      </c>
      <c r="AG231" s="11">
        <f>-'OddsRatio_working_3-way'!U231/(3*'OddsRatio_working_3-way'!X231^(1/3))*COS(('OddsRatio_working_3-way'!Y231+2*PI())/3)</f>
        <v>-0.35001248885615338</v>
      </c>
      <c r="AH231" s="11">
        <f>-'OddsRatio_working_3-way'!U231/(3*'OddsRatio_working_3-way'!X231^(1/3))*COS(('OddsRatio_working_3-way'!Y231+4*PI())/3)</f>
        <v>-0.16828333172010332</v>
      </c>
      <c r="AI231" s="11">
        <f>'OddsRatio_working_3-way'!U231/(3*'OddsRatio_working_3-way'!X231^(1/3))*SIN(('OddsRatio_working_3-way'!Y231)/3)</f>
        <v>-0.10492137779210244</v>
      </c>
      <c r="AJ231" s="11">
        <f>'OddsRatio_working_3-way'!U231/(3*'OddsRatio_working_3-way'!X231^(1/3))*SIN(('OddsRatio_working_3-way'!Y231+2*PI())/3)</f>
        <v>-0.39639665839828842</v>
      </c>
      <c r="AK231" s="11">
        <f>'OddsRatio_working_3-way'!U231/(3*'OddsRatio_working_3-way'!X231^(1/3))*SIN(('OddsRatio_working_3-way'!Y231+4*PI())/3)</f>
        <v>0.50131803619039073</v>
      </c>
      <c r="AL231" s="11">
        <f>'OddsRatio_working_3-way'!Z231+'OddsRatio_working_3-way'!AF231</f>
        <v>1.0365916411525133</v>
      </c>
      <c r="AM231" s="11">
        <f>'OddsRatio_working_3-way'!AA231+'OddsRatio_working_3-way'!AG231</f>
        <v>-0.70002497771230687</v>
      </c>
      <c r="AN231" s="11">
        <f>'OddsRatio_working_3-way'!AB231+'OddsRatio_working_3-way'!AH231</f>
        <v>-0.33656666344020669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1.0365916411525133</v>
      </c>
      <c r="AS231" s="11">
        <f>IF(('OddsRatio_working_3-way'!X231=0),IF(Q231&gt;0,-Q231^(1/3),(-Q231)^(1/3)),'OddsRatio_working_3-way'!AM231-'OddsRatio_working_3-way'!R231/3)</f>
        <v>-0.70002497771230687</v>
      </c>
      <c r="AT231" s="11">
        <f>IF(('OddsRatio_working_3-way'!X231=0),IF(Q231&gt;0,-Q231^(1/3),(-Q231)^(1/3)),'OddsRatio_working_3-way'!AN231-'OddsRatio_working_3-way'!R231/3)</f>
        <v>-0.33656666344020669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9">
        <f t="shared" si="52"/>
        <v>0.41054331899919561</v>
      </c>
      <c r="E232" s="9">
        <f t="shared" si="53"/>
        <v>0.27596211708452628</v>
      </c>
      <c r="F232" s="9">
        <f t="shared" si="54"/>
        <v>0.31349456391627817</v>
      </c>
      <c r="G232" s="9">
        <f t="shared" si="55"/>
        <v>1.0329471581966447</v>
      </c>
      <c r="H232" s="9">
        <f t="shared" si="56"/>
        <v>2.435796549893336</v>
      </c>
      <c r="I232" s="9">
        <f t="shared" si="57"/>
        <v>3.6236857818194781</v>
      </c>
      <c r="J232" s="9">
        <f t="shared" si="58"/>
        <v>3.1898479753768871</v>
      </c>
      <c r="K232" s="11">
        <f t="shared" si="59"/>
        <v>0.41841004184100417</v>
      </c>
      <c r="L232" s="11">
        <f t="shared" si="60"/>
        <v>0.2824858757062147</v>
      </c>
      <c r="M232" s="11">
        <f t="shared" si="61"/>
        <v>0.32051282051282048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-0.2835493269859628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0.22919208615258535</v>
      </c>
      <c r="Q232" s="11">
        <f>2*'OddsRatio_working_3-way'!K232*'OddsRatio_working_3-way'!L232*'OddsRatio_working_3-way'!M232</f>
        <v>7.5765978893416658E-2</v>
      </c>
      <c r="R232" s="11">
        <f t="shared" si="62"/>
        <v>0</v>
      </c>
      <c r="S232" s="11">
        <f t="shared" si="63"/>
        <v>-0.80829705571451271</v>
      </c>
      <c r="T232" s="11">
        <f t="shared" si="64"/>
        <v>-0.26720563825273153</v>
      </c>
      <c r="U232" s="11">
        <f>'OddsRatio_working_3-way'!S232-'OddsRatio_working_3-way'!R232^2/3</f>
        <v>-0.80829705571451271</v>
      </c>
      <c r="V232" s="11">
        <f>'OddsRatio_working_3-way'!S232*'OddsRatio_working_3-way'!R232/3-2*'OddsRatio_working_3-way'!R232^3/27-'OddsRatio_working_3-way'!T232</f>
        <v>0.26720563825273153</v>
      </c>
      <c r="W232" s="11">
        <f>'OddsRatio_working_3-way'!V232^2+4*'OddsRatio_working_3-way'!U232^3/27</f>
        <v>-6.8376116075883342E-3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0.13985391013629003</v>
      </c>
      <c r="Y232" s="11">
        <f>IF('OddsRatio_working_3-way'!W232&gt;=0,IF('OddsRatio_working_3-way'!V232+SQRT('OddsRatio_working_3-way'!W232)&gt;0,0,PI()),ACOS('OddsRatio_working_3-way'!V232/(2*'OddsRatio_working_3-way'!X232)))</f>
        <v>0.30011428842056631</v>
      </c>
      <c r="Z232" s="11">
        <f>'OddsRatio_working_3-way'!X232^(1/3)*COS('OddsRatio_working_3-way'!Y232/3)</f>
        <v>0.51647357909832248</v>
      </c>
      <c r="AA232" s="11">
        <f>'OddsRatio_working_3-way'!X232^(1/3)*COS(('OddsRatio_working_3-way'!Y232+2*PI())/3)</f>
        <v>-0.3031316166304065</v>
      </c>
      <c r="AB232" s="11">
        <f>'OddsRatio_working_3-way'!X232^(1/3)*COS(('OddsRatio_working_3-way'!Y232+4*PI())/3)</f>
        <v>-0.21334196246791601</v>
      </c>
      <c r="AC232" s="11">
        <f>'OddsRatio_working_3-way'!X232^(1/3)*SIN('OddsRatio_working_3-way'!Y232/3)</f>
        <v>5.1840081001157487E-2</v>
      </c>
      <c r="AD232" s="11">
        <f>'OddsRatio_working_3-way'!X232^(1/3)*SIN(('OddsRatio_working_3-way'!Y232+2*PI())/3)</f>
        <v>0.42135919938204019</v>
      </c>
      <c r="AE232" s="11">
        <f>'OddsRatio_working_3-way'!X232^(1/3)*SIN(('OddsRatio_working_3-way'!Y232+4*PI())/3)</f>
        <v>-0.47319928038319753</v>
      </c>
      <c r="AF232" s="11">
        <f>-'OddsRatio_working_3-way'!U232/(3*'OddsRatio_working_3-way'!X232^(1/3))*COS(('OddsRatio_working_3-way'!Y232)/3)</f>
        <v>0.51647357909832226</v>
      </c>
      <c r="AG232" s="11">
        <f>-'OddsRatio_working_3-way'!U232/(3*'OddsRatio_working_3-way'!X232^(1/3))*COS(('OddsRatio_working_3-way'!Y232+2*PI())/3)</f>
        <v>-0.30313161663040639</v>
      </c>
      <c r="AH232" s="11">
        <f>-'OddsRatio_working_3-way'!U232/(3*'OddsRatio_working_3-way'!X232^(1/3))*COS(('OddsRatio_working_3-way'!Y232+4*PI())/3)</f>
        <v>-0.21334196246791592</v>
      </c>
      <c r="AI232" s="11">
        <f>'OddsRatio_working_3-way'!U232/(3*'OddsRatio_working_3-way'!X232^(1/3))*SIN(('OddsRatio_working_3-way'!Y232)/3)</f>
        <v>-5.1840081001157466E-2</v>
      </c>
      <c r="AJ232" s="11">
        <f>'OddsRatio_working_3-way'!U232/(3*'OddsRatio_working_3-way'!X232^(1/3))*SIN(('OddsRatio_working_3-way'!Y232+2*PI())/3)</f>
        <v>-0.42135919938204003</v>
      </c>
      <c r="AK232" s="11">
        <f>'OddsRatio_working_3-way'!U232/(3*'OddsRatio_working_3-way'!X232^(1/3))*SIN(('OddsRatio_working_3-way'!Y232+4*PI())/3)</f>
        <v>0.47319928038319731</v>
      </c>
      <c r="AL232" s="11">
        <f>'OddsRatio_working_3-way'!Z232+'OddsRatio_working_3-way'!AF232</f>
        <v>1.0329471581966447</v>
      </c>
      <c r="AM232" s="11">
        <f>'OddsRatio_working_3-way'!AA232+'OddsRatio_working_3-way'!AG232</f>
        <v>-0.60626323326081288</v>
      </c>
      <c r="AN232" s="11">
        <f>'OddsRatio_working_3-way'!AB232+'OddsRatio_working_3-way'!AH232</f>
        <v>-0.42668392493583196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1.0329471581966447</v>
      </c>
      <c r="AS232" s="11">
        <f>IF(('OddsRatio_working_3-way'!X232=0),IF(Q232&gt;0,-Q232^(1/3),(-Q232)^(1/3)),'OddsRatio_working_3-way'!AM232-'OddsRatio_working_3-way'!R232/3)</f>
        <v>-0.60626323326081288</v>
      </c>
      <c r="AT232" s="11">
        <f>IF(('OddsRatio_working_3-way'!X232=0),IF(Q232&gt;0,-Q232^(1/3),(-Q232)^(1/3)),'OddsRatio_working_3-way'!AN232-'OddsRatio_working_3-way'!R232/3)</f>
        <v>-0.42668392493583196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9">
        <f t="shared" si="52"/>
        <v>0.36534430705611021</v>
      </c>
      <c r="E233" s="9">
        <f t="shared" si="53"/>
        <v>0.29968182480254274</v>
      </c>
      <c r="F233" s="9">
        <f t="shared" si="54"/>
        <v>0.33497386814134711</v>
      </c>
      <c r="G233" s="9">
        <f t="shared" si="55"/>
        <v>1.0340143215695863</v>
      </c>
      <c r="H233" s="9">
        <f t="shared" si="56"/>
        <v>2.737144060236905</v>
      </c>
      <c r="I233" s="9">
        <f t="shared" si="57"/>
        <v>3.3368723667472651</v>
      </c>
      <c r="J233" s="9">
        <f t="shared" si="58"/>
        <v>2.9853074974136056</v>
      </c>
      <c r="K233" s="11">
        <f t="shared" si="59"/>
        <v>0.37313432835820892</v>
      </c>
      <c r="L233" s="11">
        <f t="shared" si="60"/>
        <v>0.30674846625766872</v>
      </c>
      <c r="M233" s="11">
        <f t="shared" si="61"/>
        <v>0.34246575342465752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-0.28574833204345529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0.22970072739086311</v>
      </c>
      <c r="Q233" s="11">
        <f>2*'OddsRatio_working_3-way'!K233*'OddsRatio_working_3-way'!L233*'OddsRatio_working_3-way'!M233</f>
        <v>7.8396152693127344E-2</v>
      </c>
      <c r="R233" s="11">
        <f t="shared" si="62"/>
        <v>0</v>
      </c>
      <c r="S233" s="11">
        <f t="shared" si="63"/>
        <v>-0.80385675656693345</v>
      </c>
      <c r="T233" s="11">
        <f t="shared" si="64"/>
        <v>-0.2743538418317179</v>
      </c>
      <c r="U233" s="11">
        <f>'OddsRatio_working_3-way'!S233-'OddsRatio_working_3-way'!R233^2/3</f>
        <v>-0.80385675656693345</v>
      </c>
      <c r="V233" s="11">
        <f>'OddsRatio_working_3-way'!S233*'OddsRatio_working_3-way'!R233/3-2*'OddsRatio_working_3-way'!R233^3/27-'OddsRatio_working_3-way'!T233</f>
        <v>0.2743538418317179</v>
      </c>
      <c r="W233" s="11">
        <f>'OddsRatio_working_3-way'!V233^2+4*'OddsRatio_working_3-way'!U233^3/27</f>
        <v>-1.6841515384037054E-3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0.13870308401963075</v>
      </c>
      <c r="Y233" s="11">
        <f>IF('OddsRatio_working_3-way'!W233&gt;=0,IF('OddsRatio_working_3-way'!V233+SQRT('OddsRatio_working_3-way'!W233)&gt;0,0,PI()),ACOS('OddsRatio_working_3-way'!V233/(2*'OddsRatio_working_3-way'!X233)))</f>
        <v>0.14848118844982672</v>
      </c>
      <c r="Z233" s="11">
        <f>'OddsRatio_working_3-way'!X233^(1/3)*COS('OddsRatio_working_3-way'!Y233/3)</f>
        <v>0.51700716078479314</v>
      </c>
      <c r="AA233" s="11">
        <f>'OddsRatio_working_3-way'!X233^(1/3)*COS(('OddsRatio_working_3-way'!Y233+2*PI())/3)</f>
        <v>-0.28068208157414132</v>
      </c>
      <c r="AB233" s="11">
        <f>'OddsRatio_working_3-way'!X233^(1/3)*COS(('OddsRatio_working_3-way'!Y233+4*PI())/3)</f>
        <v>-0.23632507921065193</v>
      </c>
      <c r="AC233" s="11">
        <f>'OddsRatio_working_3-way'!X233^(1/3)*SIN('OddsRatio_working_3-way'!Y233/3)</f>
        <v>2.5609527255005631E-2</v>
      </c>
      <c r="AD233" s="11">
        <f>'OddsRatio_working_3-way'!X233^(1/3)*SIN(('OddsRatio_working_3-way'!Y233+2*PI())/3)</f>
        <v>0.4349365715505939</v>
      </c>
      <c r="AE233" s="11">
        <f>'OddsRatio_working_3-way'!X233^(1/3)*SIN(('OddsRatio_working_3-way'!Y233+4*PI())/3)</f>
        <v>-0.46054609880559932</v>
      </c>
      <c r="AF233" s="11">
        <f>-'OddsRatio_working_3-way'!U233/(3*'OddsRatio_working_3-way'!X233^(1/3))*COS(('OddsRatio_working_3-way'!Y233)/3)</f>
        <v>0.51700716078479314</v>
      </c>
      <c r="AG233" s="11">
        <f>-'OddsRatio_working_3-way'!U233/(3*'OddsRatio_working_3-way'!X233^(1/3))*COS(('OddsRatio_working_3-way'!Y233+2*PI())/3)</f>
        <v>-0.28068208157414132</v>
      </c>
      <c r="AH233" s="11">
        <f>-'OddsRatio_working_3-way'!U233/(3*'OddsRatio_working_3-way'!X233^(1/3))*COS(('OddsRatio_working_3-way'!Y233+4*PI())/3)</f>
        <v>-0.23632507921065193</v>
      </c>
      <c r="AI233" s="11">
        <f>'OddsRatio_working_3-way'!U233/(3*'OddsRatio_working_3-way'!X233^(1/3))*SIN(('OddsRatio_working_3-way'!Y233)/3)</f>
        <v>-2.5609527255005631E-2</v>
      </c>
      <c r="AJ233" s="11">
        <f>'OddsRatio_working_3-way'!U233/(3*'OddsRatio_working_3-way'!X233^(1/3))*SIN(('OddsRatio_working_3-way'!Y233+2*PI())/3)</f>
        <v>-0.4349365715505939</v>
      </c>
      <c r="AK233" s="11">
        <f>'OddsRatio_working_3-way'!U233/(3*'OddsRatio_working_3-way'!X233^(1/3))*SIN(('OddsRatio_working_3-way'!Y233+4*PI())/3)</f>
        <v>0.46054609880559932</v>
      </c>
      <c r="AL233" s="11">
        <f>'OddsRatio_working_3-way'!Z233+'OddsRatio_working_3-way'!AF233</f>
        <v>1.0340143215695863</v>
      </c>
      <c r="AM233" s="11">
        <f>'OddsRatio_working_3-way'!AA233+'OddsRatio_working_3-way'!AG233</f>
        <v>-0.56136416314828264</v>
      </c>
      <c r="AN233" s="11">
        <f>'OddsRatio_working_3-way'!AB233+'OddsRatio_working_3-way'!AH233</f>
        <v>-0.47265015842130387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1.0340143215695863</v>
      </c>
      <c r="AS233" s="11">
        <f>IF(('OddsRatio_working_3-way'!X233=0),IF(Q233&gt;0,-Q233^(1/3),(-Q233)^(1/3)),'OddsRatio_working_3-way'!AM233-'OddsRatio_working_3-way'!R233/3)</f>
        <v>-0.56136416314828264</v>
      </c>
      <c r="AT233" s="11">
        <f>IF(('OddsRatio_working_3-way'!X233=0),IF(Q233&gt;0,-Q233^(1/3),(-Q233)^(1/3)),'OddsRatio_working_3-way'!AN233-'OddsRatio_working_3-way'!R233/3)</f>
        <v>-0.47265015842130387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9">
        <f t="shared" si="52"/>
        <v>0.5644136608391116</v>
      </c>
      <c r="E234" s="9">
        <f t="shared" si="53"/>
        <v>0.26278334814647558</v>
      </c>
      <c r="F234" s="9">
        <f t="shared" si="54"/>
        <v>0.17280299101441299</v>
      </c>
      <c r="G234" s="9">
        <f t="shared" si="55"/>
        <v>1.0429056362316604</v>
      </c>
      <c r="H234" s="9">
        <f t="shared" si="56"/>
        <v>1.7717501708114292</v>
      </c>
      <c r="I234" s="9">
        <f t="shared" si="57"/>
        <v>3.8054161614631665</v>
      </c>
      <c r="J234" s="9">
        <f t="shared" si="58"/>
        <v>5.7869368703033208</v>
      </c>
      <c r="K234" s="11">
        <f t="shared" si="59"/>
        <v>0.57471264367816088</v>
      </c>
      <c r="L234" s="11">
        <f t="shared" si="60"/>
        <v>0.2710027100271003</v>
      </c>
      <c r="M234" s="11">
        <f t="shared" si="61"/>
        <v>0.17889087656529518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-0.25457119601113987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0.22345338909972079</v>
      </c>
      <c r="Q234" s="11">
        <f>2*'OddsRatio_working_3-way'!K234*'OddsRatio_working_3-way'!L234*'OddsRatio_working_3-way'!M234</f>
        <v>5.5724037181975258E-2</v>
      </c>
      <c r="R234" s="11">
        <f t="shared" si="62"/>
        <v>0</v>
      </c>
      <c r="S234" s="11">
        <f t="shared" si="63"/>
        <v>-0.87776383424754234</v>
      </c>
      <c r="T234" s="11">
        <f t="shared" si="64"/>
        <v>-0.21889372425125744</v>
      </c>
      <c r="U234" s="11">
        <f>'OddsRatio_working_3-way'!S234-'OddsRatio_working_3-way'!R234^2/3</f>
        <v>-0.87776383424754234</v>
      </c>
      <c r="V234" s="11">
        <f>'OddsRatio_working_3-way'!S234*'OddsRatio_working_3-way'!R234/3-2*'OddsRatio_working_3-way'!R234^3/27-'OddsRatio_working_3-way'!T234</f>
        <v>0.21889372425125744</v>
      </c>
      <c r="W234" s="11">
        <f>'OddsRatio_working_3-way'!V234^2+4*'OddsRatio_working_3-way'!U234^3/27</f>
        <v>-5.2276667808819385E-2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0.15826491266655168</v>
      </c>
      <c r="Y234" s="11">
        <f>IF('OddsRatio_working_3-way'!W234&gt;=0,IF('OddsRatio_working_3-way'!V234+SQRT('OddsRatio_working_3-way'!W234)&gt;0,0,PI()),ACOS('OddsRatio_working_3-way'!V234/(2*'OddsRatio_working_3-way'!X234)))</f>
        <v>0.80717446556680428</v>
      </c>
      <c r="Z234" s="11">
        <f>'OddsRatio_working_3-way'!X234^(1/3)*COS('OddsRatio_working_3-way'!Y234/3)</f>
        <v>0.52145281811583022</v>
      </c>
      <c r="AA234" s="11">
        <f>'OddsRatio_working_3-way'!X234^(1/3)*COS(('OddsRatio_working_3-way'!Y234+2*PI())/3)</f>
        <v>-0.38525021168688917</v>
      </c>
      <c r="AB234" s="11">
        <f>'OddsRatio_working_3-way'!X234^(1/3)*COS(('OddsRatio_working_3-way'!Y234+4*PI())/3)</f>
        <v>-0.13620260642894125</v>
      </c>
      <c r="AC234" s="11">
        <f>'OddsRatio_working_3-way'!X234^(1/3)*SIN('OddsRatio_working_3-way'!Y234/3)</f>
        <v>0.14378770193670806</v>
      </c>
      <c r="AD234" s="11">
        <f>'OddsRatio_working_3-way'!X234^(1/3)*SIN(('OddsRatio_working_3-way'!Y234+2*PI())/3)</f>
        <v>0.37969753639494142</v>
      </c>
      <c r="AE234" s="11">
        <f>'OddsRatio_working_3-way'!X234^(1/3)*SIN(('OddsRatio_working_3-way'!Y234+4*PI())/3)</f>
        <v>-0.52348523833164928</v>
      </c>
      <c r="AF234" s="11">
        <f>-'OddsRatio_working_3-way'!U234/(3*'OddsRatio_working_3-way'!X234^(1/3))*COS(('OddsRatio_working_3-way'!Y234)/3)</f>
        <v>0.52145281811583022</v>
      </c>
      <c r="AG234" s="11">
        <f>-'OddsRatio_working_3-way'!U234/(3*'OddsRatio_working_3-way'!X234^(1/3))*COS(('OddsRatio_working_3-way'!Y234+2*PI())/3)</f>
        <v>-0.38525021168688917</v>
      </c>
      <c r="AH234" s="11">
        <f>-'OddsRatio_working_3-way'!U234/(3*'OddsRatio_working_3-way'!X234^(1/3))*COS(('OddsRatio_working_3-way'!Y234+4*PI())/3)</f>
        <v>-0.13620260642894125</v>
      </c>
      <c r="AI234" s="11">
        <f>'OddsRatio_working_3-way'!U234/(3*'OddsRatio_working_3-way'!X234^(1/3))*SIN(('OddsRatio_working_3-way'!Y234)/3)</f>
        <v>-0.14378770193670806</v>
      </c>
      <c r="AJ234" s="11">
        <f>'OddsRatio_working_3-way'!U234/(3*'OddsRatio_working_3-way'!X234^(1/3))*SIN(('OddsRatio_working_3-way'!Y234+2*PI())/3)</f>
        <v>-0.37969753639494142</v>
      </c>
      <c r="AK234" s="11">
        <f>'OddsRatio_working_3-way'!U234/(3*'OddsRatio_working_3-way'!X234^(1/3))*SIN(('OddsRatio_working_3-way'!Y234+4*PI())/3)</f>
        <v>0.52348523833164928</v>
      </c>
      <c r="AL234" s="11">
        <f>'OddsRatio_working_3-way'!Z234+'OddsRatio_working_3-way'!AF234</f>
        <v>1.0429056362316604</v>
      </c>
      <c r="AM234" s="11">
        <f>'OddsRatio_working_3-way'!AA234+'OddsRatio_working_3-way'!AG234</f>
        <v>-0.77050042337377833</v>
      </c>
      <c r="AN234" s="11">
        <f>'OddsRatio_working_3-way'!AB234+'OddsRatio_working_3-way'!AH234</f>
        <v>-0.27240521285788249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1.0429056362316604</v>
      </c>
      <c r="AS234" s="11">
        <f>IF(('OddsRatio_working_3-way'!X234=0),IF(Q234&gt;0,-Q234^(1/3),(-Q234)^(1/3)),'OddsRatio_working_3-way'!AM234-'OddsRatio_working_3-way'!R234/3)</f>
        <v>-0.77050042337377833</v>
      </c>
      <c r="AT234" s="11">
        <f>IF(('OddsRatio_working_3-way'!X234=0),IF(Q234&gt;0,-Q234^(1/3),(-Q234)^(1/3)),'OddsRatio_working_3-way'!AN234-'OddsRatio_working_3-way'!R234/3)</f>
        <v>-0.27240521285788249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9">
        <f t="shared" si="52"/>
        <v>0.49087030160289269</v>
      </c>
      <c r="E235" s="9">
        <f t="shared" si="53"/>
        <v>0.26529993492670417</v>
      </c>
      <c r="F235" s="9">
        <f t="shared" si="54"/>
        <v>0.24382976347040314</v>
      </c>
      <c r="G235" s="9">
        <f t="shared" si="55"/>
        <v>1.037198006753699</v>
      </c>
      <c r="H235" s="9">
        <f t="shared" si="56"/>
        <v>2.037198006753699</v>
      </c>
      <c r="I235" s="9">
        <f t="shared" si="57"/>
        <v>3.7693186780323762</v>
      </c>
      <c r="J235" s="9">
        <f t="shared" si="58"/>
        <v>4.1012220401935604</v>
      </c>
      <c r="K235" s="11">
        <f t="shared" si="59"/>
        <v>0.5</v>
      </c>
      <c r="L235" s="11">
        <f t="shared" si="60"/>
        <v>0.27247956403269757</v>
      </c>
      <c r="M235" s="11">
        <f t="shared" si="61"/>
        <v>0.25062656641604009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-0.27259224355165845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0.22740775644834155</v>
      </c>
      <c r="Q235" s="11">
        <f>2*'OddsRatio_working_3-way'!K235*'OddsRatio_working_3-way'!L235*'OddsRatio_working_3-way'!M235</f>
        <v>6.8290617552054525E-2</v>
      </c>
      <c r="R235" s="11">
        <f t="shared" si="62"/>
        <v>0</v>
      </c>
      <c r="S235" s="11">
        <f t="shared" si="63"/>
        <v>-0.83424147908759527</v>
      </c>
      <c r="T235" s="11">
        <f t="shared" si="64"/>
        <v>-0.25052296669297158</v>
      </c>
      <c r="U235" s="11">
        <f>'OddsRatio_working_3-way'!S235-'OddsRatio_working_3-way'!R235^2/3</f>
        <v>-0.83424147908759527</v>
      </c>
      <c r="V235" s="11">
        <f>'OddsRatio_working_3-way'!S235*'OddsRatio_working_3-way'!R235/3-2*'OddsRatio_working_3-way'!R235^3/27-'OddsRatio_working_3-way'!T235</f>
        <v>0.25052296669297158</v>
      </c>
      <c r="W235" s="11">
        <f>'OddsRatio_working_3-way'!V235^2+4*'OddsRatio_working_3-way'!U235^3/27</f>
        <v>-2.3252722655031366E-2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0.14664112613424576</v>
      </c>
      <c r="Y235" s="11">
        <f>IF('OddsRatio_working_3-way'!W235&gt;=0,IF('OddsRatio_working_3-way'!V235+SQRT('OddsRatio_working_3-way'!W235)&gt;0,0,PI()),ACOS('OddsRatio_working_3-way'!V235/(2*'OddsRatio_working_3-way'!X235)))</f>
        <v>0.54677775544208318</v>
      </c>
      <c r="Z235" s="11">
        <f>'OddsRatio_working_3-way'!X235^(1/3)*COS('OddsRatio_working_3-way'!Y235/3)</f>
        <v>0.51859900337684961</v>
      </c>
      <c r="AA235" s="11">
        <f>'OddsRatio_working_3-way'!X235^(1/3)*COS(('OddsRatio_working_3-way'!Y235+2*PI())/3)</f>
        <v>-0.34207434716881596</v>
      </c>
      <c r="AB235" s="11">
        <f>'OddsRatio_working_3-way'!X235^(1/3)*COS(('OddsRatio_working_3-way'!Y235+4*PI())/3)</f>
        <v>-0.17652465620803373</v>
      </c>
      <c r="AC235" s="11">
        <f>'OddsRatio_working_3-way'!X235^(1/3)*SIN('OddsRatio_working_3-way'!Y235/3)</f>
        <v>9.5580158640467261E-2</v>
      </c>
      <c r="AD235" s="11">
        <f>'OddsRatio_working_3-way'!X235^(1/3)*SIN(('OddsRatio_working_3-way'!Y235+2*PI())/3)</f>
        <v>0.40132983198141009</v>
      </c>
      <c r="AE235" s="11">
        <f>'OddsRatio_working_3-way'!X235^(1/3)*SIN(('OddsRatio_working_3-way'!Y235+4*PI())/3)</f>
        <v>-0.49690999062187713</v>
      </c>
      <c r="AF235" s="11">
        <f>-'OddsRatio_working_3-way'!U235/(3*'OddsRatio_working_3-way'!X235^(1/3))*COS(('OddsRatio_working_3-way'!Y235)/3)</f>
        <v>0.5185990033768495</v>
      </c>
      <c r="AG235" s="11">
        <f>-'OddsRatio_working_3-way'!U235/(3*'OddsRatio_working_3-way'!X235^(1/3))*COS(('OddsRatio_working_3-way'!Y235+2*PI())/3)</f>
        <v>-0.34207434716881591</v>
      </c>
      <c r="AH235" s="11">
        <f>-'OddsRatio_working_3-way'!U235/(3*'OddsRatio_working_3-way'!X235^(1/3))*COS(('OddsRatio_working_3-way'!Y235+4*PI())/3)</f>
        <v>-0.1765246562080337</v>
      </c>
      <c r="AI235" s="11">
        <f>'OddsRatio_working_3-way'!U235/(3*'OddsRatio_working_3-way'!X235^(1/3))*SIN(('OddsRatio_working_3-way'!Y235)/3)</f>
        <v>-9.5580158640467233E-2</v>
      </c>
      <c r="AJ235" s="11">
        <f>'OddsRatio_working_3-way'!U235/(3*'OddsRatio_working_3-way'!X235^(1/3))*SIN(('OddsRatio_working_3-way'!Y235+2*PI())/3)</f>
        <v>-0.40132983198141003</v>
      </c>
      <c r="AK235" s="11">
        <f>'OddsRatio_working_3-way'!U235/(3*'OddsRatio_working_3-way'!X235^(1/3))*SIN(('OddsRatio_working_3-way'!Y235+4*PI())/3)</f>
        <v>0.49690999062187702</v>
      </c>
      <c r="AL235" s="11">
        <f>'OddsRatio_working_3-way'!Z235+'OddsRatio_working_3-way'!AF235</f>
        <v>1.037198006753699</v>
      </c>
      <c r="AM235" s="11">
        <f>'OddsRatio_working_3-way'!AA235+'OddsRatio_working_3-way'!AG235</f>
        <v>-0.68414869433763181</v>
      </c>
      <c r="AN235" s="11">
        <f>'OddsRatio_working_3-way'!AB235+'OddsRatio_working_3-way'!AH235</f>
        <v>-0.35304931241606741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1.037198006753699</v>
      </c>
      <c r="AS235" s="11">
        <f>IF(('OddsRatio_working_3-way'!X235=0),IF(Q235&gt;0,-Q235^(1/3),(-Q235)^(1/3)),'OddsRatio_working_3-way'!AM235-'OddsRatio_working_3-way'!R235/3)</f>
        <v>-0.68414869433763181</v>
      </c>
      <c r="AT235" s="11">
        <f>IF(('OddsRatio_working_3-way'!X235=0),IF(Q235&gt;0,-Q235^(1/3),(-Q235)^(1/3)),'OddsRatio_working_3-way'!AN235-'OddsRatio_working_3-way'!R235/3)</f>
        <v>-0.35304931241606741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9">
        <f t="shared" si="52"/>
        <v>0.12321449201829732</v>
      </c>
      <c r="E236" s="9">
        <f t="shared" si="53"/>
        <v>0.20679595407379017</v>
      </c>
      <c r="F236" s="9">
        <f t="shared" si="54"/>
        <v>0.6699895539079127</v>
      </c>
      <c r="G236" s="9">
        <f t="shared" si="55"/>
        <v>1.0480012430146353</v>
      </c>
      <c r="H236" s="9">
        <f t="shared" si="56"/>
        <v>8.1159284400693732</v>
      </c>
      <c r="I236" s="9">
        <f t="shared" si="57"/>
        <v>4.8356845494335641</v>
      </c>
      <c r="J236" s="9">
        <f t="shared" si="58"/>
        <v>1.4925605842168785</v>
      </c>
      <c r="K236" s="11">
        <f t="shared" si="59"/>
        <v>0.12836970474967907</v>
      </c>
      <c r="L236" s="11">
        <f t="shared" si="60"/>
        <v>0.21459227467811159</v>
      </c>
      <c r="M236" s="11">
        <f t="shared" si="61"/>
        <v>0.68027210884353739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-0.21888097192630918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0.20463594871193475</v>
      </c>
      <c r="Q236" s="11">
        <f>2*'OddsRatio_working_3-way'!K236*'OddsRatio_working_3-way'!L236*'OddsRatio_working_3-way'!M236</f>
        <v>3.7479111485702335E-2</v>
      </c>
      <c r="R236" s="11">
        <f t="shared" si="62"/>
        <v>0</v>
      </c>
      <c r="S236" s="11">
        <f t="shared" si="63"/>
        <v>-0.93491885983049128</v>
      </c>
      <c r="T236" s="11">
        <f t="shared" si="64"/>
        <v>-0.17123056040851489</v>
      </c>
      <c r="U236" s="11">
        <f>'OddsRatio_working_3-way'!S236-'OddsRatio_working_3-way'!R236^2/3</f>
        <v>-0.93491885983049128</v>
      </c>
      <c r="V236" s="11">
        <f>'OddsRatio_working_3-way'!S236*'OddsRatio_working_3-way'!R236/3-2*'OddsRatio_working_3-way'!R236^3/27-'OddsRatio_working_3-way'!T236</f>
        <v>0.17123056040851489</v>
      </c>
      <c r="W236" s="11">
        <f>'OddsRatio_working_3-way'!V236^2+4*'OddsRatio_working_3-way'!U236^3/27</f>
        <v>-9.1744923207779133E-2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0.17397185693783435</v>
      </c>
      <c r="Y236" s="11">
        <f>IF('OddsRatio_working_3-way'!W236&gt;=0,IF('OddsRatio_working_3-way'!V236+SQRT('OddsRatio_working_3-way'!W236)&gt;0,0,PI()),ACOS('OddsRatio_working_3-way'!V236/(2*'OddsRatio_working_3-way'!X236)))</f>
        <v>1.0562712895924928</v>
      </c>
      <c r="Z236" s="11">
        <f>'OddsRatio_working_3-way'!X236^(1/3)*COS('OddsRatio_working_3-way'!Y236/3)</f>
        <v>0.52400062150731763</v>
      </c>
      <c r="AA236" s="11">
        <f>'OddsRatio_working_3-way'!X236^(1/3)*COS(('OddsRatio_working_3-way'!Y236+2*PI())/3)</f>
        <v>-0.42872531323553464</v>
      </c>
      <c r="AB236" s="11">
        <f>'OddsRatio_working_3-way'!X236^(1/3)*COS(('OddsRatio_working_3-way'!Y236+4*PI())/3)</f>
        <v>-9.5275308271783196E-2</v>
      </c>
      <c r="AC236" s="11">
        <f>'OddsRatio_working_3-way'!X236^(1/3)*SIN('OddsRatio_working_3-way'!Y236/3)</f>
        <v>0.19251745012710408</v>
      </c>
      <c r="AD236" s="11">
        <f>'OddsRatio_working_3-way'!X236^(1/3)*SIN(('OddsRatio_working_3-way'!Y236+2*PI())/3)</f>
        <v>0.35753912476061955</v>
      </c>
      <c r="AE236" s="11">
        <f>'OddsRatio_working_3-way'!X236^(1/3)*SIN(('OddsRatio_working_3-way'!Y236+4*PI())/3)</f>
        <v>-0.55005657488772353</v>
      </c>
      <c r="AF236" s="11">
        <f>-'OddsRatio_working_3-way'!U236/(3*'OddsRatio_working_3-way'!X236^(1/3))*COS(('OddsRatio_working_3-way'!Y236)/3)</f>
        <v>0.52400062150731752</v>
      </c>
      <c r="AG236" s="11">
        <f>-'OddsRatio_working_3-way'!U236/(3*'OddsRatio_working_3-way'!X236^(1/3))*COS(('OddsRatio_working_3-way'!Y236+2*PI())/3)</f>
        <v>-0.42872531323553453</v>
      </c>
      <c r="AH236" s="11">
        <f>-'OddsRatio_working_3-way'!U236/(3*'OddsRatio_working_3-way'!X236^(1/3))*COS(('OddsRatio_working_3-way'!Y236+4*PI())/3)</f>
        <v>-9.5275308271783168E-2</v>
      </c>
      <c r="AI236" s="11">
        <f>'OddsRatio_working_3-way'!U236/(3*'OddsRatio_working_3-way'!X236^(1/3))*SIN(('OddsRatio_working_3-way'!Y236)/3)</f>
        <v>-0.19251745012710406</v>
      </c>
      <c r="AJ236" s="11">
        <f>'OddsRatio_working_3-way'!U236/(3*'OddsRatio_working_3-way'!X236^(1/3))*SIN(('OddsRatio_working_3-way'!Y236+2*PI())/3)</f>
        <v>-0.3575391247606195</v>
      </c>
      <c r="AK236" s="11">
        <f>'OddsRatio_working_3-way'!U236/(3*'OddsRatio_working_3-way'!X236^(1/3))*SIN(('OddsRatio_working_3-way'!Y236+4*PI())/3)</f>
        <v>0.55005657488772342</v>
      </c>
      <c r="AL236" s="11">
        <f>'OddsRatio_working_3-way'!Z236+'OddsRatio_working_3-way'!AF236</f>
        <v>1.0480012430146353</v>
      </c>
      <c r="AM236" s="11">
        <f>'OddsRatio_working_3-way'!AA236+'OddsRatio_working_3-way'!AG236</f>
        <v>-0.85745062647106918</v>
      </c>
      <c r="AN236" s="11">
        <f>'OddsRatio_working_3-way'!AB236+'OddsRatio_working_3-way'!AH236</f>
        <v>-0.19055061654356636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1.0480012430146353</v>
      </c>
      <c r="AS236" s="11">
        <f>IF(('OddsRatio_working_3-way'!X236=0),IF(Q236&gt;0,-Q236^(1/3),(-Q236)^(1/3)),'OddsRatio_working_3-way'!AM236-'OddsRatio_working_3-way'!R236/3)</f>
        <v>-0.85745062647106918</v>
      </c>
      <c r="AT236" s="11">
        <f>IF(('OddsRatio_working_3-way'!X236=0),IF(Q236&gt;0,-Q236^(1/3),(-Q236)^(1/3)),'OddsRatio_working_3-way'!AN236-'OddsRatio_working_3-way'!R236/3)</f>
        <v>-0.19055061654356636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9">
        <f t="shared" si="52"/>
        <v>0.83956210206103743</v>
      </c>
      <c r="E237" s="9">
        <f t="shared" si="53"/>
        <v>0.10214016932044563</v>
      </c>
      <c r="F237" s="9">
        <f t="shared" si="54"/>
        <v>5.8297728618517217E-2</v>
      </c>
      <c r="G237" s="9">
        <f t="shared" si="55"/>
        <v>1.124100693088236</v>
      </c>
      <c r="H237" s="9">
        <f t="shared" si="56"/>
        <v>1.1910971178249998</v>
      </c>
      <c r="I237" s="9">
        <f t="shared" si="57"/>
        <v>9.790467419950005</v>
      </c>
      <c r="J237" s="9">
        <f t="shared" si="58"/>
        <v>17.153326959677948</v>
      </c>
      <c r="K237" s="11">
        <f t="shared" si="59"/>
        <v>0.85470085470085477</v>
      </c>
      <c r="L237" s="11">
        <f t="shared" si="60"/>
        <v>0.11337868480725623</v>
      </c>
      <c r="M237" s="11">
        <f t="shared" si="61"/>
        <v>6.5061808718282377E-2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-0.12044371101904328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0.14097544846994919</v>
      </c>
      <c r="Q237" s="11">
        <f>2*'OddsRatio_working_3-way'!K237*'OddsRatio_working_3-way'!L237*'OddsRatio_working_3-way'!M237</f>
        <v>1.2609610775487407E-2</v>
      </c>
      <c r="R237" s="11">
        <f t="shared" si="62"/>
        <v>0</v>
      </c>
      <c r="S237" s="11">
        <f t="shared" si="63"/>
        <v>-1.1704674928827099</v>
      </c>
      <c r="T237" s="11">
        <f t="shared" si="64"/>
        <v>-0.10469297789648568</v>
      </c>
      <c r="U237" s="11">
        <f>'OddsRatio_working_3-way'!S237-'OddsRatio_working_3-way'!R237^2/3</f>
        <v>-1.1704674928827099</v>
      </c>
      <c r="V237" s="11">
        <f>'OddsRatio_working_3-way'!S237*'OddsRatio_working_3-way'!R237/3-2*'OddsRatio_working_3-way'!R237^3/27-'OddsRatio_working_3-way'!T237</f>
        <v>0.10469297789648568</v>
      </c>
      <c r="W237" s="11">
        <f>'OddsRatio_working_3-way'!V237^2+4*'OddsRatio_working_3-way'!U237^3/27</f>
        <v>-0.22659991670993265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0.2437009111240491</v>
      </c>
      <c r="Y237" s="11">
        <f>IF('OddsRatio_working_3-way'!W237&gt;=0,IF('OddsRatio_working_3-way'!V237+SQRT('OddsRatio_working_3-way'!W237)&gt;0,0,PI()),ACOS('OddsRatio_working_3-way'!V237/(2*'OddsRatio_working_3-way'!X237)))</f>
        <v>1.3543112426067512</v>
      </c>
      <c r="Z237" s="11">
        <f>'OddsRatio_working_3-way'!X237^(1/3)*COS('OddsRatio_working_3-way'!Y237/3)</f>
        <v>0.56205034654411812</v>
      </c>
      <c r="AA237" s="11">
        <f>'OddsRatio_working_3-way'!X237^(1/3)*COS(('OddsRatio_working_3-way'!Y237+2*PI())/3)</f>
        <v>-0.51701548913884421</v>
      </c>
      <c r="AB237" s="11">
        <f>'OddsRatio_working_3-way'!X237^(1/3)*COS(('OddsRatio_working_3-way'!Y237+4*PI())/3)</f>
        <v>-4.5034857405274145E-2</v>
      </c>
      <c r="AC237" s="11">
        <f>'OddsRatio_working_3-way'!X237^(1/3)*SIN('OddsRatio_working_3-way'!Y237/3)</f>
        <v>0.27249814478366641</v>
      </c>
      <c r="AD237" s="11">
        <f>'OddsRatio_working_3-way'!X237^(1/3)*SIN(('OddsRatio_working_3-way'!Y237+2*PI())/3)</f>
        <v>0.35050080592122046</v>
      </c>
      <c r="AE237" s="11">
        <f>'OddsRatio_working_3-way'!X237^(1/3)*SIN(('OddsRatio_working_3-way'!Y237+4*PI())/3)</f>
        <v>-0.62299895070488687</v>
      </c>
      <c r="AF237" s="11">
        <f>-'OddsRatio_working_3-way'!U237/(3*'OddsRatio_working_3-way'!X237^(1/3))*COS(('OddsRatio_working_3-way'!Y237)/3)</f>
        <v>0.56205034654411801</v>
      </c>
      <c r="AG237" s="11">
        <f>-'OddsRatio_working_3-way'!U237/(3*'OddsRatio_working_3-way'!X237^(1/3))*COS(('OddsRatio_working_3-way'!Y237+2*PI())/3)</f>
        <v>-0.5170154891388441</v>
      </c>
      <c r="AH237" s="11">
        <f>-'OddsRatio_working_3-way'!U237/(3*'OddsRatio_working_3-way'!X237^(1/3))*COS(('OddsRatio_working_3-way'!Y237+4*PI())/3)</f>
        <v>-4.5034857405274138E-2</v>
      </c>
      <c r="AI237" s="11">
        <f>'OddsRatio_working_3-way'!U237/(3*'OddsRatio_working_3-way'!X237^(1/3))*SIN(('OddsRatio_working_3-way'!Y237)/3)</f>
        <v>-0.27249814478366635</v>
      </c>
      <c r="AJ237" s="11">
        <f>'OddsRatio_working_3-way'!U237/(3*'OddsRatio_working_3-way'!X237^(1/3))*SIN(('OddsRatio_working_3-way'!Y237+2*PI())/3)</f>
        <v>-0.3505008059212204</v>
      </c>
      <c r="AK237" s="11">
        <f>'OddsRatio_working_3-way'!U237/(3*'OddsRatio_working_3-way'!X237^(1/3))*SIN(('OddsRatio_working_3-way'!Y237+4*PI())/3)</f>
        <v>0.62299895070488676</v>
      </c>
      <c r="AL237" s="11">
        <f>'OddsRatio_working_3-way'!Z237+'OddsRatio_working_3-way'!AF237</f>
        <v>1.124100693088236</v>
      </c>
      <c r="AM237" s="11">
        <f>'OddsRatio_working_3-way'!AA237+'OddsRatio_working_3-way'!AG237</f>
        <v>-1.0340309782776882</v>
      </c>
      <c r="AN237" s="11">
        <f>'OddsRatio_working_3-way'!AB237+'OddsRatio_working_3-way'!AH237</f>
        <v>-9.006971481054829E-2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1.124100693088236</v>
      </c>
      <c r="AS237" s="11">
        <f>IF(('OddsRatio_working_3-way'!X237=0),IF(Q237&gt;0,-Q237^(1/3),(-Q237)^(1/3)),'OddsRatio_working_3-way'!AM237-'OddsRatio_working_3-way'!R237/3)</f>
        <v>-1.0340309782776882</v>
      </c>
      <c r="AT237" s="11">
        <f>IF(('OddsRatio_working_3-way'!X237=0),IF(Q237&gt;0,-Q237^(1/3),(-Q237)^(1/3)),'OddsRatio_working_3-way'!AN237-'OddsRatio_working_3-way'!R237/3)</f>
        <v>-9.006971481054829E-2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9">
        <f t="shared" si="52"/>
        <v>0.3251913896034494</v>
      </c>
      <c r="E238" s="9">
        <f t="shared" si="53"/>
        <v>0.31982275407483163</v>
      </c>
      <c r="F238" s="9">
        <f t="shared" si="54"/>
        <v>0.3549858563217192</v>
      </c>
      <c r="G238" s="9">
        <f t="shared" si="55"/>
        <v>1.0323941148122058</v>
      </c>
      <c r="H238" s="9">
        <f t="shared" si="56"/>
        <v>3.0751121707725337</v>
      </c>
      <c r="I238" s="9">
        <f t="shared" si="57"/>
        <v>3.1267318765131438</v>
      </c>
      <c r="J238" s="9">
        <f t="shared" si="58"/>
        <v>2.8170136420694818</v>
      </c>
      <c r="K238" s="11">
        <f t="shared" si="59"/>
        <v>0.33222591362126247</v>
      </c>
      <c r="L238" s="11">
        <f t="shared" si="60"/>
        <v>0.32679738562091504</v>
      </c>
      <c r="M238" s="11">
        <f t="shared" si="61"/>
        <v>0.3623188405797102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-0.28666781845869471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0.22933563943496732</v>
      </c>
      <c r="Q238" s="11">
        <f>2*'OddsRatio_working_3-way'!K238*'OddsRatio_working_3-way'!L238*'OddsRatio_working_3-way'!M238</f>
        <v>7.8674318845614877E-2</v>
      </c>
      <c r="R238" s="11">
        <f t="shared" si="62"/>
        <v>0</v>
      </c>
      <c r="S238" s="11">
        <f t="shared" si="63"/>
        <v>-0.80000483021784241</v>
      </c>
      <c r="T238" s="11">
        <f t="shared" si="64"/>
        <v>-0.2744441956150403</v>
      </c>
      <c r="U238" s="11">
        <f>'OddsRatio_working_3-way'!S238-'OddsRatio_working_3-way'!R238^2/3</f>
        <v>-0.80000483021784241</v>
      </c>
      <c r="V238" s="11">
        <f>'OddsRatio_working_3-way'!S238*'OddsRatio_working_3-way'!R238/3-2*'OddsRatio_working_3-way'!R238^3/27-'OddsRatio_working_3-way'!T238</f>
        <v>0.2744441956150403</v>
      </c>
      <c r="W238" s="11">
        <f>'OddsRatio_working_3-way'!V238^2+4*'OddsRatio_working_3-way'!U238^3/27</f>
        <v>-5.3360928199157331E-4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0.13770732169058594</v>
      </c>
      <c r="Y238" s="11">
        <f>IF('OddsRatio_working_3-way'!W238&gt;=0,IF('OddsRatio_working_3-way'!V238+SQRT('OddsRatio_working_3-way'!W238)&gt;0,0,PI()),ACOS('OddsRatio_working_3-way'!V238/(2*'OddsRatio_working_3-way'!X238)))</f>
        <v>8.3972130468941586E-2</v>
      </c>
      <c r="Z238" s="11">
        <f>'OddsRatio_working_3-way'!X238^(1/3)*COS('OddsRatio_working_3-way'!Y238/3)</f>
        <v>0.516197057406103</v>
      </c>
      <c r="AA238" s="11">
        <f>'OddsRatio_working_3-way'!X238^(1/3)*COS(('OddsRatio_working_3-way'!Y238+2*PI())/3)</f>
        <v>-0.27061475810415248</v>
      </c>
      <c r="AB238" s="11">
        <f>'OddsRatio_working_3-way'!X238^(1/3)*COS(('OddsRatio_working_3-way'!Y238+4*PI())/3)</f>
        <v>-0.24558229930195064</v>
      </c>
      <c r="AC238" s="11">
        <f>'OddsRatio_working_3-way'!X238^(1/3)*SIN('OddsRatio_working_3-way'!Y238/3)</f>
        <v>1.4452496827929479E-2</v>
      </c>
      <c r="AD238" s="11">
        <f>'OddsRatio_working_3-way'!X238^(1/3)*SIN(('OddsRatio_working_3-way'!Y238+2*PI())/3)</f>
        <v>0.43981351665849466</v>
      </c>
      <c r="AE238" s="11">
        <f>'OddsRatio_working_3-way'!X238^(1/3)*SIN(('OddsRatio_working_3-way'!Y238+4*PI())/3)</f>
        <v>-0.45426601348642409</v>
      </c>
      <c r="AF238" s="11">
        <f>-'OddsRatio_working_3-way'!U238/(3*'OddsRatio_working_3-way'!X238^(1/3))*COS(('OddsRatio_working_3-way'!Y238)/3)</f>
        <v>0.51619705740610278</v>
      </c>
      <c r="AG238" s="11">
        <f>-'OddsRatio_working_3-way'!U238/(3*'OddsRatio_working_3-way'!X238^(1/3))*COS(('OddsRatio_working_3-way'!Y238+2*PI())/3)</f>
        <v>-0.27061475810415236</v>
      </c>
      <c r="AH238" s="11">
        <f>-'OddsRatio_working_3-way'!U238/(3*'OddsRatio_working_3-way'!X238^(1/3))*COS(('OddsRatio_working_3-way'!Y238+4*PI())/3)</f>
        <v>-0.24558229930195052</v>
      </c>
      <c r="AI238" s="11">
        <f>'OddsRatio_working_3-way'!U238/(3*'OddsRatio_working_3-way'!X238^(1/3))*SIN(('OddsRatio_working_3-way'!Y238)/3)</f>
        <v>-1.4452496827929474E-2</v>
      </c>
      <c r="AJ238" s="11">
        <f>'OddsRatio_working_3-way'!U238/(3*'OddsRatio_working_3-way'!X238^(1/3))*SIN(('OddsRatio_working_3-way'!Y238+2*PI())/3)</f>
        <v>-0.4398135166584945</v>
      </c>
      <c r="AK238" s="11">
        <f>'OddsRatio_working_3-way'!U238/(3*'OddsRatio_working_3-way'!X238^(1/3))*SIN(('OddsRatio_working_3-way'!Y238+4*PI())/3)</f>
        <v>0.45426601348642393</v>
      </c>
      <c r="AL238" s="11">
        <f>'OddsRatio_working_3-way'!Z238+'OddsRatio_working_3-way'!AF238</f>
        <v>1.0323941148122058</v>
      </c>
      <c r="AM238" s="11">
        <f>'OddsRatio_working_3-way'!AA238+'OddsRatio_working_3-way'!AG238</f>
        <v>-0.54122951620830484</v>
      </c>
      <c r="AN238" s="11">
        <f>'OddsRatio_working_3-way'!AB238+'OddsRatio_working_3-way'!AH238</f>
        <v>-0.49116459860390116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1.0323941148122058</v>
      </c>
      <c r="AS238" s="11">
        <f>IF(('OddsRatio_working_3-way'!X238=0),IF(Q238&gt;0,-Q238^(1/3),(-Q238)^(1/3)),'OddsRatio_working_3-way'!AM238-'OddsRatio_working_3-way'!R238/3)</f>
        <v>-0.54122951620830484</v>
      </c>
      <c r="AT238" s="11">
        <f>IF(('OddsRatio_working_3-way'!X238=0),IF(Q238&gt;0,-Q238^(1/3),(-Q238)^(1/3)),'OddsRatio_working_3-way'!AN238-'OddsRatio_working_3-way'!R238/3)</f>
        <v>-0.49116459860390116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9">
        <f t="shared" si="52"/>
        <v>0.28953563109966202</v>
      </c>
      <c r="E239" s="9">
        <f t="shared" si="53"/>
        <v>0.26860056994083725</v>
      </c>
      <c r="F239" s="9">
        <f t="shared" si="54"/>
        <v>0.44186379895950056</v>
      </c>
      <c r="G239" s="9">
        <f t="shared" si="55"/>
        <v>1.0353613273021034</v>
      </c>
      <c r="H239" s="9">
        <f t="shared" si="56"/>
        <v>3.4538063457059858</v>
      </c>
      <c r="I239" s="9">
        <f t="shared" si="57"/>
        <v>3.7230002908045314</v>
      </c>
      <c r="J239" s="9">
        <f t="shared" si="58"/>
        <v>2.2631408193085667</v>
      </c>
      <c r="K239" s="11">
        <f t="shared" si="59"/>
        <v>0.29673590504451036</v>
      </c>
      <c r="L239" s="11">
        <f t="shared" si="60"/>
        <v>0.27548209366391185</v>
      </c>
      <c r="M239" s="11">
        <f t="shared" si="61"/>
        <v>0.4504504504504504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-0.28001056946295677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0.22903448854352548</v>
      </c>
      <c r="Q239" s="11">
        <f>2*'OddsRatio_working_3-way'!K239*'OddsRatio_working_3-way'!L239*'OddsRatio_working_3-way'!M239</f>
        <v>7.3644530078304002E-2</v>
      </c>
      <c r="R239" s="11">
        <f t="shared" si="62"/>
        <v>0</v>
      </c>
      <c r="S239" s="11">
        <f t="shared" si="63"/>
        <v>-0.81794944020434546</v>
      </c>
      <c r="T239" s="11">
        <f t="shared" si="64"/>
        <v>-0.26300625086956442</v>
      </c>
      <c r="U239" s="11">
        <f>'OddsRatio_working_3-way'!S239-'OddsRatio_working_3-way'!R239^2/3</f>
        <v>-0.81794944020434546</v>
      </c>
      <c r="V239" s="11">
        <f>'OddsRatio_working_3-way'!S239*'OddsRatio_working_3-way'!R239/3-2*'OddsRatio_working_3-way'!R239^3/27-'OddsRatio_working_3-way'!T239</f>
        <v>0.26300625086956442</v>
      </c>
      <c r="W239" s="11">
        <f>'OddsRatio_working_3-way'!V239^2+4*'OddsRatio_working_3-way'!U239^3/27</f>
        <v>-1.1900592885741815E-2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0.1423664996428286</v>
      </c>
      <c r="Y239" s="11">
        <f>IF('OddsRatio_working_3-way'!W239&gt;=0,IF('OddsRatio_working_3-way'!V239+SQRT('OddsRatio_working_3-way'!W239)&gt;0,0,PI()),ACOS('OddsRatio_working_3-way'!V239/(2*'OddsRatio_working_3-way'!X239)))</f>
        <v>0.39318281304297131</v>
      </c>
      <c r="Z239" s="11">
        <f>'OddsRatio_working_3-way'!X239^(1/3)*COS('OddsRatio_working_3-way'!Y239/3)</f>
        <v>0.5176806636510517</v>
      </c>
      <c r="AA239" s="11">
        <f>'OddsRatio_working_3-way'!X239^(1/3)*COS(('OddsRatio_working_3-way'!Y239+2*PI())/3)</f>
        <v>-0.31793692997162337</v>
      </c>
      <c r="AB239" s="11">
        <f>'OddsRatio_working_3-way'!X239^(1/3)*COS(('OddsRatio_working_3-way'!Y239+4*PI())/3)</f>
        <v>-0.19974373367942846</v>
      </c>
      <c r="AC239" s="11">
        <f>'OddsRatio_working_3-way'!X239^(1/3)*SIN('OddsRatio_working_3-way'!Y239/3)</f>
        <v>6.823887369568124E-2</v>
      </c>
      <c r="AD239" s="11">
        <f>'OddsRatio_working_3-way'!X239^(1/3)*SIN(('OddsRatio_working_3-way'!Y239+2*PI())/3)</f>
        <v>0.41420516892195769</v>
      </c>
      <c r="AE239" s="11">
        <f>'OddsRatio_working_3-way'!X239^(1/3)*SIN(('OddsRatio_working_3-way'!Y239+4*PI())/3)</f>
        <v>-0.48244404261763874</v>
      </c>
      <c r="AF239" s="11">
        <f>-'OddsRatio_working_3-way'!U239/(3*'OddsRatio_working_3-way'!X239^(1/3))*COS(('OddsRatio_working_3-way'!Y239)/3)</f>
        <v>0.5176806636510517</v>
      </c>
      <c r="AG239" s="11">
        <f>-'OddsRatio_working_3-way'!U239/(3*'OddsRatio_working_3-way'!X239^(1/3))*COS(('OddsRatio_working_3-way'!Y239+2*PI())/3)</f>
        <v>-0.31793692997162337</v>
      </c>
      <c r="AH239" s="11">
        <f>-'OddsRatio_working_3-way'!U239/(3*'OddsRatio_working_3-way'!X239^(1/3))*COS(('OddsRatio_working_3-way'!Y239+4*PI())/3)</f>
        <v>-0.19974373367942846</v>
      </c>
      <c r="AI239" s="11">
        <f>'OddsRatio_working_3-way'!U239/(3*'OddsRatio_working_3-way'!X239^(1/3))*SIN(('OddsRatio_working_3-way'!Y239)/3)</f>
        <v>-6.823887369568124E-2</v>
      </c>
      <c r="AJ239" s="11">
        <f>'OddsRatio_working_3-way'!U239/(3*'OddsRatio_working_3-way'!X239^(1/3))*SIN(('OddsRatio_working_3-way'!Y239+2*PI())/3)</f>
        <v>-0.41420516892195769</v>
      </c>
      <c r="AK239" s="11">
        <f>'OddsRatio_working_3-way'!U239/(3*'OddsRatio_working_3-way'!X239^(1/3))*SIN(('OddsRatio_working_3-way'!Y239+4*PI())/3)</f>
        <v>0.48244404261763874</v>
      </c>
      <c r="AL239" s="11">
        <f>'OddsRatio_working_3-way'!Z239+'OddsRatio_working_3-way'!AF239</f>
        <v>1.0353613273021034</v>
      </c>
      <c r="AM239" s="11">
        <f>'OddsRatio_working_3-way'!AA239+'OddsRatio_working_3-way'!AG239</f>
        <v>-0.63587385994324674</v>
      </c>
      <c r="AN239" s="11">
        <f>'OddsRatio_working_3-way'!AB239+'OddsRatio_working_3-way'!AH239</f>
        <v>-0.39948746735885693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1.0353613273021034</v>
      </c>
      <c r="AS239" s="11">
        <f>IF(('OddsRatio_working_3-way'!X239=0),IF(Q239&gt;0,-Q239^(1/3),(-Q239)^(1/3)),'OddsRatio_working_3-way'!AM239-'OddsRatio_working_3-way'!R239/3)</f>
        <v>-0.63587385994324674</v>
      </c>
      <c r="AT239" s="11">
        <f>IF(('OddsRatio_working_3-way'!X239=0),IF(Q239&gt;0,-Q239^(1/3),(-Q239)^(1/3)),'OddsRatio_working_3-way'!AN239-'OddsRatio_working_3-way'!R239/3)</f>
        <v>-0.39948746735885693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9">
        <f t="shared" si="52"/>
        <v>0.37526303826470803</v>
      </c>
      <c r="E240" s="9">
        <f t="shared" si="53"/>
        <v>0.32373463291979071</v>
      </c>
      <c r="F240" s="9">
        <f t="shared" si="54"/>
        <v>0.30100232881550104</v>
      </c>
      <c r="G240" s="9">
        <f t="shared" si="55"/>
        <v>1.0603805627076939</v>
      </c>
      <c r="H240" s="9">
        <f t="shared" si="56"/>
        <v>2.6647974834510793</v>
      </c>
      <c r="I240" s="9">
        <f t="shared" si="57"/>
        <v>3.0889497085341575</v>
      </c>
      <c r="J240" s="9">
        <f t="shared" si="58"/>
        <v>3.3222334323298495</v>
      </c>
      <c r="K240" s="11">
        <f t="shared" si="59"/>
        <v>0.38910505836575876</v>
      </c>
      <c r="L240" s="11">
        <f t="shared" si="60"/>
        <v>0.33670033670033667</v>
      </c>
      <c r="M240" s="11">
        <f t="shared" si="61"/>
        <v>0.31347962382445144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-0.27818245640233108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0.23532841312137018</v>
      </c>
      <c r="Q240" s="11">
        <f>2*'OddsRatio_working_3-way'!K240*'OddsRatio_working_3-way'!L240*'OddsRatio_working_3-way'!M240</f>
        <v>8.2139062171507918E-2</v>
      </c>
      <c r="R240" s="11">
        <f t="shared" si="62"/>
        <v>0</v>
      </c>
      <c r="S240" s="11">
        <f t="shared" si="63"/>
        <v>-0.84594987104800834</v>
      </c>
      <c r="T240" s="11">
        <f t="shared" si="64"/>
        <v>-0.2952704610987813</v>
      </c>
      <c r="U240" s="11">
        <f>'OddsRatio_working_3-way'!S240-'OddsRatio_working_3-way'!R240^2/3</f>
        <v>-0.84594987104800834</v>
      </c>
      <c r="V240" s="11">
        <f>'OddsRatio_working_3-way'!S240*'OddsRatio_working_3-way'!R240/3-2*'OddsRatio_working_3-way'!R240^3/27-'OddsRatio_working_3-way'!T240</f>
        <v>0.2952704610987813</v>
      </c>
      <c r="W240" s="11">
        <f>'OddsRatio_working_3-way'!V240^2+4*'OddsRatio_working_3-way'!U240^3/27</f>
        <v>-2.5024819282365163E-3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0.14973904561413118</v>
      </c>
      <c r="Y240" s="11">
        <f>IF('OddsRatio_working_3-way'!W240&gt;=0,IF('OddsRatio_working_3-way'!V240+SQRT('OddsRatio_working_3-way'!W240)&gt;0,0,PI()),ACOS('OddsRatio_working_3-way'!V240/(2*'OddsRatio_working_3-way'!X240)))</f>
        <v>0.16782669595450739</v>
      </c>
      <c r="Z240" s="11">
        <f>'OddsRatio_working_3-way'!X240^(1/3)*COS('OddsRatio_working_3-way'!Y240/3)</f>
        <v>0.53019028135384694</v>
      </c>
      <c r="AA240" s="11">
        <f>'OddsRatio_working_3-way'!X240^(1/3)*COS(('OddsRatio_working_3-way'!Y240+2*PI())/3)</f>
        <v>-0.29080830715731926</v>
      </c>
      <c r="AB240" s="11">
        <f>'OddsRatio_working_3-way'!X240^(1/3)*COS(('OddsRatio_working_3-way'!Y240+4*PI())/3)</f>
        <v>-0.23938197419652738</v>
      </c>
      <c r="AC240" s="11">
        <f>'OddsRatio_working_3-way'!X240^(1/3)*SIN('OddsRatio_working_3-way'!Y240/3)</f>
        <v>2.9691007178348511E-2</v>
      </c>
      <c r="AD240" s="11">
        <f>'OddsRatio_working_3-way'!X240^(1/3)*SIN(('OddsRatio_working_3-way'!Y240+2*PI())/3)</f>
        <v>0.44431274890287625</v>
      </c>
      <c r="AE240" s="11">
        <f>'OddsRatio_working_3-way'!X240^(1/3)*SIN(('OddsRatio_working_3-way'!Y240+4*PI())/3)</f>
        <v>-0.47400375608122475</v>
      </c>
      <c r="AF240" s="11">
        <f>-'OddsRatio_working_3-way'!U240/(3*'OddsRatio_working_3-way'!X240^(1/3))*COS(('OddsRatio_working_3-way'!Y240)/3)</f>
        <v>0.53019028135384694</v>
      </c>
      <c r="AG240" s="11">
        <f>-'OddsRatio_working_3-way'!U240/(3*'OddsRatio_working_3-way'!X240^(1/3))*COS(('OddsRatio_working_3-way'!Y240+2*PI())/3)</f>
        <v>-0.29080830715731926</v>
      </c>
      <c r="AH240" s="11">
        <f>-'OddsRatio_working_3-way'!U240/(3*'OddsRatio_working_3-way'!X240^(1/3))*COS(('OddsRatio_working_3-way'!Y240+4*PI())/3)</f>
        <v>-0.23938197419652738</v>
      </c>
      <c r="AI240" s="11">
        <f>'OddsRatio_working_3-way'!U240/(3*'OddsRatio_working_3-way'!X240^(1/3))*SIN(('OddsRatio_working_3-way'!Y240)/3)</f>
        <v>-2.9691007178348511E-2</v>
      </c>
      <c r="AJ240" s="11">
        <f>'OddsRatio_working_3-way'!U240/(3*'OddsRatio_working_3-way'!X240^(1/3))*SIN(('OddsRatio_working_3-way'!Y240+2*PI())/3)</f>
        <v>-0.44431274890287625</v>
      </c>
      <c r="AK240" s="11">
        <f>'OddsRatio_working_3-way'!U240/(3*'OddsRatio_working_3-way'!X240^(1/3))*SIN(('OddsRatio_working_3-way'!Y240+4*PI())/3)</f>
        <v>0.47400375608122475</v>
      </c>
      <c r="AL240" s="11">
        <f>'OddsRatio_working_3-way'!Z240+'OddsRatio_working_3-way'!AF240</f>
        <v>1.0603805627076939</v>
      </c>
      <c r="AM240" s="11">
        <f>'OddsRatio_working_3-way'!AA240+'OddsRatio_working_3-way'!AG240</f>
        <v>-0.58161661431463851</v>
      </c>
      <c r="AN240" s="11">
        <f>'OddsRatio_working_3-way'!AB240+'OddsRatio_working_3-way'!AH240</f>
        <v>-0.47876394839305475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1.0603805627076939</v>
      </c>
      <c r="AS240" s="11">
        <f>IF(('OddsRatio_working_3-way'!X240=0),IF(Q240&gt;0,-Q240^(1/3),(-Q240)^(1/3)),'OddsRatio_working_3-way'!AM240-'OddsRatio_working_3-way'!R240/3)</f>
        <v>-0.58161661431463851</v>
      </c>
      <c r="AT240" s="11">
        <f>IF(('OddsRatio_working_3-way'!X240=0),IF(Q240&gt;0,-Q240^(1/3),(-Q240)^(1/3)),'OddsRatio_working_3-way'!AN240-'OddsRatio_working_3-way'!R240/3)</f>
        <v>-0.47876394839305475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9">
        <f t="shared" si="52"/>
        <v>8.6315712538920814E-2</v>
      </c>
      <c r="E241" s="9">
        <f t="shared" si="53"/>
        <v>0.16904869058798053</v>
      </c>
      <c r="F241" s="9">
        <f t="shared" si="54"/>
        <v>0.74463559687309866</v>
      </c>
      <c r="G241" s="9">
        <f t="shared" si="55"/>
        <v>1.1431291770956469</v>
      </c>
      <c r="H241" s="9">
        <f t="shared" si="56"/>
        <v>11.585376179905689</v>
      </c>
      <c r="I241" s="9">
        <f t="shared" si="57"/>
        <v>5.9154554615112804</v>
      </c>
      <c r="J241" s="9">
        <f t="shared" si="58"/>
        <v>1.342938753128694</v>
      </c>
      <c r="K241" s="11">
        <f t="shared" si="59"/>
        <v>9.7465886939571159E-2</v>
      </c>
      <c r="L241" s="11">
        <f t="shared" si="60"/>
        <v>0.18867924528301888</v>
      </c>
      <c r="M241" s="11">
        <f t="shared" si="61"/>
        <v>0.76923076923076916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-0.16897953640754038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0.19606345326305605</v>
      </c>
      <c r="Q241" s="11">
        <f>2*'OddsRatio_working_3-way'!K241*'OddsRatio_working_3-way'!L241*'OddsRatio_working_3-way'!M241</f>
        <v>2.8291984597843586E-2</v>
      </c>
      <c r="R241" s="11">
        <f t="shared" si="62"/>
        <v>0</v>
      </c>
      <c r="S241" s="11">
        <f t="shared" si="63"/>
        <v>-1.1602792706816014</v>
      </c>
      <c r="T241" s="11">
        <f t="shared" si="64"/>
        <v>-0.16742846618782126</v>
      </c>
      <c r="U241" s="11">
        <f>'OddsRatio_working_3-way'!S241-'OddsRatio_working_3-way'!R241^2/3</f>
        <v>-1.1602792706816014</v>
      </c>
      <c r="V241" s="11">
        <f>'OddsRatio_working_3-way'!S241*'OddsRatio_working_3-way'!R241/3-2*'OddsRatio_working_3-way'!R241^3/27-'OddsRatio_working_3-way'!T241</f>
        <v>0.16742846618782126</v>
      </c>
      <c r="W241" s="11">
        <f>'OddsRatio_working_3-way'!V241^2+4*'OddsRatio_working_3-way'!U241^3/27</f>
        <v>-0.20337861705396765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0.24052593848895698</v>
      </c>
      <c r="Y241" s="11">
        <f>IF('OddsRatio_working_3-way'!W241&gt;=0,IF('OddsRatio_working_3-way'!V241+SQRT('OddsRatio_working_3-way'!W241)&gt;0,0,PI()),ACOS('OddsRatio_working_3-way'!V241/(2*'OddsRatio_working_3-way'!X241)))</f>
        <v>1.2153097174085765</v>
      </c>
      <c r="Z241" s="11">
        <f>'OddsRatio_working_3-way'!X241^(1/3)*COS('OddsRatio_working_3-way'!Y241/3)</f>
        <v>0.57156458854782344</v>
      </c>
      <c r="AA241" s="11">
        <f>'OddsRatio_working_3-way'!X241^(1/3)*COS(('OddsRatio_working_3-way'!Y241+2*PI())/3)</f>
        <v>-0.4980445342249174</v>
      </c>
      <c r="AB241" s="11">
        <f>'OddsRatio_working_3-way'!X241^(1/3)*COS(('OddsRatio_working_3-way'!Y241+4*PI())/3)</f>
        <v>-7.3520054322906231E-2</v>
      </c>
      <c r="AC241" s="11">
        <f>'OddsRatio_working_3-way'!X241^(1/3)*SIN('OddsRatio_working_3-way'!Y241/3)</f>
        <v>0.24509932274901225</v>
      </c>
      <c r="AD241" s="11">
        <f>'OddsRatio_working_3-way'!X241^(1/3)*SIN(('OddsRatio_working_3-way'!Y241+2*PI())/3)</f>
        <v>0.37243979221150936</v>
      </c>
      <c r="AE241" s="11">
        <f>'OddsRatio_working_3-way'!X241^(1/3)*SIN(('OddsRatio_working_3-way'!Y241+4*PI())/3)</f>
        <v>-0.6175391149605215</v>
      </c>
      <c r="AF241" s="11">
        <f>-'OddsRatio_working_3-way'!U241/(3*'OddsRatio_working_3-way'!X241^(1/3))*COS(('OddsRatio_working_3-way'!Y241)/3)</f>
        <v>0.57156458854782344</v>
      </c>
      <c r="AG241" s="11">
        <f>-'OddsRatio_working_3-way'!U241/(3*'OddsRatio_working_3-way'!X241^(1/3))*COS(('OddsRatio_working_3-way'!Y241+2*PI())/3)</f>
        <v>-0.4980445342249174</v>
      </c>
      <c r="AH241" s="11">
        <f>-'OddsRatio_working_3-way'!U241/(3*'OddsRatio_working_3-way'!X241^(1/3))*COS(('OddsRatio_working_3-way'!Y241+4*PI())/3)</f>
        <v>-7.3520054322906231E-2</v>
      </c>
      <c r="AI241" s="11">
        <f>'OddsRatio_working_3-way'!U241/(3*'OddsRatio_working_3-way'!X241^(1/3))*SIN(('OddsRatio_working_3-way'!Y241)/3)</f>
        <v>-0.24509932274901225</v>
      </c>
      <c r="AJ241" s="11">
        <f>'OddsRatio_working_3-way'!U241/(3*'OddsRatio_working_3-way'!X241^(1/3))*SIN(('OddsRatio_working_3-way'!Y241+2*PI())/3)</f>
        <v>-0.37243979221150936</v>
      </c>
      <c r="AK241" s="11">
        <f>'OddsRatio_working_3-way'!U241/(3*'OddsRatio_working_3-way'!X241^(1/3))*SIN(('OddsRatio_working_3-way'!Y241+4*PI())/3)</f>
        <v>0.6175391149605215</v>
      </c>
      <c r="AL241" s="11">
        <f>'OddsRatio_working_3-way'!Z241+'OddsRatio_working_3-way'!AF241</f>
        <v>1.1431291770956469</v>
      </c>
      <c r="AM241" s="11">
        <f>'OddsRatio_working_3-way'!AA241+'OddsRatio_working_3-way'!AG241</f>
        <v>-0.9960890684498348</v>
      </c>
      <c r="AN241" s="11">
        <f>'OddsRatio_working_3-way'!AB241+'OddsRatio_working_3-way'!AH241</f>
        <v>-0.14704010864581246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1.1431291770956469</v>
      </c>
      <c r="AS241" s="11">
        <f>IF(('OddsRatio_working_3-way'!X241=0),IF(Q241&gt;0,-Q241^(1/3),(-Q241)^(1/3)),'OddsRatio_working_3-way'!AM241-'OddsRatio_working_3-way'!R241/3)</f>
        <v>-0.9960890684498348</v>
      </c>
      <c r="AT241" s="11">
        <f>IF(('OddsRatio_working_3-way'!X241=0),IF(Q241&gt;0,-Q241^(1/3),(-Q241)^(1/3)),'OddsRatio_working_3-way'!AN241-'OddsRatio_working_3-way'!R241/3)</f>
        <v>-0.14704010864581246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9">
        <f t="shared" si="52"/>
        <v>0.1345218541216408</v>
      </c>
      <c r="E242" s="9">
        <f t="shared" si="53"/>
        <v>0.20121727475365966</v>
      </c>
      <c r="F242" s="9">
        <f t="shared" si="54"/>
        <v>0.66426087112469956</v>
      </c>
      <c r="G242" s="9">
        <f t="shared" si="55"/>
        <v>1.0529846764960245</v>
      </c>
      <c r="H242" s="9">
        <f t="shared" si="56"/>
        <v>7.4337363733907083</v>
      </c>
      <c r="I242" s="9">
        <f t="shared" si="57"/>
        <v>4.9697522303900126</v>
      </c>
      <c r="J242" s="9">
        <f t="shared" si="58"/>
        <v>1.5054326447180919</v>
      </c>
      <c r="K242" s="11">
        <f t="shared" si="59"/>
        <v>0.14064697609001406</v>
      </c>
      <c r="L242" s="11">
        <f t="shared" si="60"/>
        <v>0.20964360587002098</v>
      </c>
      <c r="M242" s="11">
        <f t="shared" si="61"/>
        <v>0.67567567567567566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-0.2202795104634131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0.20640017455557619</v>
      </c>
      <c r="Q242" s="11">
        <f>2*'OddsRatio_working_3-way'!K242*'OddsRatio_working_3-way'!L242*'OddsRatio_working_3-way'!M242</f>
        <v>3.9845593543547532E-2</v>
      </c>
      <c r="R242" s="11">
        <f t="shared" si="62"/>
        <v>0</v>
      </c>
      <c r="S242" s="11">
        <f t="shared" si="63"/>
        <v>-0.93699216110187344</v>
      </c>
      <c r="T242" s="11">
        <f t="shared" si="64"/>
        <v>-0.18088651758723429</v>
      </c>
      <c r="U242" s="11">
        <f>'OddsRatio_working_3-way'!S242-'OddsRatio_working_3-way'!R242^2/3</f>
        <v>-0.93699216110187344</v>
      </c>
      <c r="V242" s="11">
        <f>'OddsRatio_working_3-way'!S242*'OddsRatio_working_3-way'!R242/3-2*'OddsRatio_working_3-way'!R242^3/27-'OddsRatio_working_3-way'!T242</f>
        <v>0.18088651758723429</v>
      </c>
      <c r="W242" s="11">
        <f>'OddsRatio_working_3-way'!V242^2+4*'OddsRatio_working_3-way'!U242^3/27</f>
        <v>-8.9152113124656956E-2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0.17455088467943508</v>
      </c>
      <c r="Y242" s="11">
        <f>IF('OddsRatio_working_3-way'!W242&gt;=0,IF('OddsRatio_working_3-way'!V242+SQRT('OddsRatio_working_3-way'!W242)&gt;0,0,PI()),ACOS('OddsRatio_working_3-way'!V242/(2*'OddsRatio_working_3-way'!X242)))</f>
        <v>1.0261116960931802</v>
      </c>
      <c r="Z242" s="11">
        <f>'OddsRatio_working_3-way'!X242^(1/3)*COS('OddsRatio_working_3-way'!Y242/3)</f>
        <v>0.52649233824801223</v>
      </c>
      <c r="AA242" s="11">
        <f>'OddsRatio_working_3-way'!X242^(1/3)*COS(('OddsRatio_working_3-way'!Y242+2*PI())/3)</f>
        <v>-0.42558040334486874</v>
      </c>
      <c r="AB242" s="11">
        <f>'OddsRatio_working_3-way'!X242^(1/3)*COS(('OddsRatio_working_3-way'!Y242+4*PI())/3)</f>
        <v>-0.1009119349031434</v>
      </c>
      <c r="AC242" s="11">
        <f>'OddsRatio_working_3-way'!X242^(1/3)*SIN('OddsRatio_working_3-way'!Y242/3)</f>
        <v>0.1874474276522137</v>
      </c>
      <c r="AD242" s="11">
        <f>'OddsRatio_working_3-way'!X242^(1/3)*SIN(('OddsRatio_working_3-way'!Y242+2*PI())/3)</f>
        <v>0.3622320259945413</v>
      </c>
      <c r="AE242" s="11">
        <f>'OddsRatio_working_3-way'!X242^(1/3)*SIN(('OddsRatio_working_3-way'!Y242+4*PI())/3)</f>
        <v>-0.54967945364675486</v>
      </c>
      <c r="AF242" s="11">
        <f>-'OddsRatio_working_3-way'!U242/(3*'OddsRatio_working_3-way'!X242^(1/3))*COS(('OddsRatio_working_3-way'!Y242)/3)</f>
        <v>0.52649233824801212</v>
      </c>
      <c r="AG242" s="11">
        <f>-'OddsRatio_working_3-way'!U242/(3*'OddsRatio_working_3-way'!X242^(1/3))*COS(('OddsRatio_working_3-way'!Y242+2*PI())/3)</f>
        <v>-0.42558040334486863</v>
      </c>
      <c r="AH242" s="11">
        <f>-'OddsRatio_working_3-way'!U242/(3*'OddsRatio_working_3-way'!X242^(1/3))*COS(('OddsRatio_working_3-way'!Y242+4*PI())/3)</f>
        <v>-0.10091193490314339</v>
      </c>
      <c r="AI242" s="11">
        <f>'OddsRatio_working_3-way'!U242/(3*'OddsRatio_working_3-way'!X242^(1/3))*SIN(('OddsRatio_working_3-way'!Y242)/3)</f>
        <v>-0.18744742765221367</v>
      </c>
      <c r="AJ242" s="11">
        <f>'OddsRatio_working_3-way'!U242/(3*'OddsRatio_working_3-way'!X242^(1/3))*SIN(('OddsRatio_working_3-way'!Y242+2*PI())/3)</f>
        <v>-0.36223202599454118</v>
      </c>
      <c r="AK242" s="11">
        <f>'OddsRatio_working_3-way'!U242/(3*'OddsRatio_working_3-way'!X242^(1/3))*SIN(('OddsRatio_working_3-way'!Y242+4*PI())/3)</f>
        <v>0.54967945364675475</v>
      </c>
      <c r="AL242" s="11">
        <f>'OddsRatio_working_3-way'!Z242+'OddsRatio_working_3-way'!AF242</f>
        <v>1.0529846764960245</v>
      </c>
      <c r="AM242" s="11">
        <f>'OddsRatio_working_3-way'!AA242+'OddsRatio_working_3-way'!AG242</f>
        <v>-0.85116080668973737</v>
      </c>
      <c r="AN242" s="11">
        <f>'OddsRatio_working_3-way'!AB242+'OddsRatio_working_3-way'!AH242</f>
        <v>-0.2018238698062868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1.0529846764960245</v>
      </c>
      <c r="AS242" s="11">
        <f>IF(('OddsRatio_working_3-way'!X242=0),IF(Q242&gt;0,-Q242^(1/3),(-Q242)^(1/3)),'OddsRatio_working_3-way'!AM242-'OddsRatio_working_3-way'!R242/3)</f>
        <v>-0.85116080668973737</v>
      </c>
      <c r="AT242" s="11">
        <f>IF(('OddsRatio_working_3-way'!X242=0),IF(Q242&gt;0,-Q242^(1/3),(-Q242)^(1/3)),'OddsRatio_working_3-way'!AN242-'OddsRatio_working_3-way'!R242/3)</f>
        <v>-0.2018238698062868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9">
        <f t="shared" si="52"/>
        <v>0.30578380400672628</v>
      </c>
      <c r="E243" s="9">
        <f t="shared" si="53"/>
        <v>0.29196428131965962</v>
      </c>
      <c r="F243" s="9">
        <f t="shared" si="54"/>
        <v>0.40225191467361388</v>
      </c>
      <c r="G243" s="9">
        <f t="shared" si="55"/>
        <v>1.0319474485759152</v>
      </c>
      <c r="H243" s="9">
        <f t="shared" si="56"/>
        <v>3.2702843868670137</v>
      </c>
      <c r="I243" s="9">
        <f t="shared" si="57"/>
        <v>3.4250765041534015</v>
      </c>
      <c r="J243" s="9">
        <f t="shared" si="58"/>
        <v>2.4860043259493181</v>
      </c>
      <c r="K243" s="11">
        <f t="shared" si="59"/>
        <v>0.3125</v>
      </c>
      <c r="L243" s="11">
        <f t="shared" si="60"/>
        <v>0.29850746268656714</v>
      </c>
      <c r="M243" s="11">
        <f t="shared" si="61"/>
        <v>0.4098360655737705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-0.28462197210667961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0.22900354783459753</v>
      </c>
      <c r="Q243" s="11">
        <f>2*'OddsRatio_working_3-way'!K243*'OddsRatio_working_3-way'!L243*'OddsRatio_working_3-way'!M243</f>
        <v>7.6461952532419858E-2</v>
      </c>
      <c r="R243" s="11">
        <f t="shared" si="62"/>
        <v>0</v>
      </c>
      <c r="S243" s="11">
        <f t="shared" si="63"/>
        <v>-0.80458843756716136</v>
      </c>
      <c r="T243" s="11">
        <f t="shared" si="64"/>
        <v>-0.26864388566516234</v>
      </c>
      <c r="U243" s="11">
        <f>'OddsRatio_working_3-way'!S243-'OddsRatio_working_3-way'!R243^2/3</f>
        <v>-0.80458843756716136</v>
      </c>
      <c r="V243" s="11">
        <f>'OddsRatio_working_3-way'!S243*'OddsRatio_working_3-way'!R243/3-2*'OddsRatio_working_3-way'!R243^3/27-'OddsRatio_working_3-way'!T243</f>
        <v>0.26864388566516234</v>
      </c>
      <c r="W243" s="11">
        <f>'OddsRatio_working_3-way'!V243^2+4*'OddsRatio_working_3-way'!U243^3/27</f>
        <v>-4.9949702140044405E-3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0.13889250116482282</v>
      </c>
      <c r="Y243" s="11">
        <f>IF('OddsRatio_working_3-way'!W243&gt;=0,IF('OddsRatio_working_3-way'!V243+SQRT('OddsRatio_working_3-way'!W243)&gt;0,0,PI()),ACOS('OddsRatio_working_3-way'!V243/(2*'OddsRatio_working_3-way'!X243)))</f>
        <v>0.25725180302660267</v>
      </c>
      <c r="Z243" s="11">
        <f>'OddsRatio_working_3-way'!X243^(1/3)*COS('OddsRatio_working_3-way'!Y243/3)</f>
        <v>0.51597372428795751</v>
      </c>
      <c r="AA243" s="11">
        <f>'OddsRatio_working_3-way'!X243^(1/3)*COS(('OddsRatio_working_3-way'!Y243+2*PI())/3)</f>
        <v>-0.29639840045086463</v>
      </c>
      <c r="AB243" s="11">
        <f>'OddsRatio_working_3-way'!X243^(1/3)*COS(('OddsRatio_working_3-way'!Y243+4*PI())/3)</f>
        <v>-0.21957532383709308</v>
      </c>
      <c r="AC243" s="11">
        <f>'OddsRatio_working_3-way'!X243^(1/3)*SIN('OddsRatio_working_3-way'!Y243/3)</f>
        <v>4.4353823962936433E-2</v>
      </c>
      <c r="AD243" s="11">
        <f>'OddsRatio_working_3-way'!X243^(1/3)*SIN(('OddsRatio_working_3-way'!Y243+2*PI())/3)</f>
        <v>0.42466944093717091</v>
      </c>
      <c r="AE243" s="11">
        <f>'OddsRatio_working_3-way'!X243^(1/3)*SIN(('OddsRatio_working_3-way'!Y243+4*PI())/3)</f>
        <v>-0.46902326490010721</v>
      </c>
      <c r="AF243" s="11">
        <f>-'OddsRatio_working_3-way'!U243/(3*'OddsRatio_working_3-way'!X243^(1/3))*COS(('OddsRatio_working_3-way'!Y243)/3)</f>
        <v>0.51597372428795762</v>
      </c>
      <c r="AG243" s="11">
        <f>-'OddsRatio_working_3-way'!U243/(3*'OddsRatio_working_3-way'!X243^(1/3))*COS(('OddsRatio_working_3-way'!Y243+2*PI())/3)</f>
        <v>-0.29639840045086469</v>
      </c>
      <c r="AH243" s="11">
        <f>-'OddsRatio_working_3-way'!U243/(3*'OddsRatio_working_3-way'!X243^(1/3))*COS(('OddsRatio_working_3-way'!Y243+4*PI())/3)</f>
        <v>-0.21957532383709311</v>
      </c>
      <c r="AI243" s="11">
        <f>'OddsRatio_working_3-way'!U243/(3*'OddsRatio_working_3-way'!X243^(1/3))*SIN(('OddsRatio_working_3-way'!Y243)/3)</f>
        <v>-4.4353823962936446E-2</v>
      </c>
      <c r="AJ243" s="11">
        <f>'OddsRatio_working_3-way'!U243/(3*'OddsRatio_working_3-way'!X243^(1/3))*SIN(('OddsRatio_working_3-way'!Y243+2*PI())/3)</f>
        <v>-0.42466944093717102</v>
      </c>
      <c r="AK243" s="11">
        <f>'OddsRatio_working_3-way'!U243/(3*'OddsRatio_working_3-way'!X243^(1/3))*SIN(('OddsRatio_working_3-way'!Y243+4*PI())/3)</f>
        <v>0.46902326490010726</v>
      </c>
      <c r="AL243" s="11">
        <f>'OddsRatio_working_3-way'!Z243+'OddsRatio_working_3-way'!AF243</f>
        <v>1.0319474485759152</v>
      </c>
      <c r="AM243" s="11">
        <f>'OddsRatio_working_3-way'!AA243+'OddsRatio_working_3-way'!AG243</f>
        <v>-0.59279680090172926</v>
      </c>
      <c r="AN243" s="11">
        <f>'OddsRatio_working_3-way'!AB243+'OddsRatio_working_3-way'!AH243</f>
        <v>-0.43915064767418621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1.0319474485759152</v>
      </c>
      <c r="AS243" s="11">
        <f>IF(('OddsRatio_working_3-way'!X243=0),IF(Q243&gt;0,-Q243^(1/3),(-Q243)^(1/3)),'OddsRatio_working_3-way'!AM243-'OddsRatio_working_3-way'!R243/3)</f>
        <v>-0.59279680090172926</v>
      </c>
      <c r="AT243" s="11">
        <f>IF(('OddsRatio_working_3-way'!X243=0),IF(Q243&gt;0,-Q243^(1/3),(-Q243)^(1/3)),'OddsRatio_working_3-way'!AN243-'OddsRatio_working_3-way'!R243/3)</f>
        <v>-0.43915064767418621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9">
        <f t="shared" si="52"/>
        <v>0.59334392239866751</v>
      </c>
      <c r="E244" s="9">
        <f t="shared" si="53"/>
        <v>0.24649135824536986</v>
      </c>
      <c r="F244" s="9">
        <f t="shared" si="54"/>
        <v>0.16016471935596244</v>
      </c>
      <c r="G244" s="9">
        <f t="shared" si="55"/>
        <v>1.0878780637930436</v>
      </c>
      <c r="H244" s="9">
        <f t="shared" si="56"/>
        <v>1.6853631801896176</v>
      </c>
      <c r="I244" s="9">
        <f t="shared" si="57"/>
        <v>4.0569373592584528</v>
      </c>
      <c r="J244" s="9">
        <f t="shared" si="58"/>
        <v>6.2435722674824712</v>
      </c>
      <c r="K244" s="11">
        <f t="shared" si="59"/>
        <v>0.61349693251533743</v>
      </c>
      <c r="L244" s="11">
        <f t="shared" si="60"/>
        <v>0.26246719160104987</v>
      </c>
      <c r="M244" s="11">
        <f t="shared" si="61"/>
        <v>0.1718213058419244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-0.23607953597540221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0.22853066458211285</v>
      </c>
      <c r="Q244" s="11">
        <f>2*'OddsRatio_working_3-way'!K244*'OddsRatio_working_3-way'!L244*'OddsRatio_working_3-way'!M244</f>
        <v>5.5334301351601174E-2</v>
      </c>
      <c r="R244" s="11">
        <f t="shared" si="62"/>
        <v>0</v>
      </c>
      <c r="S244" s="11">
        <f t="shared" si="63"/>
        <v>-0.96802403324752428</v>
      </c>
      <c r="T244" s="11">
        <f t="shared" si="64"/>
        <v>-0.23438838577421894</v>
      </c>
      <c r="U244" s="11">
        <f>'OddsRatio_working_3-way'!S244-'OddsRatio_working_3-way'!R244^2/3</f>
        <v>-0.96802403324752428</v>
      </c>
      <c r="V244" s="11">
        <f>'OddsRatio_working_3-way'!S244*'OddsRatio_working_3-way'!R244/3-2*'OddsRatio_working_3-way'!R244^3/27-'OddsRatio_working_3-way'!T244</f>
        <v>0.23438838577421894</v>
      </c>
      <c r="W244" s="11">
        <f>'OddsRatio_working_3-way'!V244^2+4*'OddsRatio_working_3-way'!U244^3/27</f>
        <v>-7.9448276149939656E-2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0.18329361113782972</v>
      </c>
      <c r="Y244" s="11">
        <f>IF('OddsRatio_working_3-way'!W244&gt;=0,IF('OddsRatio_working_3-way'!V244+SQRT('OddsRatio_working_3-way'!W244)&gt;0,0,PI()),ACOS('OddsRatio_working_3-way'!V244/(2*'OddsRatio_working_3-way'!X244)))</f>
        <v>0.87710522875369323</v>
      </c>
      <c r="Z244" s="11">
        <f>'OddsRatio_working_3-way'!X244^(1/3)*COS('OddsRatio_working_3-way'!Y244/3)</f>
        <v>0.54393903189652182</v>
      </c>
      <c r="AA244" s="11">
        <f>'OddsRatio_working_3-way'!X244^(1/3)*COS(('OddsRatio_working_3-way'!Y244+2*PI())/3)</f>
        <v>-0.41375722873215143</v>
      </c>
      <c r="AB244" s="11">
        <f>'OddsRatio_working_3-way'!X244^(1/3)*COS(('OddsRatio_working_3-way'!Y244+4*PI())/3)</f>
        <v>-0.13018180316437031</v>
      </c>
      <c r="AC244" s="11">
        <f>'OddsRatio_working_3-way'!X244^(1/3)*SIN('OddsRatio_working_3-way'!Y244/3)</f>
        <v>0.16372234828712098</v>
      </c>
      <c r="AD244" s="11">
        <f>'OddsRatio_working_3-way'!X244^(1/3)*SIN(('OddsRatio_working_3-way'!Y244+2*PI())/3)</f>
        <v>0.38920384558874149</v>
      </c>
      <c r="AE244" s="11">
        <f>'OddsRatio_working_3-way'!X244^(1/3)*SIN(('OddsRatio_working_3-way'!Y244+4*PI())/3)</f>
        <v>-0.55292619387586261</v>
      </c>
      <c r="AF244" s="11">
        <f>-'OddsRatio_working_3-way'!U244/(3*'OddsRatio_working_3-way'!X244^(1/3))*COS(('OddsRatio_working_3-way'!Y244)/3)</f>
        <v>0.54393903189652182</v>
      </c>
      <c r="AG244" s="11">
        <f>-'OddsRatio_working_3-way'!U244/(3*'OddsRatio_working_3-way'!X244^(1/3))*COS(('OddsRatio_working_3-way'!Y244+2*PI())/3)</f>
        <v>-0.41375722873215143</v>
      </c>
      <c r="AH244" s="11">
        <f>-'OddsRatio_working_3-way'!U244/(3*'OddsRatio_working_3-way'!X244^(1/3))*COS(('OddsRatio_working_3-way'!Y244+4*PI())/3)</f>
        <v>-0.13018180316437031</v>
      </c>
      <c r="AI244" s="11">
        <f>'OddsRatio_working_3-way'!U244/(3*'OddsRatio_working_3-way'!X244^(1/3))*SIN(('OddsRatio_working_3-way'!Y244)/3)</f>
        <v>-0.16372234828712098</v>
      </c>
      <c r="AJ244" s="11">
        <f>'OddsRatio_working_3-way'!U244/(3*'OddsRatio_working_3-way'!X244^(1/3))*SIN(('OddsRatio_working_3-way'!Y244+2*PI())/3)</f>
        <v>-0.38920384558874149</v>
      </c>
      <c r="AK244" s="11">
        <f>'OddsRatio_working_3-way'!U244/(3*'OddsRatio_working_3-way'!X244^(1/3))*SIN(('OddsRatio_working_3-way'!Y244+4*PI())/3)</f>
        <v>0.55292619387586261</v>
      </c>
      <c r="AL244" s="11">
        <f>'OddsRatio_working_3-way'!Z244+'OddsRatio_working_3-way'!AF244</f>
        <v>1.0878780637930436</v>
      </c>
      <c r="AM244" s="11">
        <f>'OddsRatio_working_3-way'!AA244+'OddsRatio_working_3-way'!AG244</f>
        <v>-0.82751445746430285</v>
      </c>
      <c r="AN244" s="11">
        <f>'OddsRatio_working_3-way'!AB244+'OddsRatio_working_3-way'!AH244</f>
        <v>-0.26036360632874062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1.0878780637930436</v>
      </c>
      <c r="AS244" s="11">
        <f>IF(('OddsRatio_working_3-way'!X244=0),IF(Q244&gt;0,-Q244^(1/3),(-Q244)^(1/3)),'OddsRatio_working_3-way'!AM244-'OddsRatio_working_3-way'!R244/3)</f>
        <v>-0.82751445746430285</v>
      </c>
      <c r="AT244" s="11">
        <f>IF(('OddsRatio_working_3-way'!X244=0),IF(Q244&gt;0,-Q244^(1/3),(-Q244)^(1/3)),'OddsRatio_working_3-way'!AN244-'OddsRatio_working_3-way'!R244/3)</f>
        <v>-0.26036360632874062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9">
        <f t="shared" si="52"/>
        <v>0.22540467555227692</v>
      </c>
      <c r="E245" s="9">
        <f t="shared" si="53"/>
        <v>0.28624320764613459</v>
      </c>
      <c r="F245" s="9">
        <f t="shared" si="54"/>
        <v>0.48835211680158858</v>
      </c>
      <c r="G245" s="9">
        <f t="shared" si="55"/>
        <v>1.0477028062239109</v>
      </c>
      <c r="H245" s="9">
        <f t="shared" si="56"/>
        <v>4.4364652044144277</v>
      </c>
      <c r="I245" s="9">
        <f t="shared" si="57"/>
        <v>3.4935326788129077</v>
      </c>
      <c r="J245" s="9">
        <f t="shared" si="58"/>
        <v>2.0477028062239109</v>
      </c>
      <c r="K245" s="11">
        <f t="shared" si="59"/>
        <v>0.23364485981308411</v>
      </c>
      <c r="L245" s="11">
        <f t="shared" si="60"/>
        <v>0.29585798816568049</v>
      </c>
      <c r="M245" s="11">
        <f t="shared" si="61"/>
        <v>0.5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-0.26981142509539346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0.23018857490460656</v>
      </c>
      <c r="Q245" s="11">
        <f>2*'OddsRatio_working_3-way'!K245*'OddsRatio_working_3-way'!L245*'OddsRatio_working_3-way'!M245</f>
        <v>6.9125698169551511E-2</v>
      </c>
      <c r="R245" s="11">
        <f t="shared" si="62"/>
        <v>0</v>
      </c>
      <c r="S245" s="11">
        <f t="shared" si="63"/>
        <v>-0.85314613650338189</v>
      </c>
      <c r="T245" s="11">
        <f t="shared" si="64"/>
        <v>-0.25620004099200655</v>
      </c>
      <c r="U245" s="11">
        <f>'OddsRatio_working_3-way'!S245-'OddsRatio_working_3-way'!R245^2/3</f>
        <v>-0.85314613650338189</v>
      </c>
      <c r="V245" s="11">
        <f>'OddsRatio_working_3-way'!S245*'OddsRatio_working_3-way'!R245/3-2*'OddsRatio_working_3-way'!R245^3/27-'OddsRatio_working_3-way'!T245</f>
        <v>0.25620004099200655</v>
      </c>
      <c r="W245" s="11">
        <f>'OddsRatio_working_3-way'!V245^2+4*'OddsRatio_working_3-way'!U245^3/27</f>
        <v>-2.6357023789483694E-2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0.15165378728685738</v>
      </c>
      <c r="Y245" s="11">
        <f>IF('OddsRatio_working_3-way'!W245&gt;=0,IF('OddsRatio_working_3-way'!V245+SQRT('OddsRatio_working_3-way'!W245)&gt;0,0,PI()),ACOS('OddsRatio_working_3-way'!V245/(2*'OddsRatio_working_3-way'!X245)))</f>
        <v>0.56481572517233181</v>
      </c>
      <c r="Z245" s="11">
        <f>'OddsRatio_working_3-way'!X245^(1/3)*COS('OddsRatio_working_3-way'!Y245/3)</f>
        <v>0.52385140311195555</v>
      </c>
      <c r="AA245" s="11">
        <f>'OddsRatio_working_3-way'!X245^(1/3)*COS(('OddsRatio_working_3-way'!Y245+2*PI())/3)</f>
        <v>-0.34836246872754717</v>
      </c>
      <c r="AB245" s="11">
        <f>'OddsRatio_working_3-way'!X245^(1/3)*COS(('OddsRatio_working_3-way'!Y245+4*PI())/3)</f>
        <v>-0.1754889343844083</v>
      </c>
      <c r="AC245" s="11">
        <f>'OddsRatio_working_3-way'!X245^(1/3)*SIN('OddsRatio_working_3-way'!Y245/3)</f>
        <v>9.9808581588773149E-2</v>
      </c>
      <c r="AD245" s="11">
        <f>'OddsRatio_working_3-way'!X245^(1/3)*SIN(('OddsRatio_working_3-way'!Y245+2*PI())/3)</f>
        <v>0.40376433210868945</v>
      </c>
      <c r="AE245" s="11">
        <f>'OddsRatio_working_3-way'!X245^(1/3)*SIN(('OddsRatio_working_3-way'!Y245+4*PI())/3)</f>
        <v>-0.50357291369746271</v>
      </c>
      <c r="AF245" s="11">
        <f>-'OddsRatio_working_3-way'!U245/(3*'OddsRatio_working_3-way'!X245^(1/3))*COS(('OddsRatio_working_3-way'!Y245)/3)</f>
        <v>0.52385140311195544</v>
      </c>
      <c r="AG245" s="11">
        <f>-'OddsRatio_working_3-way'!U245/(3*'OddsRatio_working_3-way'!X245^(1/3))*COS(('OddsRatio_working_3-way'!Y245+2*PI())/3)</f>
        <v>-0.34836246872754706</v>
      </c>
      <c r="AH245" s="11">
        <f>-'OddsRatio_working_3-way'!U245/(3*'OddsRatio_working_3-way'!X245^(1/3))*COS(('OddsRatio_working_3-way'!Y245+4*PI())/3)</f>
        <v>-0.17548893438440824</v>
      </c>
      <c r="AI245" s="11">
        <f>'OddsRatio_working_3-way'!U245/(3*'OddsRatio_working_3-way'!X245^(1/3))*SIN(('OddsRatio_working_3-way'!Y245)/3)</f>
        <v>-9.9808581588773121E-2</v>
      </c>
      <c r="AJ245" s="11">
        <f>'OddsRatio_working_3-way'!U245/(3*'OddsRatio_working_3-way'!X245^(1/3))*SIN(('OddsRatio_working_3-way'!Y245+2*PI())/3)</f>
        <v>-0.40376433210868939</v>
      </c>
      <c r="AK245" s="11">
        <f>'OddsRatio_working_3-way'!U245/(3*'OddsRatio_working_3-way'!X245^(1/3))*SIN(('OddsRatio_working_3-way'!Y245+4*PI())/3)</f>
        <v>0.5035729136974626</v>
      </c>
      <c r="AL245" s="11">
        <f>'OddsRatio_working_3-way'!Z245+'OddsRatio_working_3-way'!AF245</f>
        <v>1.0477028062239109</v>
      </c>
      <c r="AM245" s="11">
        <f>'OddsRatio_working_3-way'!AA245+'OddsRatio_working_3-way'!AG245</f>
        <v>-0.69672493745509423</v>
      </c>
      <c r="AN245" s="11">
        <f>'OddsRatio_working_3-way'!AB245+'OddsRatio_working_3-way'!AH245</f>
        <v>-0.35097786876881654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1.0477028062239109</v>
      </c>
      <c r="AS245" s="11">
        <f>IF(('OddsRatio_working_3-way'!X245=0),IF(Q245&gt;0,-Q245^(1/3),(-Q245)^(1/3)),'OddsRatio_working_3-way'!AM245-'OddsRatio_working_3-way'!R245/3)</f>
        <v>-0.69672493745509423</v>
      </c>
      <c r="AT245" s="11">
        <f>IF(('OddsRatio_working_3-way'!X245=0),IF(Q245&gt;0,-Q245^(1/3),(-Q245)^(1/3)),'OddsRatio_working_3-way'!AN245-'OddsRatio_working_3-way'!R245/3)</f>
        <v>-0.35097786876881654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9">
        <f t="shared" si="52"/>
        <v>0.57152496535669473</v>
      </c>
      <c r="E246" s="9">
        <f t="shared" si="53"/>
        <v>0.22246431968976202</v>
      </c>
      <c r="F246" s="9">
        <f t="shared" si="54"/>
        <v>0.20601071495354306</v>
      </c>
      <c r="G246" s="9">
        <f t="shared" si="55"/>
        <v>1.0559223146266294</v>
      </c>
      <c r="H246" s="9">
        <f t="shared" si="56"/>
        <v>1.7497048433849072</v>
      </c>
      <c r="I246" s="9">
        <f t="shared" si="57"/>
        <v>4.4951028614141437</v>
      </c>
      <c r="J246" s="9">
        <f t="shared" si="58"/>
        <v>4.8541164483871988</v>
      </c>
      <c r="K246" s="11">
        <f t="shared" si="59"/>
        <v>0.58479532163742687</v>
      </c>
      <c r="L246" s="11">
        <f t="shared" si="60"/>
        <v>0.23201856148491881</v>
      </c>
      <c r="M246" s="11">
        <f t="shared" si="61"/>
        <v>0.21505376344086019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-0.25029540312039633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0.22380461127954815</v>
      </c>
      <c r="Q246" s="11">
        <f>2*'OddsRatio_working_3-way'!K246*'OddsRatio_working_3-way'!L246*'OddsRatio_working_3-way'!M246</f>
        <v>5.8358438404054275E-2</v>
      </c>
      <c r="R246" s="11">
        <f t="shared" si="62"/>
        <v>0</v>
      </c>
      <c r="S246" s="11">
        <f t="shared" si="63"/>
        <v>-0.8941618922657335</v>
      </c>
      <c r="T246" s="11">
        <f t="shared" si="64"/>
        <v>-0.23315825091674927</v>
      </c>
      <c r="U246" s="11">
        <f>'OddsRatio_working_3-way'!S246-'OddsRatio_working_3-way'!R246^2/3</f>
        <v>-0.8941618922657335</v>
      </c>
      <c r="V246" s="11">
        <f>'OddsRatio_working_3-way'!S246*'OddsRatio_working_3-way'!R246/3-2*'OddsRatio_working_3-way'!R246^3/27-'OddsRatio_working_3-way'!T246</f>
        <v>0.23315825091674927</v>
      </c>
      <c r="W246" s="11">
        <f>'OddsRatio_working_3-way'!V246^2+4*'OddsRatio_working_3-way'!U246^3/27</f>
        <v>-5.1549115166886907E-2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0.16272053123180608</v>
      </c>
      <c r="Y246" s="11">
        <f>IF('OddsRatio_working_3-way'!W246&gt;=0,IF('OddsRatio_working_3-way'!V246+SQRT('OddsRatio_working_3-way'!W246)&gt;0,0,PI()),ACOS('OddsRatio_working_3-way'!V246/(2*'OddsRatio_working_3-way'!X246)))</f>
        <v>0.77211360207393231</v>
      </c>
      <c r="Z246" s="11">
        <f>'OddsRatio_working_3-way'!X246^(1/3)*COS('OddsRatio_working_3-way'!Y246/3)</f>
        <v>0.52796115731331483</v>
      </c>
      <c r="AA246" s="11">
        <f>'OddsRatio_working_3-way'!X246^(1/3)*COS(('OddsRatio_working_3-way'!Y246+2*PI())/3)</f>
        <v>-0.38432689286163119</v>
      </c>
      <c r="AB246" s="11">
        <f>'OddsRatio_working_3-way'!X246^(1/3)*COS(('OddsRatio_working_3-way'!Y246+4*PI())/3)</f>
        <v>-0.14363426445168337</v>
      </c>
      <c r="AC246" s="11">
        <f>'OddsRatio_working_3-way'!X246^(1/3)*SIN('OddsRatio_working_3-way'!Y246/3)</f>
        <v>0.1389639538044419</v>
      </c>
      <c r="AD246" s="11">
        <f>'OddsRatio_working_3-way'!X246^(1/3)*SIN(('OddsRatio_working_3-way'!Y246+2*PI())/3)</f>
        <v>0.38774579754254218</v>
      </c>
      <c r="AE246" s="11">
        <f>'OddsRatio_working_3-way'!X246^(1/3)*SIN(('OddsRatio_working_3-way'!Y246+4*PI())/3)</f>
        <v>-0.52670975134698406</v>
      </c>
      <c r="AF246" s="11">
        <f>-'OddsRatio_working_3-way'!U246/(3*'OddsRatio_working_3-way'!X246^(1/3))*COS(('OddsRatio_working_3-way'!Y246)/3)</f>
        <v>0.52796115731331472</v>
      </c>
      <c r="AG246" s="11">
        <f>-'OddsRatio_working_3-way'!U246/(3*'OddsRatio_working_3-way'!X246^(1/3))*COS(('OddsRatio_working_3-way'!Y246+2*PI())/3)</f>
        <v>-0.38432689286163113</v>
      </c>
      <c r="AH246" s="11">
        <f>-'OddsRatio_working_3-way'!U246/(3*'OddsRatio_working_3-way'!X246^(1/3))*COS(('OddsRatio_working_3-way'!Y246+4*PI())/3)</f>
        <v>-0.14363426445168334</v>
      </c>
      <c r="AI246" s="11">
        <f>'OddsRatio_working_3-way'!U246/(3*'OddsRatio_working_3-way'!X246^(1/3))*SIN(('OddsRatio_working_3-way'!Y246)/3)</f>
        <v>-0.13896395380444188</v>
      </c>
      <c r="AJ246" s="11">
        <f>'OddsRatio_working_3-way'!U246/(3*'OddsRatio_working_3-way'!X246^(1/3))*SIN(('OddsRatio_working_3-way'!Y246+2*PI())/3)</f>
        <v>-0.38774579754254213</v>
      </c>
      <c r="AK246" s="11">
        <f>'OddsRatio_working_3-way'!U246/(3*'OddsRatio_working_3-way'!X246^(1/3))*SIN(('OddsRatio_working_3-way'!Y246+4*PI())/3)</f>
        <v>0.52670975134698395</v>
      </c>
      <c r="AL246" s="11">
        <f>'OddsRatio_working_3-way'!Z246+'OddsRatio_working_3-way'!AF246</f>
        <v>1.0559223146266294</v>
      </c>
      <c r="AM246" s="11">
        <f>'OddsRatio_working_3-way'!AA246+'OddsRatio_working_3-way'!AG246</f>
        <v>-0.76865378572326226</v>
      </c>
      <c r="AN246" s="11">
        <f>'OddsRatio_working_3-way'!AB246+'OddsRatio_working_3-way'!AH246</f>
        <v>-0.28726852890336674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1.0559223146266294</v>
      </c>
      <c r="AS246" s="11">
        <f>IF(('OddsRatio_working_3-way'!X246=0),IF(Q246&gt;0,-Q246^(1/3),(-Q246)^(1/3)),'OddsRatio_working_3-way'!AM246-'OddsRatio_working_3-way'!R246/3)</f>
        <v>-0.76865378572326226</v>
      </c>
      <c r="AT246" s="11">
        <f>IF(('OddsRatio_working_3-way'!X246=0),IF(Q246&gt;0,-Q246^(1/3),(-Q246)^(1/3)),'OddsRatio_working_3-way'!AN246-'OddsRatio_working_3-way'!R246/3)</f>
        <v>-0.28726852890336674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9">
        <f t="shared" si="52"/>
        <v>0.27093867146618461</v>
      </c>
      <c r="E247" s="9">
        <f t="shared" si="53"/>
        <v>0.25034350679692319</v>
      </c>
      <c r="F247" s="9">
        <f t="shared" si="54"/>
        <v>0.47871782173689226</v>
      </c>
      <c r="G247" s="9">
        <f t="shared" si="55"/>
        <v>1.0470319694720054</v>
      </c>
      <c r="H247" s="9">
        <f t="shared" si="56"/>
        <v>3.6908721615430533</v>
      </c>
      <c r="I247" s="9">
        <f t="shared" si="57"/>
        <v>3.9945114326899347</v>
      </c>
      <c r="J247" s="9">
        <f t="shared" si="58"/>
        <v>2.0889132482508854</v>
      </c>
      <c r="K247" s="11">
        <f t="shared" si="59"/>
        <v>0.28011204481792717</v>
      </c>
      <c r="L247" s="11">
        <f t="shared" si="60"/>
        <v>0.2590673575129534</v>
      </c>
      <c r="M247" s="11">
        <f t="shared" si="61"/>
        <v>0.49019607843137253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-0.27192354133566465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0.23015403458955463</v>
      </c>
      <c r="Q247" s="11">
        <f>2*'OddsRatio_working_3-way'!K247*'OddsRatio_working_3-way'!L247*'OddsRatio_working_3-way'!M247</f>
        <v>7.1144987508363094E-2</v>
      </c>
      <c r="R247" s="11">
        <f t="shared" si="62"/>
        <v>0</v>
      </c>
      <c r="S247" s="11">
        <f t="shared" si="63"/>
        <v>-0.8463924581853346</v>
      </c>
      <c r="T247" s="11">
        <f t="shared" si="64"/>
        <v>-0.26163599943905236</v>
      </c>
      <c r="U247" s="11">
        <f>'OddsRatio_working_3-way'!S247-'OddsRatio_working_3-way'!R247^2/3</f>
        <v>-0.8463924581853346</v>
      </c>
      <c r="V247" s="11">
        <f>'OddsRatio_working_3-way'!S247*'OddsRatio_working_3-way'!R247/3-2*'OddsRatio_working_3-way'!R247^3/27-'OddsRatio_working_3-way'!T247</f>
        <v>0.26163599943905236</v>
      </c>
      <c r="W247" s="11">
        <f>'OddsRatio_working_3-way'!V247^2+4*'OddsRatio_working_3-way'!U247^3/27</f>
        <v>-2.137457309821425E-2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0.1498565725124244</v>
      </c>
      <c r="Y247" s="11">
        <f>IF('OddsRatio_working_3-way'!W247&gt;=0,IF('OddsRatio_working_3-way'!V247+SQRT('OddsRatio_working_3-way'!W247)&gt;0,0,PI()),ACOS('OddsRatio_working_3-way'!V247/(2*'OddsRatio_working_3-way'!X247)))</f>
        <v>0.50956926276333903</v>
      </c>
      <c r="Z247" s="11">
        <f>'OddsRatio_working_3-way'!X247^(1/3)*COS('OddsRatio_working_3-way'!Y247/3)</f>
        <v>0.52351598473600269</v>
      </c>
      <c r="AA247" s="11">
        <f>'OddsRatio_working_3-way'!X247^(1/3)*COS(('OddsRatio_working_3-way'!Y247+2*PI())/3)</f>
        <v>-0.33951643140039012</v>
      </c>
      <c r="AB247" s="11">
        <f>'OddsRatio_working_3-way'!X247^(1/3)*COS(('OddsRatio_working_3-way'!Y247+4*PI())/3)</f>
        <v>-0.1839995533356126</v>
      </c>
      <c r="AC247" s="11">
        <f>'OddsRatio_working_3-way'!X247^(1/3)*SIN('OddsRatio_working_3-way'!Y247/3)</f>
        <v>8.9787711414229546E-2</v>
      </c>
      <c r="AD247" s="11">
        <f>'OddsRatio_working_3-way'!X247^(1/3)*SIN(('OddsRatio_working_3-way'!Y247+2*PI())/3)</f>
        <v>0.40848428636148992</v>
      </c>
      <c r="AE247" s="11">
        <f>'OddsRatio_working_3-way'!X247^(1/3)*SIN(('OddsRatio_working_3-way'!Y247+4*PI())/3)</f>
        <v>-0.49827199777571946</v>
      </c>
      <c r="AF247" s="11">
        <f>-'OddsRatio_working_3-way'!U247/(3*'OddsRatio_working_3-way'!X247^(1/3))*COS(('OddsRatio_working_3-way'!Y247)/3)</f>
        <v>0.52351598473600269</v>
      </c>
      <c r="AG247" s="11">
        <f>-'OddsRatio_working_3-way'!U247/(3*'OddsRatio_working_3-way'!X247^(1/3))*COS(('OddsRatio_working_3-way'!Y247+2*PI())/3)</f>
        <v>-0.33951643140039012</v>
      </c>
      <c r="AH247" s="11">
        <f>-'OddsRatio_working_3-way'!U247/(3*'OddsRatio_working_3-way'!X247^(1/3))*COS(('OddsRatio_working_3-way'!Y247+4*PI())/3)</f>
        <v>-0.1839995533356126</v>
      </c>
      <c r="AI247" s="11">
        <f>'OddsRatio_working_3-way'!U247/(3*'OddsRatio_working_3-way'!X247^(1/3))*SIN(('OddsRatio_working_3-way'!Y247)/3)</f>
        <v>-8.9787711414229546E-2</v>
      </c>
      <c r="AJ247" s="11">
        <f>'OddsRatio_working_3-way'!U247/(3*'OddsRatio_working_3-way'!X247^(1/3))*SIN(('OddsRatio_working_3-way'!Y247+2*PI())/3)</f>
        <v>-0.40848428636148992</v>
      </c>
      <c r="AK247" s="11">
        <f>'OddsRatio_working_3-way'!U247/(3*'OddsRatio_working_3-way'!X247^(1/3))*SIN(('OddsRatio_working_3-way'!Y247+4*PI())/3)</f>
        <v>0.49827199777571946</v>
      </c>
      <c r="AL247" s="11">
        <f>'OddsRatio_working_3-way'!Z247+'OddsRatio_working_3-way'!AF247</f>
        <v>1.0470319694720054</v>
      </c>
      <c r="AM247" s="11">
        <f>'OddsRatio_working_3-way'!AA247+'OddsRatio_working_3-way'!AG247</f>
        <v>-0.67903286280078023</v>
      </c>
      <c r="AN247" s="11">
        <f>'OddsRatio_working_3-way'!AB247+'OddsRatio_working_3-way'!AH247</f>
        <v>-0.36799910667122521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1.0470319694720054</v>
      </c>
      <c r="AS247" s="11">
        <f>IF(('OddsRatio_working_3-way'!X247=0),IF(Q247&gt;0,-Q247^(1/3),(-Q247)^(1/3)),'OddsRatio_working_3-way'!AM247-'OddsRatio_working_3-way'!R247/3)</f>
        <v>-0.67903286280078023</v>
      </c>
      <c r="AT247" s="11">
        <f>IF(('OddsRatio_working_3-way'!X247=0),IF(Q247&gt;0,-Q247^(1/3),(-Q247)^(1/3)),'OddsRatio_working_3-way'!AN247-'OddsRatio_working_3-way'!R247/3)</f>
        <v>-0.36799910667122521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9">
        <f t="shared" si="52"/>
        <v>0.27661449724829795</v>
      </c>
      <c r="E248" s="9">
        <f t="shared" si="53"/>
        <v>0.25384467965763963</v>
      </c>
      <c r="F248" s="9">
        <f t="shared" si="54"/>
        <v>0.46954082309406275</v>
      </c>
      <c r="G248" s="9">
        <f t="shared" si="55"/>
        <v>1.0460558068326669</v>
      </c>
      <c r="H248" s="9">
        <f t="shared" si="56"/>
        <v>3.6151395170816669</v>
      </c>
      <c r="I248" s="9">
        <f t="shared" si="57"/>
        <v>3.9394168171997941</v>
      </c>
      <c r="J248" s="9">
        <f t="shared" si="58"/>
        <v>2.1297402713792808</v>
      </c>
      <c r="K248" s="11">
        <f t="shared" si="59"/>
        <v>0.2857142857142857</v>
      </c>
      <c r="L248" s="11">
        <f t="shared" si="60"/>
        <v>0.26246719160104987</v>
      </c>
      <c r="M248" s="11">
        <f t="shared" si="61"/>
        <v>0.48076923076923073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-0.27353551959851197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0.23037985636410829</v>
      </c>
      <c r="Q248" s="11">
        <f>2*'OddsRatio_working_3-way'!K248*'OddsRatio_working_3-way'!L248*'OddsRatio_working_3-way'!M248</f>
        <v>7.2106371318969728E-2</v>
      </c>
      <c r="R248" s="11">
        <f t="shared" si="62"/>
        <v>0</v>
      </c>
      <c r="S248" s="11">
        <f t="shared" si="63"/>
        <v>-0.84223013048635731</v>
      </c>
      <c r="T248" s="11">
        <f t="shared" si="64"/>
        <v>-0.26360880453407115</v>
      </c>
      <c r="U248" s="11">
        <f>'OddsRatio_working_3-way'!S248-'OddsRatio_working_3-way'!R248^2/3</f>
        <v>-0.84223013048635731</v>
      </c>
      <c r="V248" s="11">
        <f>'OddsRatio_working_3-way'!S248*'OddsRatio_working_3-way'!R248/3-2*'OddsRatio_working_3-way'!R248^3/27-'OddsRatio_working_3-way'!T248</f>
        <v>0.26360880453407115</v>
      </c>
      <c r="W248" s="11">
        <f>'OddsRatio_working_3-way'!V248^2+4*'OddsRatio_working_3-way'!U248^3/27</f>
        <v>-1.9019625502434911E-2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0.14875250193720865</v>
      </c>
      <c r="Y248" s="11">
        <f>IF('OddsRatio_working_3-way'!W248&gt;=0,IF('OddsRatio_working_3-way'!V248+SQRT('OddsRatio_working_3-way'!W248)&gt;0,0,PI()),ACOS('OddsRatio_working_3-way'!V248/(2*'OddsRatio_working_3-way'!X248)))</f>
        <v>0.48200966269254564</v>
      </c>
      <c r="Z248" s="11">
        <f>'OddsRatio_working_3-way'!X248^(1/3)*COS('OddsRatio_working_3-way'!Y248/3)</f>
        <v>0.52302790341633354</v>
      </c>
      <c r="AA248" s="11">
        <f>'OddsRatio_working_3-way'!X248^(1/3)*COS(('OddsRatio_working_3-way'!Y248+2*PI())/3)</f>
        <v>-0.3349230234059154</v>
      </c>
      <c r="AB248" s="11">
        <f>'OddsRatio_working_3-way'!X248^(1/3)*COS(('OddsRatio_working_3-way'!Y248+4*PI())/3)</f>
        <v>-0.18810488001041806</v>
      </c>
      <c r="AC248" s="11">
        <f>'OddsRatio_working_3-way'!X248^(1/3)*SIN('OddsRatio_working_3-way'!Y248/3)</f>
        <v>8.4765494611311401E-2</v>
      </c>
      <c r="AD248" s="11">
        <f>'OddsRatio_working_3-way'!X248^(1/3)*SIN(('OddsRatio_working_3-way'!Y248+2*PI())/3)</f>
        <v>0.41057270394100298</v>
      </c>
      <c r="AE248" s="11">
        <f>'OddsRatio_working_3-way'!X248^(1/3)*SIN(('OddsRatio_working_3-way'!Y248+4*PI())/3)</f>
        <v>-0.49533819855231437</v>
      </c>
      <c r="AF248" s="11">
        <f>-'OddsRatio_working_3-way'!U248/(3*'OddsRatio_working_3-way'!X248^(1/3))*COS(('OddsRatio_working_3-way'!Y248)/3)</f>
        <v>0.52302790341633343</v>
      </c>
      <c r="AG248" s="11">
        <f>-'OddsRatio_working_3-way'!U248/(3*'OddsRatio_working_3-way'!X248^(1/3))*COS(('OddsRatio_working_3-way'!Y248+2*PI())/3)</f>
        <v>-0.33492302340591534</v>
      </c>
      <c r="AH248" s="11">
        <f>-'OddsRatio_working_3-way'!U248/(3*'OddsRatio_working_3-way'!X248^(1/3))*COS(('OddsRatio_working_3-way'!Y248+4*PI())/3)</f>
        <v>-0.18810488001041803</v>
      </c>
      <c r="AI248" s="11">
        <f>'OddsRatio_working_3-way'!U248/(3*'OddsRatio_working_3-way'!X248^(1/3))*SIN(('OddsRatio_working_3-way'!Y248)/3)</f>
        <v>-8.4765494611311387E-2</v>
      </c>
      <c r="AJ248" s="11">
        <f>'OddsRatio_working_3-way'!U248/(3*'OddsRatio_working_3-way'!X248^(1/3))*SIN(('OddsRatio_working_3-way'!Y248+2*PI())/3)</f>
        <v>-0.41057270394100293</v>
      </c>
      <c r="AK248" s="11">
        <f>'OddsRatio_working_3-way'!U248/(3*'OddsRatio_working_3-way'!X248^(1/3))*SIN(('OddsRatio_working_3-way'!Y248+4*PI())/3)</f>
        <v>0.49533819855231431</v>
      </c>
      <c r="AL248" s="11">
        <f>'OddsRatio_working_3-way'!Z248+'OddsRatio_working_3-way'!AF248</f>
        <v>1.0460558068326669</v>
      </c>
      <c r="AM248" s="11">
        <f>'OddsRatio_working_3-way'!AA248+'OddsRatio_working_3-way'!AG248</f>
        <v>-0.6698460468118308</v>
      </c>
      <c r="AN248" s="11">
        <f>'OddsRatio_working_3-way'!AB248+'OddsRatio_working_3-way'!AH248</f>
        <v>-0.37620976002083606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1.0460558068326669</v>
      </c>
      <c r="AS248" s="11">
        <f>IF(('OddsRatio_working_3-way'!X248=0),IF(Q248&gt;0,-Q248^(1/3),(-Q248)^(1/3)),'OddsRatio_working_3-way'!AM248-'OddsRatio_working_3-way'!R248/3)</f>
        <v>-0.6698460468118308</v>
      </c>
      <c r="AT248" s="11">
        <f>IF(('OddsRatio_working_3-way'!X248=0),IF(Q248&gt;0,-Q248^(1/3),(-Q248)^(1/3)),'OddsRatio_working_3-way'!AN248-'OddsRatio_working_3-way'!R248/3)</f>
        <v>-0.37620976002083606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9">
        <f t="shared" si="52"/>
        <v>0.21716065848088484</v>
      </c>
      <c r="E249" s="9">
        <f t="shared" si="53"/>
        <v>0.22435019722145616</v>
      </c>
      <c r="F249" s="9">
        <f t="shared" si="54"/>
        <v>0.55848914429765906</v>
      </c>
      <c r="G249" s="9">
        <f t="shared" si="55"/>
        <v>1.0540601316015983</v>
      </c>
      <c r="H249" s="9">
        <f t="shared" si="56"/>
        <v>4.604885650077466</v>
      </c>
      <c r="I249" s="9">
        <f t="shared" si="57"/>
        <v>4.457317231653243</v>
      </c>
      <c r="J249" s="9">
        <f t="shared" si="58"/>
        <v>1.7905450987011988</v>
      </c>
      <c r="K249" s="11">
        <f t="shared" si="59"/>
        <v>0.22624434389140272</v>
      </c>
      <c r="L249" s="11">
        <f t="shared" si="60"/>
        <v>0.23364485981308411</v>
      </c>
      <c r="M249" s="11">
        <f t="shared" si="61"/>
        <v>0.5714285714285714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-0.25413069613179573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0.22503609639398531</v>
      </c>
      <c r="Q249" s="11">
        <f>2*'OddsRatio_working_3-way'!K249*'OddsRatio_working_3-way'!L249*'OddsRatio_working_3-way'!M249</f>
        <v>6.0412374870868549E-2</v>
      </c>
      <c r="R249" s="11">
        <f t="shared" si="62"/>
        <v>0</v>
      </c>
      <c r="S249" s="11">
        <f t="shared" si="63"/>
        <v>-0.88551324109732277</v>
      </c>
      <c r="T249" s="11">
        <f t="shared" si="64"/>
        <v>-0.23772167546236858</v>
      </c>
      <c r="U249" s="11">
        <f>'OddsRatio_working_3-way'!S249-'OddsRatio_working_3-way'!R249^2/3</f>
        <v>-0.88551324109732277</v>
      </c>
      <c r="V249" s="11">
        <f>'OddsRatio_working_3-way'!S249*'OddsRatio_working_3-way'!R249/3-2*'OddsRatio_working_3-way'!R249^3/27-'OddsRatio_working_3-way'!T249</f>
        <v>0.23772167546236858</v>
      </c>
      <c r="W249" s="11">
        <f>'OddsRatio_working_3-way'!V249^2+4*'OddsRatio_working_3-way'!U249^3/27</f>
        <v>-4.6356667871831528E-2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0.16036541308560523</v>
      </c>
      <c r="Y249" s="11">
        <f>IF('OddsRatio_working_3-way'!W249&gt;=0,IF('OddsRatio_working_3-way'!V249+SQRT('OddsRatio_working_3-way'!W249)&gt;0,0,PI()),ACOS('OddsRatio_working_3-way'!V249/(2*'OddsRatio_working_3-way'!X249)))</f>
        <v>0.7359587482777834</v>
      </c>
      <c r="Z249" s="11">
        <f>'OddsRatio_working_3-way'!X249^(1/3)*COS('OddsRatio_working_3-way'!Y249/3)</f>
        <v>0.52703006580079914</v>
      </c>
      <c r="AA249" s="11">
        <f>'OddsRatio_working_3-way'!X249^(1/3)*COS(('OddsRatio_working_3-way'!Y249+2*PI())/3)</f>
        <v>-0.37778573159798645</v>
      </c>
      <c r="AB249" s="11">
        <f>'OddsRatio_working_3-way'!X249^(1/3)*COS(('OddsRatio_working_3-way'!Y249+4*PI())/3)</f>
        <v>-0.14924433420281258</v>
      </c>
      <c r="AC249" s="11">
        <f>'OddsRatio_working_3-way'!X249^(1/3)*SIN('OddsRatio_working_3-way'!Y249/3)</f>
        <v>0.13194843730707695</v>
      </c>
      <c r="AD249" s="11">
        <f>'OddsRatio_working_3-way'!X249^(1/3)*SIN(('OddsRatio_working_3-way'!Y249+2*PI())/3)</f>
        <v>0.39044720688813794</v>
      </c>
      <c r="AE249" s="11">
        <f>'OddsRatio_working_3-way'!X249^(1/3)*SIN(('OddsRatio_working_3-way'!Y249+4*PI())/3)</f>
        <v>-0.52239564419521478</v>
      </c>
      <c r="AF249" s="11">
        <f>-'OddsRatio_working_3-way'!U249/(3*'OddsRatio_working_3-way'!X249^(1/3))*COS(('OddsRatio_working_3-way'!Y249)/3)</f>
        <v>0.52703006580079903</v>
      </c>
      <c r="AG249" s="11">
        <f>-'OddsRatio_working_3-way'!U249/(3*'OddsRatio_working_3-way'!X249^(1/3))*COS(('OddsRatio_working_3-way'!Y249+2*PI())/3)</f>
        <v>-0.3777857315979864</v>
      </c>
      <c r="AH249" s="11">
        <f>-'OddsRatio_working_3-way'!U249/(3*'OddsRatio_working_3-way'!X249^(1/3))*COS(('OddsRatio_working_3-way'!Y249+4*PI())/3)</f>
        <v>-0.14924433420281255</v>
      </c>
      <c r="AI249" s="11">
        <f>'OddsRatio_working_3-way'!U249/(3*'OddsRatio_working_3-way'!X249^(1/3))*SIN(('OddsRatio_working_3-way'!Y249)/3)</f>
        <v>-0.13194843730707692</v>
      </c>
      <c r="AJ249" s="11">
        <f>'OddsRatio_working_3-way'!U249/(3*'OddsRatio_working_3-way'!X249^(1/3))*SIN(('OddsRatio_working_3-way'!Y249+2*PI())/3)</f>
        <v>-0.39044720688813789</v>
      </c>
      <c r="AK249" s="11">
        <f>'OddsRatio_working_3-way'!U249/(3*'OddsRatio_working_3-way'!X249^(1/3))*SIN(('OddsRatio_working_3-way'!Y249+4*PI())/3)</f>
        <v>0.52239564419521467</v>
      </c>
      <c r="AL249" s="11">
        <f>'OddsRatio_working_3-way'!Z249+'OddsRatio_working_3-way'!AF249</f>
        <v>1.0540601316015983</v>
      </c>
      <c r="AM249" s="11">
        <f>'OddsRatio_working_3-way'!AA249+'OddsRatio_working_3-way'!AG249</f>
        <v>-0.7555714631959729</v>
      </c>
      <c r="AN249" s="11">
        <f>'OddsRatio_working_3-way'!AB249+'OddsRatio_working_3-way'!AH249</f>
        <v>-0.29848866840562516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1.0540601316015983</v>
      </c>
      <c r="AS249" s="11">
        <f>IF(('OddsRatio_working_3-way'!X249=0),IF(Q249&gt;0,-Q249^(1/3),(-Q249)^(1/3)),'OddsRatio_working_3-way'!AM249-'OddsRatio_working_3-way'!R249/3)</f>
        <v>-0.7555714631959729</v>
      </c>
      <c r="AT249" s="11">
        <f>IF(('OddsRatio_working_3-way'!X249=0),IF(Q249&gt;0,-Q249^(1/3),(-Q249)^(1/3)),'OddsRatio_working_3-way'!AN249-'OddsRatio_working_3-way'!R249/3)</f>
        <v>-0.29848866840562516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9">
        <f t="shared" si="52"/>
        <v>0.53376926298956318</v>
      </c>
      <c r="E250" s="9">
        <f t="shared" si="53"/>
        <v>0.25270616263416984</v>
      </c>
      <c r="F250" s="9">
        <f t="shared" si="54"/>
        <v>0.21352457437626701</v>
      </c>
      <c r="G250" s="9">
        <f t="shared" si="55"/>
        <v>1.0523719113845456</v>
      </c>
      <c r="H250" s="9">
        <f t="shared" si="56"/>
        <v>1.8734686864491727</v>
      </c>
      <c r="I250" s="9">
        <f t="shared" si="57"/>
        <v>3.9571650709905732</v>
      </c>
      <c r="J250" s="9">
        <f t="shared" si="58"/>
        <v>4.6833016898459103</v>
      </c>
      <c r="K250" s="11">
        <f t="shared" si="59"/>
        <v>0.54644808743169393</v>
      </c>
      <c r="L250" s="11">
        <f t="shared" si="60"/>
        <v>0.26246719160104987</v>
      </c>
      <c r="M250" s="11">
        <f t="shared" si="61"/>
        <v>0.22222222222222221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-0.26017399009094722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0.22756718251748581</v>
      </c>
      <c r="Q250" s="11">
        <f>2*'OddsRatio_working_3-way'!K250*'OddsRatio_working_3-way'!L250*'OddsRatio_working_3-way'!M250</f>
        <v>6.374430882842741E-2</v>
      </c>
      <c r="R250" s="11">
        <f t="shared" si="62"/>
        <v>0</v>
      </c>
      <c r="S250" s="11">
        <f t="shared" si="63"/>
        <v>-0.8746730695022078</v>
      </c>
      <c r="T250" s="11">
        <f t="shared" si="64"/>
        <v>-0.24500646204543641</v>
      </c>
      <c r="U250" s="11">
        <f>'OddsRatio_working_3-way'!S250-'OddsRatio_working_3-way'!R250^2/3</f>
        <v>-0.8746730695022078</v>
      </c>
      <c r="V250" s="11">
        <f>'OddsRatio_working_3-way'!S250*'OddsRatio_working_3-way'!R250/3-2*'OddsRatio_working_3-way'!R250^3/27-'OddsRatio_working_3-way'!T250</f>
        <v>0.24500646204543641</v>
      </c>
      <c r="W250" s="11">
        <f>'OddsRatio_working_3-way'!V250^2+4*'OddsRatio_working_3-way'!U250^3/27</f>
        <v>-3.9108313118535125E-2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0.15742973000878599</v>
      </c>
      <c r="Y250" s="11">
        <f>IF('OddsRatio_working_3-way'!W250&gt;=0,IF('OddsRatio_working_3-way'!V250+SQRT('OddsRatio_working_3-way'!W250)&gt;0,0,PI()),ACOS('OddsRatio_working_3-way'!V250/(2*'OddsRatio_working_3-way'!X250)))</f>
        <v>0.67908861453606484</v>
      </c>
      <c r="Z250" s="11">
        <f>'OddsRatio_working_3-way'!X250^(1/3)*COS('OddsRatio_working_3-way'!Y250/3)</f>
        <v>0.52618595569227289</v>
      </c>
      <c r="AA250" s="11">
        <f>'OddsRatio_working_3-way'!X250^(1/3)*COS(('OddsRatio_working_3-way'!Y250+2*PI())/3)</f>
        <v>-0.36804307265175873</v>
      </c>
      <c r="AB250" s="11">
        <f>'OddsRatio_working_3-way'!X250^(1/3)*COS(('OddsRatio_working_3-way'!Y250+4*PI())/3)</f>
        <v>-0.15814288304051427</v>
      </c>
      <c r="AC250" s="11">
        <f>'OddsRatio_working_3-way'!X250^(1/3)*SIN('OddsRatio_working_3-way'!Y250/3)</f>
        <v>0.12118593097500567</v>
      </c>
      <c r="AD250" s="11">
        <f>'OddsRatio_working_3-way'!X250^(1/3)*SIN(('OddsRatio_working_3-way'!Y250+2*PI())/3)</f>
        <v>0.39509743925659857</v>
      </c>
      <c r="AE250" s="11">
        <f>'OddsRatio_working_3-way'!X250^(1/3)*SIN(('OddsRatio_working_3-way'!Y250+4*PI())/3)</f>
        <v>-0.51628337023160409</v>
      </c>
      <c r="AF250" s="11">
        <f>-'OddsRatio_working_3-way'!U250/(3*'OddsRatio_working_3-way'!X250^(1/3))*COS(('OddsRatio_working_3-way'!Y250)/3)</f>
        <v>0.52618595569227267</v>
      </c>
      <c r="AG250" s="11">
        <f>-'OddsRatio_working_3-way'!U250/(3*'OddsRatio_working_3-way'!X250^(1/3))*COS(('OddsRatio_working_3-way'!Y250+2*PI())/3)</f>
        <v>-0.36804307265175856</v>
      </c>
      <c r="AH250" s="11">
        <f>-'OddsRatio_working_3-way'!U250/(3*'OddsRatio_working_3-way'!X250^(1/3))*COS(('OddsRatio_working_3-way'!Y250+4*PI())/3)</f>
        <v>-0.15814288304051421</v>
      </c>
      <c r="AI250" s="11">
        <f>'OddsRatio_working_3-way'!U250/(3*'OddsRatio_working_3-way'!X250^(1/3))*SIN(('OddsRatio_working_3-way'!Y250)/3)</f>
        <v>-0.12118593097500563</v>
      </c>
      <c r="AJ250" s="11">
        <f>'OddsRatio_working_3-way'!U250/(3*'OddsRatio_working_3-way'!X250^(1/3))*SIN(('OddsRatio_working_3-way'!Y250+2*PI())/3)</f>
        <v>-0.3950974392565984</v>
      </c>
      <c r="AK250" s="11">
        <f>'OddsRatio_working_3-way'!U250/(3*'OddsRatio_working_3-way'!X250^(1/3))*SIN(('OddsRatio_working_3-way'!Y250+4*PI())/3)</f>
        <v>0.51628337023160387</v>
      </c>
      <c r="AL250" s="11">
        <f>'OddsRatio_working_3-way'!Z250+'OddsRatio_working_3-way'!AF250</f>
        <v>1.0523719113845456</v>
      </c>
      <c r="AM250" s="11">
        <f>'OddsRatio_working_3-way'!AA250+'OddsRatio_working_3-way'!AG250</f>
        <v>-0.73608614530351724</v>
      </c>
      <c r="AN250" s="11">
        <f>'OddsRatio_working_3-way'!AB250+'OddsRatio_working_3-way'!AH250</f>
        <v>-0.31628576608102849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1.0523719113845456</v>
      </c>
      <c r="AS250" s="11">
        <f>IF(('OddsRatio_working_3-way'!X250=0),IF(Q250&gt;0,-Q250^(1/3),(-Q250)^(1/3)),'OddsRatio_working_3-way'!AM250-'OddsRatio_working_3-way'!R250/3)</f>
        <v>-0.73608614530351724</v>
      </c>
      <c r="AT250" s="11">
        <f>IF(('OddsRatio_working_3-way'!X250=0),IF(Q250&gt;0,-Q250^(1/3),(-Q250)^(1/3)),'OddsRatio_working_3-way'!AN250-'OddsRatio_working_3-way'!R250/3)</f>
        <v>-0.31628576608102849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9">
        <f t="shared" si="52"/>
        <v>0.26500691067265125</v>
      </c>
      <c r="E251" s="9">
        <f t="shared" si="53"/>
        <v>0.29886483182874707</v>
      </c>
      <c r="F251" s="9">
        <f t="shared" si="54"/>
        <v>0.43612825749860168</v>
      </c>
      <c r="G251" s="9">
        <f t="shared" si="55"/>
        <v>1.0426640979855866</v>
      </c>
      <c r="H251" s="9">
        <f t="shared" si="56"/>
        <v>3.7734865006416611</v>
      </c>
      <c r="I251" s="9">
        <f t="shared" si="57"/>
        <v>3.3459942204675701</v>
      </c>
      <c r="J251" s="9">
        <f t="shared" si="58"/>
        <v>2.292903481502127</v>
      </c>
      <c r="K251" s="11">
        <f t="shared" si="59"/>
        <v>0.27322404371584696</v>
      </c>
      <c r="L251" s="11">
        <f t="shared" si="60"/>
        <v>0.30769230769230771</v>
      </c>
      <c r="M251" s="11">
        <f t="shared" si="61"/>
        <v>0.4464285714285714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-0.27853089533417408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0.2308142676995136</v>
      </c>
      <c r="Q251" s="11">
        <f>2*'OddsRatio_working_3-way'!K251*'OddsRatio_working_3-way'!L251*'OddsRatio_working_3-way'!M251</f>
        <v>7.5061550471386532E-2</v>
      </c>
      <c r="R251" s="11">
        <f t="shared" si="62"/>
        <v>0</v>
      </c>
      <c r="S251" s="11">
        <f t="shared" si="63"/>
        <v>-0.82868461476271305</v>
      </c>
      <c r="T251" s="11">
        <f t="shared" si="64"/>
        <v>-0.26949093163015059</v>
      </c>
      <c r="U251" s="11">
        <f>'OddsRatio_working_3-way'!S251-'OddsRatio_working_3-way'!R251^2/3</f>
        <v>-0.82868461476271305</v>
      </c>
      <c r="V251" s="11">
        <f>'OddsRatio_working_3-way'!S251*'OddsRatio_working_3-way'!R251/3-2*'OddsRatio_working_3-way'!R251^3/27-'OddsRatio_working_3-way'!T251</f>
        <v>0.26949093163015059</v>
      </c>
      <c r="W251" s="11">
        <f>'OddsRatio_working_3-way'!V251^2+4*'OddsRatio_working_3-way'!U251^3/27</f>
        <v>-1.168171915394195E-2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0.14517840867776141</v>
      </c>
      <c r="Y251" s="11">
        <f>IF('OddsRatio_working_3-way'!W251&gt;=0,IF('OddsRatio_working_3-way'!V251+SQRT('OddsRatio_working_3-way'!W251)&gt;0,0,PI()),ACOS('OddsRatio_working_3-way'!V251/(2*'OddsRatio_working_3-way'!X251)))</f>
        <v>0.38141973682209818</v>
      </c>
      <c r="Z251" s="11">
        <f>'OddsRatio_working_3-way'!X251^(1/3)*COS('OddsRatio_working_3-way'!Y251/3)</f>
        <v>0.52133204899279328</v>
      </c>
      <c r="AA251" s="11">
        <f>'OddsRatio_working_3-way'!X251^(1/3)*COS(('OddsRatio_working_3-way'!Y251+2*PI())/3)</f>
        <v>-0.31837932201447389</v>
      </c>
      <c r="AB251" s="11">
        <f>'OddsRatio_working_3-way'!X251^(1/3)*COS(('OddsRatio_working_3-way'!Y251+4*PI())/3)</f>
        <v>-0.20295272697831954</v>
      </c>
      <c r="AC251" s="11">
        <f>'OddsRatio_working_3-way'!X251^(1/3)*SIN('OddsRatio_working_3-way'!Y251/3)</f>
        <v>6.6641575715765733E-2</v>
      </c>
      <c r="AD251" s="11">
        <f>'OddsRatio_working_3-way'!X251^(1/3)*SIN(('OddsRatio_working_3-way'!Y251+2*PI())/3)</f>
        <v>0.41816601037686973</v>
      </c>
      <c r="AE251" s="11">
        <f>'OddsRatio_working_3-way'!X251^(1/3)*SIN(('OddsRatio_working_3-way'!Y251+4*PI())/3)</f>
        <v>-0.48480758609263536</v>
      </c>
      <c r="AF251" s="11">
        <f>-'OddsRatio_working_3-way'!U251/(3*'OddsRatio_working_3-way'!X251^(1/3))*COS(('OddsRatio_working_3-way'!Y251)/3)</f>
        <v>0.52133204899279328</v>
      </c>
      <c r="AG251" s="11">
        <f>-'OddsRatio_working_3-way'!U251/(3*'OddsRatio_working_3-way'!X251^(1/3))*COS(('OddsRatio_working_3-way'!Y251+2*PI())/3)</f>
        <v>-0.31837932201447389</v>
      </c>
      <c r="AH251" s="11">
        <f>-'OddsRatio_working_3-way'!U251/(3*'OddsRatio_working_3-way'!X251^(1/3))*COS(('OddsRatio_working_3-way'!Y251+4*PI())/3)</f>
        <v>-0.20295272697831954</v>
      </c>
      <c r="AI251" s="11">
        <f>'OddsRatio_working_3-way'!U251/(3*'OddsRatio_working_3-way'!X251^(1/3))*SIN(('OddsRatio_working_3-way'!Y251)/3)</f>
        <v>-6.6641575715765733E-2</v>
      </c>
      <c r="AJ251" s="11">
        <f>'OddsRatio_working_3-way'!U251/(3*'OddsRatio_working_3-way'!X251^(1/3))*SIN(('OddsRatio_working_3-way'!Y251+2*PI())/3)</f>
        <v>-0.41816601037686973</v>
      </c>
      <c r="AK251" s="11">
        <f>'OddsRatio_working_3-way'!U251/(3*'OddsRatio_working_3-way'!X251^(1/3))*SIN(('OddsRatio_working_3-way'!Y251+4*PI())/3)</f>
        <v>0.48480758609263536</v>
      </c>
      <c r="AL251" s="11">
        <f>'OddsRatio_working_3-way'!Z251+'OddsRatio_working_3-way'!AF251</f>
        <v>1.0426640979855866</v>
      </c>
      <c r="AM251" s="11">
        <f>'OddsRatio_working_3-way'!AA251+'OddsRatio_working_3-way'!AG251</f>
        <v>-0.63675864402894777</v>
      </c>
      <c r="AN251" s="11">
        <f>'OddsRatio_working_3-way'!AB251+'OddsRatio_working_3-way'!AH251</f>
        <v>-0.40590545395663907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1.0426640979855866</v>
      </c>
      <c r="AS251" s="11">
        <f>IF(('OddsRatio_working_3-way'!X251=0),IF(Q251&gt;0,-Q251^(1/3),(-Q251)^(1/3)),'OddsRatio_working_3-way'!AM251-'OddsRatio_working_3-way'!R251/3)</f>
        <v>-0.63675864402894777</v>
      </c>
      <c r="AT251" s="11">
        <f>IF(('OddsRatio_working_3-way'!X251=0),IF(Q251&gt;0,-Q251^(1/3),(-Q251)^(1/3)),'OddsRatio_working_3-way'!AN251-'OddsRatio_working_3-way'!R251/3)</f>
        <v>-0.40590545395663907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9">
        <f t="shared" si="52"/>
        <v>0.40302132905872734</v>
      </c>
      <c r="E252" s="9">
        <f t="shared" si="53"/>
        <v>0.31239997427281463</v>
      </c>
      <c r="F252" s="9">
        <f t="shared" si="54"/>
        <v>0.28457869666845803</v>
      </c>
      <c r="G252" s="9">
        <f t="shared" si="55"/>
        <v>1.0431396167772409</v>
      </c>
      <c r="H252" s="9">
        <f t="shared" si="56"/>
        <v>2.4812582558236822</v>
      </c>
      <c r="I252" s="9">
        <f t="shared" si="57"/>
        <v>3.2010245913999777</v>
      </c>
      <c r="J252" s="9">
        <f t="shared" si="58"/>
        <v>3.5139664764331511</v>
      </c>
      <c r="K252" s="11">
        <f t="shared" si="59"/>
        <v>0.41322314049586778</v>
      </c>
      <c r="L252" s="11">
        <f t="shared" si="60"/>
        <v>0.32154340836012862</v>
      </c>
      <c r="M252" s="11">
        <f t="shared" si="61"/>
        <v>0.29325513196480935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-0.28135698939797482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0.23144953414352099</v>
      </c>
      <c r="Q252" s="11">
        <f>2*'OddsRatio_working_3-way'!K252*'OddsRatio_working_3-way'!L252*'OddsRatio_working_3-way'!M252</f>
        <v>7.79291360752596E-2</v>
      </c>
      <c r="R252" s="11">
        <f t="shared" si="62"/>
        <v>0</v>
      </c>
      <c r="S252" s="11">
        <f t="shared" si="63"/>
        <v>-0.82261874723197093</v>
      </c>
      <c r="T252" s="11">
        <f t="shared" si="64"/>
        <v>-0.27697600916901383</v>
      </c>
      <c r="U252" s="11">
        <f>'OddsRatio_working_3-way'!S252-'OddsRatio_working_3-way'!R252^2/3</f>
        <v>-0.82261874723197093</v>
      </c>
      <c r="V252" s="11">
        <f>'OddsRatio_working_3-way'!S252*'OddsRatio_working_3-way'!R252/3-2*'OddsRatio_working_3-way'!R252^3/27-'OddsRatio_working_3-way'!T252</f>
        <v>0.27697600916901383</v>
      </c>
      <c r="W252" s="11">
        <f>'OddsRatio_working_3-way'!V252^2+4*'OddsRatio_working_3-way'!U252^3/27</f>
        <v>-5.753538515836501E-3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0.14358729763721279</v>
      </c>
      <c r="Y252" s="11">
        <f>IF('OddsRatio_working_3-way'!W252&gt;=0,IF('OddsRatio_working_3-way'!V252+SQRT('OddsRatio_working_3-way'!W252)&gt;0,0,PI()),ACOS('OddsRatio_working_3-way'!V252/(2*'OddsRatio_working_3-way'!X252)))</f>
        <v>0.26730414998139507</v>
      </c>
      <c r="Z252" s="11">
        <f>'OddsRatio_working_3-way'!X252^(1/3)*COS('OddsRatio_working_3-way'!Y252/3)</f>
        <v>0.52156980838862044</v>
      </c>
      <c r="AA252" s="11">
        <f>'OddsRatio_working_3-way'!X252^(1/3)*COS(('OddsRatio_working_3-way'!Y252+2*PI())/3)</f>
        <v>-0.30113819453210139</v>
      </c>
      <c r="AB252" s="11">
        <f>'OddsRatio_working_3-way'!X252^(1/3)*COS(('OddsRatio_working_3-way'!Y252+4*PI())/3)</f>
        <v>-0.22043161385651913</v>
      </c>
      <c r="AC252" s="11">
        <f>'OddsRatio_working_3-way'!X252^(1/3)*SIN('OddsRatio_working_3-way'!Y252/3)</f>
        <v>4.6595966078421647E-2</v>
      </c>
      <c r="AD252" s="11">
        <f>'OddsRatio_working_3-way'!X252^(1/3)*SIN(('OddsRatio_working_3-way'!Y252+2*PI())/3)</f>
        <v>0.42839472087231645</v>
      </c>
      <c r="AE252" s="11">
        <f>'OddsRatio_working_3-way'!X252^(1/3)*SIN(('OddsRatio_working_3-way'!Y252+4*PI())/3)</f>
        <v>-0.47499068695073815</v>
      </c>
      <c r="AF252" s="11">
        <f>-'OddsRatio_working_3-way'!U252/(3*'OddsRatio_working_3-way'!X252^(1/3))*COS(('OddsRatio_working_3-way'!Y252)/3)</f>
        <v>0.52156980838862033</v>
      </c>
      <c r="AG252" s="11">
        <f>-'OddsRatio_working_3-way'!U252/(3*'OddsRatio_working_3-way'!X252^(1/3))*COS(('OddsRatio_working_3-way'!Y252+2*PI())/3)</f>
        <v>-0.30113819453210133</v>
      </c>
      <c r="AH252" s="11">
        <f>-'OddsRatio_working_3-way'!U252/(3*'OddsRatio_working_3-way'!X252^(1/3))*COS(('OddsRatio_working_3-way'!Y252+4*PI())/3)</f>
        <v>-0.22043161385651908</v>
      </c>
      <c r="AI252" s="11">
        <f>'OddsRatio_working_3-way'!U252/(3*'OddsRatio_working_3-way'!X252^(1/3))*SIN(('OddsRatio_working_3-way'!Y252)/3)</f>
        <v>-4.659596607842164E-2</v>
      </c>
      <c r="AJ252" s="11">
        <f>'OddsRatio_working_3-way'!U252/(3*'OddsRatio_working_3-way'!X252^(1/3))*SIN(('OddsRatio_working_3-way'!Y252+2*PI())/3)</f>
        <v>-0.42839472087231639</v>
      </c>
      <c r="AK252" s="11">
        <f>'OddsRatio_working_3-way'!U252/(3*'OddsRatio_working_3-way'!X252^(1/3))*SIN(('OddsRatio_working_3-way'!Y252+4*PI())/3)</f>
        <v>0.47499068695073804</v>
      </c>
      <c r="AL252" s="11">
        <f>'OddsRatio_working_3-way'!Z252+'OddsRatio_working_3-way'!AF252</f>
        <v>1.0431396167772409</v>
      </c>
      <c r="AM252" s="11">
        <f>'OddsRatio_working_3-way'!AA252+'OddsRatio_working_3-way'!AG252</f>
        <v>-0.60227638906420267</v>
      </c>
      <c r="AN252" s="11">
        <f>'OddsRatio_working_3-way'!AB252+'OddsRatio_working_3-way'!AH252</f>
        <v>-0.44086322771303821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1.0431396167772409</v>
      </c>
      <c r="AS252" s="11">
        <f>IF(('OddsRatio_working_3-way'!X252=0),IF(Q252&gt;0,-Q252^(1/3),(-Q252)^(1/3)),'OddsRatio_working_3-way'!AM252-'OddsRatio_working_3-way'!R252/3)</f>
        <v>-0.60227638906420267</v>
      </c>
      <c r="AT252" s="11">
        <f>IF(('OddsRatio_working_3-way'!X252=0),IF(Q252&gt;0,-Q252^(1/3),(-Q252)^(1/3)),'OddsRatio_working_3-way'!AN252-'OddsRatio_working_3-way'!R252/3)</f>
        <v>-0.44086322771303821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9">
        <f t="shared" si="52"/>
        <v>0.29517959810692401</v>
      </c>
      <c r="E253" s="9">
        <f t="shared" si="53"/>
        <v>0.28215334688339788</v>
      </c>
      <c r="F253" s="9">
        <f t="shared" si="54"/>
        <v>0.42266705500967788</v>
      </c>
      <c r="G253" s="9">
        <f t="shared" si="55"/>
        <v>1.042693454634751</v>
      </c>
      <c r="H253" s="9">
        <f t="shared" si="56"/>
        <v>3.3877680111135806</v>
      </c>
      <c r="I253" s="9">
        <f t="shared" si="57"/>
        <v>3.5441720293087928</v>
      </c>
      <c r="J253" s="9">
        <f t="shared" si="58"/>
        <v>2.3659284255715241</v>
      </c>
      <c r="K253" s="11">
        <f t="shared" si="59"/>
        <v>0.303951367781155</v>
      </c>
      <c r="L253" s="11">
        <f t="shared" si="60"/>
        <v>0.29069767441860467</v>
      </c>
      <c r="M253" s="11">
        <f t="shared" si="61"/>
        <v>0.4329004329004329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-0.27998211114772931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0.23103119165888655</v>
      </c>
      <c r="Q253" s="11">
        <f>2*'OddsRatio_working_3-way'!K253*'OddsRatio_working_3-way'!L253*'OddsRatio_working_3-way'!M253</f>
        <v>7.6500394589035292E-2</v>
      </c>
      <c r="R253" s="11">
        <f t="shared" si="62"/>
        <v>0</v>
      </c>
      <c r="S253" s="11">
        <f t="shared" si="63"/>
        <v>-0.8251641174924409</v>
      </c>
      <c r="T253" s="11">
        <f t="shared" si="64"/>
        <v>-0.27323315148756322</v>
      </c>
      <c r="U253" s="11">
        <f>'OddsRatio_working_3-way'!S253-'OddsRatio_working_3-way'!R253^2/3</f>
        <v>-0.8251641174924409</v>
      </c>
      <c r="V253" s="11">
        <f>'OddsRatio_working_3-way'!S253*'OddsRatio_working_3-way'!R253/3-2*'OddsRatio_working_3-way'!R253^3/27-'OddsRatio_working_3-way'!T253</f>
        <v>0.27323315148756322</v>
      </c>
      <c r="W253" s="11">
        <f>'OddsRatio_working_3-way'!V253^2+4*'OddsRatio_working_3-way'!U253^3/27</f>
        <v>-8.5808003462947424E-3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0.14425425073296835</v>
      </c>
      <c r="Y253" s="11">
        <f>IF('OddsRatio_working_3-way'!W253&gt;=0,IF('OddsRatio_working_3-way'!V253+SQRT('OddsRatio_working_3-way'!W253)&gt;0,0,PI()),ACOS('OddsRatio_working_3-way'!V253/(2*'OddsRatio_working_3-way'!X253)))</f>
        <v>0.32686342569241278</v>
      </c>
      <c r="Z253" s="11">
        <f>'OddsRatio_working_3-way'!X253^(1/3)*COS('OddsRatio_working_3-way'!Y253/3)</f>
        <v>0.52134672731737552</v>
      </c>
      <c r="AA253" s="11">
        <f>'OddsRatio_working_3-way'!X253^(1/3)*COS(('OddsRatio_working_3-way'!Y253+2*PI())/3)</f>
        <v>-0.31006184217045057</v>
      </c>
      <c r="AB253" s="11">
        <f>'OddsRatio_working_3-way'!X253^(1/3)*COS(('OddsRatio_working_3-way'!Y253+4*PI())/3)</f>
        <v>-0.21128488514692478</v>
      </c>
      <c r="AC253" s="11">
        <f>'OddsRatio_working_3-way'!X253^(1/3)*SIN('OddsRatio_working_3-way'!Y253/3)</f>
        <v>5.7028902727264782E-2</v>
      </c>
      <c r="AD253" s="11">
        <f>'OddsRatio_working_3-way'!X253^(1/3)*SIN(('OddsRatio_working_3-way'!Y253+2*PI())/3)</f>
        <v>0.42298505867309338</v>
      </c>
      <c r="AE253" s="11">
        <f>'OddsRatio_working_3-way'!X253^(1/3)*SIN(('OddsRatio_working_3-way'!Y253+4*PI())/3)</f>
        <v>-0.48001396140035807</v>
      </c>
      <c r="AF253" s="11">
        <f>-'OddsRatio_working_3-way'!U253/(3*'OddsRatio_working_3-way'!X253^(1/3))*COS(('OddsRatio_working_3-way'!Y253)/3)</f>
        <v>0.52134672731737541</v>
      </c>
      <c r="AG253" s="11">
        <f>-'OddsRatio_working_3-way'!U253/(3*'OddsRatio_working_3-way'!X253^(1/3))*COS(('OddsRatio_working_3-way'!Y253+2*PI())/3)</f>
        <v>-0.31006184217045052</v>
      </c>
      <c r="AH253" s="11">
        <f>-'OddsRatio_working_3-way'!U253/(3*'OddsRatio_working_3-way'!X253^(1/3))*COS(('OddsRatio_working_3-way'!Y253+4*PI())/3)</f>
        <v>-0.21128488514692473</v>
      </c>
      <c r="AI253" s="11">
        <f>'OddsRatio_working_3-way'!U253/(3*'OddsRatio_working_3-way'!X253^(1/3))*SIN(('OddsRatio_working_3-way'!Y253)/3)</f>
        <v>-5.7028902727264776E-2</v>
      </c>
      <c r="AJ253" s="11">
        <f>'OddsRatio_working_3-way'!U253/(3*'OddsRatio_working_3-way'!X253^(1/3))*SIN(('OddsRatio_working_3-way'!Y253+2*PI())/3)</f>
        <v>-0.42298505867309327</v>
      </c>
      <c r="AK253" s="11">
        <f>'OddsRatio_working_3-way'!U253/(3*'OddsRatio_working_3-way'!X253^(1/3))*SIN(('OddsRatio_working_3-way'!Y253+4*PI())/3)</f>
        <v>0.48001396140035801</v>
      </c>
      <c r="AL253" s="11">
        <f>'OddsRatio_working_3-way'!Z253+'OddsRatio_working_3-way'!AF253</f>
        <v>1.042693454634751</v>
      </c>
      <c r="AM253" s="11">
        <f>'OddsRatio_working_3-way'!AA253+'OddsRatio_working_3-way'!AG253</f>
        <v>-0.62012368434090104</v>
      </c>
      <c r="AN253" s="11">
        <f>'OddsRatio_working_3-way'!AB253+'OddsRatio_working_3-way'!AH253</f>
        <v>-0.42256977029384951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1.042693454634751</v>
      </c>
      <c r="AS253" s="11">
        <f>IF(('OddsRatio_working_3-way'!X253=0),IF(Q253&gt;0,-Q253^(1/3),(-Q253)^(1/3)),'OddsRatio_working_3-way'!AM253-'OddsRatio_working_3-way'!R253/3)</f>
        <v>-0.62012368434090104</v>
      </c>
      <c r="AT253" s="11">
        <f>IF(('OddsRatio_working_3-way'!X253=0),IF(Q253&gt;0,-Q253^(1/3),(-Q253)^(1/3)),'OddsRatio_working_3-way'!AN253-'OddsRatio_working_3-way'!R253/3)</f>
        <v>-0.42256977029384951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9">
        <f t="shared" si="52"/>
        <v>0.60086929405559197</v>
      </c>
      <c r="E254" s="9">
        <f t="shared" si="53"/>
        <v>0.22376923365937254</v>
      </c>
      <c r="F254" s="9">
        <f t="shared" si="54"/>
        <v>0.17536147228503579</v>
      </c>
      <c r="G254" s="9">
        <f t="shared" si="55"/>
        <v>1.0543737371072044</v>
      </c>
      <c r="H254" s="9">
        <f t="shared" si="56"/>
        <v>1.6642554543775385</v>
      </c>
      <c r="I254" s="9">
        <f t="shared" si="57"/>
        <v>4.4688895950827021</v>
      </c>
      <c r="J254" s="9">
        <f t="shared" si="58"/>
        <v>5.7025068674981325</v>
      </c>
      <c r="K254" s="11">
        <f t="shared" si="59"/>
        <v>0.61349693251533743</v>
      </c>
      <c r="L254" s="11">
        <f t="shared" si="60"/>
        <v>0.23310023310023309</v>
      </c>
      <c r="M254" s="11">
        <f t="shared" si="61"/>
        <v>0.18315018315018314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-0.24212172914390961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0.21948582590394761</v>
      </c>
      <c r="Q254" s="11">
        <f>2*'OddsRatio_working_3-way'!K254*'OddsRatio_working_3-way'!L254*'OddsRatio_working_3-way'!M254</f>
        <v>5.2383252005715419E-2</v>
      </c>
      <c r="R254" s="11">
        <f t="shared" si="62"/>
        <v>0</v>
      </c>
      <c r="S254" s="11">
        <f t="shared" si="63"/>
        <v>-0.90651023631791461</v>
      </c>
      <c r="T254" s="11">
        <f t="shared" si="64"/>
        <v>-0.21635089172265265</v>
      </c>
      <c r="U254" s="11">
        <f>'OddsRatio_working_3-way'!S254-'OddsRatio_working_3-way'!R254^2/3</f>
        <v>-0.90651023631791461</v>
      </c>
      <c r="V254" s="11">
        <f>'OddsRatio_working_3-way'!S254*'OddsRatio_working_3-way'!R254/3-2*'OddsRatio_working_3-way'!R254^3/27-'OddsRatio_working_3-way'!T254</f>
        <v>0.21635089172265265</v>
      </c>
      <c r="W254" s="11">
        <f>'OddsRatio_working_3-way'!V254^2+4*'OddsRatio_working_3-way'!U254^3/27</f>
        <v>-6.3552970873731685E-2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0.16610288921547892</v>
      </c>
      <c r="Y254" s="11">
        <f>IF('OddsRatio_working_3-way'!W254&gt;=0,IF('OddsRatio_working_3-way'!V254+SQRT('OddsRatio_working_3-way'!W254)&gt;0,0,PI()),ACOS('OddsRatio_working_3-way'!V254/(2*'OddsRatio_working_3-way'!X254)))</f>
        <v>0.86155839979916127</v>
      </c>
      <c r="Z254" s="11">
        <f>'OddsRatio_working_3-way'!X254^(1/3)*COS('OddsRatio_working_3-way'!Y254/3)</f>
        <v>0.52718686855360219</v>
      </c>
      <c r="AA254" s="11">
        <f>'OddsRatio_working_3-way'!X254^(1/3)*COS(('OddsRatio_working_3-way'!Y254+2*PI())/3)</f>
        <v>-0.39843802370464543</v>
      </c>
      <c r="AB254" s="11">
        <f>'OddsRatio_working_3-way'!X254^(1/3)*COS(('OddsRatio_working_3-way'!Y254+4*PI())/3)</f>
        <v>-0.12874884484895688</v>
      </c>
      <c r="AC254" s="11">
        <f>'OddsRatio_working_3-way'!X254^(1/3)*SIN('OddsRatio_working_3-way'!Y254/3)</f>
        <v>0.15570512000986092</v>
      </c>
      <c r="AD254" s="11">
        <f>'OddsRatio_working_3-way'!X254^(1/3)*SIN(('OddsRatio_working_3-way'!Y254+2*PI())/3)</f>
        <v>0.37870466070405662</v>
      </c>
      <c r="AE254" s="11">
        <f>'OddsRatio_working_3-way'!X254^(1/3)*SIN(('OddsRatio_working_3-way'!Y254+4*PI())/3)</f>
        <v>-0.53440978071391754</v>
      </c>
      <c r="AF254" s="11">
        <f>-'OddsRatio_working_3-way'!U254/(3*'OddsRatio_working_3-way'!X254^(1/3))*COS(('OddsRatio_working_3-way'!Y254)/3)</f>
        <v>0.52718686855360219</v>
      </c>
      <c r="AG254" s="11">
        <f>-'OddsRatio_working_3-way'!U254/(3*'OddsRatio_working_3-way'!X254^(1/3))*COS(('OddsRatio_working_3-way'!Y254+2*PI())/3)</f>
        <v>-0.39843802370464543</v>
      </c>
      <c r="AH254" s="11">
        <f>-'OddsRatio_working_3-way'!U254/(3*'OddsRatio_working_3-way'!X254^(1/3))*COS(('OddsRatio_working_3-way'!Y254+4*PI())/3)</f>
        <v>-0.12874884484895688</v>
      </c>
      <c r="AI254" s="11">
        <f>'OddsRatio_working_3-way'!U254/(3*'OddsRatio_working_3-way'!X254^(1/3))*SIN(('OddsRatio_working_3-way'!Y254)/3)</f>
        <v>-0.15570512000986092</v>
      </c>
      <c r="AJ254" s="11">
        <f>'OddsRatio_working_3-way'!U254/(3*'OddsRatio_working_3-way'!X254^(1/3))*SIN(('OddsRatio_working_3-way'!Y254+2*PI())/3)</f>
        <v>-0.37870466070405662</v>
      </c>
      <c r="AK254" s="11">
        <f>'OddsRatio_working_3-way'!U254/(3*'OddsRatio_working_3-way'!X254^(1/3))*SIN(('OddsRatio_working_3-way'!Y254+4*PI())/3)</f>
        <v>0.53440978071391754</v>
      </c>
      <c r="AL254" s="11">
        <f>'OddsRatio_working_3-way'!Z254+'OddsRatio_working_3-way'!AF254</f>
        <v>1.0543737371072044</v>
      </c>
      <c r="AM254" s="11">
        <f>'OddsRatio_working_3-way'!AA254+'OddsRatio_working_3-way'!AG254</f>
        <v>-0.79687604740929086</v>
      </c>
      <c r="AN254" s="11">
        <f>'OddsRatio_working_3-way'!AB254+'OddsRatio_working_3-way'!AH254</f>
        <v>-0.25749768969791376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1.0543737371072044</v>
      </c>
      <c r="AS254" s="11">
        <f>IF(('OddsRatio_working_3-way'!X254=0),IF(Q254&gt;0,-Q254^(1/3),(-Q254)^(1/3)),'OddsRatio_working_3-way'!AM254-'OddsRatio_working_3-way'!R254/3)</f>
        <v>-0.79687604740929086</v>
      </c>
      <c r="AT254" s="11">
        <f>IF(('OddsRatio_working_3-way'!X254=0),IF(Q254&gt;0,-Q254^(1/3),(-Q254)^(1/3)),'OddsRatio_working_3-way'!AN254-'OddsRatio_working_3-way'!R254/3)</f>
        <v>-0.25749768969791376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9">
        <f t="shared" si="52"/>
        <v>0.42786344010312166</v>
      </c>
      <c r="E255" s="9">
        <f t="shared" si="53"/>
        <v>0.2809404260394478</v>
      </c>
      <c r="F255" s="9">
        <f t="shared" si="54"/>
        <v>0.29119613385743071</v>
      </c>
      <c r="G255" s="9">
        <f t="shared" si="55"/>
        <v>1.0446830589491516</v>
      </c>
      <c r="H255" s="9">
        <f t="shared" si="56"/>
        <v>2.337194315454914</v>
      </c>
      <c r="I255" s="9">
        <f t="shared" si="57"/>
        <v>3.5594734944254216</v>
      </c>
      <c r="J255" s="9">
        <f t="shared" si="58"/>
        <v>3.4341115273515235</v>
      </c>
      <c r="K255" s="11">
        <f t="shared" si="59"/>
        <v>0.43859649122807021</v>
      </c>
      <c r="L255" s="11">
        <f t="shared" si="60"/>
        <v>0.28985507246376813</v>
      </c>
      <c r="M255" s="11">
        <f t="shared" si="61"/>
        <v>0.3003003003003003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-0.27895477475950414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0.23135263409862955</v>
      </c>
      <c r="Q255" s="11">
        <f>2*'OddsRatio_working_3-way'!K255*'OddsRatio_working_3-way'!L255*'OddsRatio_working_3-way'!M255</f>
        <v>7.6354004653013063E-2</v>
      </c>
      <c r="R255" s="11">
        <f t="shared" si="62"/>
        <v>0</v>
      </c>
      <c r="S255" s="11">
        <f t="shared" si="63"/>
        <v>-0.82935534728912985</v>
      </c>
      <c r="T255" s="11">
        <f t="shared" si="64"/>
        <v>-0.2737146360690198</v>
      </c>
      <c r="U255" s="11">
        <f>'OddsRatio_working_3-way'!S255-'OddsRatio_working_3-way'!R255^2/3</f>
        <v>-0.82935534728912985</v>
      </c>
      <c r="V255" s="11">
        <f>'OddsRatio_working_3-way'!S255*'OddsRatio_working_3-way'!R255/3-2*'OddsRatio_working_3-way'!R255^3/27-'OddsRatio_working_3-way'!T255</f>
        <v>0.2737146360690198</v>
      </c>
      <c r="W255" s="11">
        <f>'OddsRatio_working_3-way'!V255^2+4*'OddsRatio_working_3-way'!U255^3/27</f>
        <v>-9.5922581144284313E-3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0.14535470418327057</v>
      </c>
      <c r="Y255" s="11">
        <f>IF('OddsRatio_working_3-way'!W255&gt;=0,IF('OddsRatio_working_3-way'!V255+SQRT('OddsRatio_working_3-way'!W255)&gt;0,0,PI()),ACOS('OddsRatio_working_3-way'!V255/(2*'OddsRatio_working_3-way'!X255)))</f>
        <v>0.34362274495740208</v>
      </c>
      <c r="Z255" s="11">
        <f>'OddsRatio_working_3-way'!X255^(1/3)*COS('OddsRatio_working_3-way'!Y255/3)</f>
        <v>0.52234152947457579</v>
      </c>
      <c r="AA255" s="11">
        <f>'OddsRatio_working_3-way'!X255^(1/3)*COS(('OddsRatio_working_3-way'!Y255+2*PI())/3)</f>
        <v>-0.31321239962612535</v>
      </c>
      <c r="AB255" s="11">
        <f>'OddsRatio_working_3-way'!X255^(1/3)*COS(('OddsRatio_working_3-way'!Y255+4*PI())/3)</f>
        <v>-0.20912912984845058</v>
      </c>
      <c r="AC255" s="11">
        <f>'OddsRatio_working_3-way'!X255^(1/3)*SIN('OddsRatio_working_3-way'!Y255/3)</f>
        <v>6.0092503824277117E-2</v>
      </c>
      <c r="AD255" s="11">
        <f>'OddsRatio_working_3-way'!X255^(1/3)*SIN(('OddsRatio_working_3-way'!Y255+2*PI())/3)</f>
        <v>0.42231478206446227</v>
      </c>
      <c r="AE255" s="11">
        <f>'OddsRatio_working_3-way'!X255^(1/3)*SIN(('OddsRatio_working_3-way'!Y255+4*PI())/3)</f>
        <v>-0.48240728588873927</v>
      </c>
      <c r="AF255" s="11">
        <f>-'OddsRatio_working_3-way'!U255/(3*'OddsRatio_working_3-way'!X255^(1/3))*COS(('OddsRatio_working_3-way'!Y255)/3)</f>
        <v>0.52234152947457579</v>
      </c>
      <c r="AG255" s="11">
        <f>-'OddsRatio_working_3-way'!U255/(3*'OddsRatio_working_3-way'!X255^(1/3))*COS(('OddsRatio_working_3-way'!Y255+2*PI())/3)</f>
        <v>-0.31321239962612535</v>
      </c>
      <c r="AH255" s="11">
        <f>-'OddsRatio_working_3-way'!U255/(3*'OddsRatio_working_3-way'!X255^(1/3))*COS(('OddsRatio_working_3-way'!Y255+4*PI())/3)</f>
        <v>-0.20912912984845058</v>
      </c>
      <c r="AI255" s="11">
        <f>'OddsRatio_working_3-way'!U255/(3*'OddsRatio_working_3-way'!X255^(1/3))*SIN(('OddsRatio_working_3-way'!Y255)/3)</f>
        <v>-6.0092503824277117E-2</v>
      </c>
      <c r="AJ255" s="11">
        <f>'OddsRatio_working_3-way'!U255/(3*'OddsRatio_working_3-way'!X255^(1/3))*SIN(('OddsRatio_working_3-way'!Y255+2*PI())/3)</f>
        <v>-0.42231478206446227</v>
      </c>
      <c r="AK255" s="11">
        <f>'OddsRatio_working_3-way'!U255/(3*'OddsRatio_working_3-way'!X255^(1/3))*SIN(('OddsRatio_working_3-way'!Y255+4*PI())/3)</f>
        <v>0.48240728588873927</v>
      </c>
      <c r="AL255" s="11">
        <f>'OddsRatio_working_3-way'!Z255+'OddsRatio_working_3-way'!AF255</f>
        <v>1.0446830589491516</v>
      </c>
      <c r="AM255" s="11">
        <f>'OddsRatio_working_3-way'!AA255+'OddsRatio_working_3-way'!AG255</f>
        <v>-0.6264247992522507</v>
      </c>
      <c r="AN255" s="11">
        <f>'OddsRatio_working_3-way'!AB255+'OddsRatio_working_3-way'!AH255</f>
        <v>-0.41825825969690117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1.0446830589491516</v>
      </c>
      <c r="AS255" s="11">
        <f>IF(('OddsRatio_working_3-way'!X255=0),IF(Q255&gt;0,-Q255^(1/3),(-Q255)^(1/3)),'OddsRatio_working_3-way'!AM255-'OddsRatio_working_3-way'!R255/3)</f>
        <v>-0.6264247992522507</v>
      </c>
      <c r="AT255" s="11">
        <f>IF(('OddsRatio_working_3-way'!X255=0),IF(Q255&gt;0,-Q255^(1/3),(-Q255)^(1/3)),'OddsRatio_working_3-way'!AN255-'OddsRatio_working_3-way'!R255/3)</f>
        <v>-0.41825825969690117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9">
        <f t="shared" si="52"/>
        <v>0.42489453399014976</v>
      </c>
      <c r="E256" s="9">
        <f t="shared" si="53"/>
        <v>0.31547997977583625</v>
      </c>
      <c r="F256" s="9">
        <f t="shared" si="54"/>
        <v>0.2596254862340141</v>
      </c>
      <c r="G256" s="9">
        <f t="shared" si="55"/>
        <v>1.033225355929307</v>
      </c>
      <c r="H256" s="9">
        <f t="shared" si="56"/>
        <v>2.3535252162673923</v>
      </c>
      <c r="I256" s="9">
        <f t="shared" si="57"/>
        <v>3.1697732474515443</v>
      </c>
      <c r="J256" s="9">
        <f t="shared" si="58"/>
        <v>3.8517019823648879</v>
      </c>
      <c r="K256" s="11">
        <f t="shared" si="59"/>
        <v>0.4329004329004329</v>
      </c>
      <c r="L256" s="11">
        <f t="shared" si="60"/>
        <v>0.32258064516129031</v>
      </c>
      <c r="M256" s="11">
        <f t="shared" si="61"/>
        <v>0.26595744680851063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-0.28199288700318215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0.22915199648212686</v>
      </c>
      <c r="Q256" s="11">
        <f>2*'OddsRatio_working_3-way'!K256*'OddsRatio_working_3-way'!L256*'OddsRatio_working_3-way'!M256</f>
        <v>7.4279415391289114E-2</v>
      </c>
      <c r="R256" s="11">
        <f t="shared" si="62"/>
        <v>0</v>
      </c>
      <c r="S256" s="11">
        <f t="shared" si="63"/>
        <v>-0.81261622914460607</v>
      </c>
      <c r="T256" s="11">
        <f t="shared" si="64"/>
        <v>-0.26340882630295176</v>
      </c>
      <c r="U256" s="11">
        <f>'OddsRatio_working_3-way'!S256-'OddsRatio_working_3-way'!R256^2/3</f>
        <v>-0.81261622914460607</v>
      </c>
      <c r="V256" s="11">
        <f>'OddsRatio_working_3-way'!S256*'OddsRatio_working_3-way'!R256/3-2*'OddsRatio_working_3-way'!R256^3/27-'OddsRatio_working_3-way'!T256</f>
        <v>0.26340882630295176</v>
      </c>
      <c r="W256" s="11">
        <f>'OddsRatio_working_3-way'!V256^2+4*'OddsRatio_working_3-way'!U256^3/27</f>
        <v>-1.0113149372962288E-2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0.14097638024440556</v>
      </c>
      <c r="Y256" s="11">
        <f>IF('OddsRatio_working_3-way'!W256&gt;=0,IF('OddsRatio_working_3-way'!V256+SQRT('OddsRatio_working_3-way'!W256)&gt;0,0,PI()),ACOS('OddsRatio_working_3-way'!V256/(2*'OddsRatio_working_3-way'!X256)))</f>
        <v>0.36470127078095405</v>
      </c>
      <c r="Z256" s="11">
        <f>'OddsRatio_working_3-way'!X256^(1/3)*COS('OddsRatio_working_3-way'!Y256/3)</f>
        <v>0.51661267796465349</v>
      </c>
      <c r="AA256" s="11">
        <f>'OddsRatio_working_3-way'!X256^(1/3)*COS(('OddsRatio_working_3-way'!Y256+2*PI())/3)</f>
        <v>-0.31296494316129736</v>
      </c>
      <c r="AB256" s="11">
        <f>'OddsRatio_working_3-way'!X256^(1/3)*COS(('OddsRatio_working_3-way'!Y256+4*PI())/3)</f>
        <v>-0.20364773480335632</v>
      </c>
      <c r="AC256" s="11">
        <f>'OddsRatio_working_3-way'!X256^(1/3)*SIN('OddsRatio_working_3-way'!Y256/3)</f>
        <v>6.3114319672515809E-2</v>
      </c>
      <c r="AD256" s="11">
        <f>'OddsRatio_working_3-way'!X256^(1/3)*SIN(('OddsRatio_working_3-way'!Y256+2*PI())/3)</f>
        <v>0.41584254319824138</v>
      </c>
      <c r="AE256" s="11">
        <f>'OddsRatio_working_3-way'!X256^(1/3)*SIN(('OddsRatio_working_3-way'!Y256+4*PI())/3)</f>
        <v>-0.47895686287075712</v>
      </c>
      <c r="AF256" s="11">
        <f>-'OddsRatio_working_3-way'!U256/(3*'OddsRatio_working_3-way'!X256^(1/3))*COS(('OddsRatio_working_3-way'!Y256)/3)</f>
        <v>0.51661267796465349</v>
      </c>
      <c r="AG256" s="11">
        <f>-'OddsRatio_working_3-way'!U256/(3*'OddsRatio_working_3-way'!X256^(1/3))*COS(('OddsRatio_working_3-way'!Y256+2*PI())/3)</f>
        <v>-0.31296494316129736</v>
      </c>
      <c r="AH256" s="11">
        <f>-'OddsRatio_working_3-way'!U256/(3*'OddsRatio_working_3-way'!X256^(1/3))*COS(('OddsRatio_working_3-way'!Y256+4*PI())/3)</f>
        <v>-0.20364773480335632</v>
      </c>
      <c r="AI256" s="11">
        <f>'OddsRatio_working_3-way'!U256/(3*'OddsRatio_working_3-way'!X256^(1/3))*SIN(('OddsRatio_working_3-way'!Y256)/3)</f>
        <v>-6.3114319672515809E-2</v>
      </c>
      <c r="AJ256" s="11">
        <f>'OddsRatio_working_3-way'!U256/(3*'OddsRatio_working_3-way'!X256^(1/3))*SIN(('OddsRatio_working_3-way'!Y256+2*PI())/3)</f>
        <v>-0.41584254319824138</v>
      </c>
      <c r="AK256" s="11">
        <f>'OddsRatio_working_3-way'!U256/(3*'OddsRatio_working_3-way'!X256^(1/3))*SIN(('OddsRatio_working_3-way'!Y256+4*PI())/3)</f>
        <v>0.47895686287075712</v>
      </c>
      <c r="AL256" s="11">
        <f>'OddsRatio_working_3-way'!Z256+'OddsRatio_working_3-way'!AF256</f>
        <v>1.033225355929307</v>
      </c>
      <c r="AM256" s="11">
        <f>'OddsRatio_working_3-way'!AA256+'OddsRatio_working_3-way'!AG256</f>
        <v>-0.62592988632259472</v>
      </c>
      <c r="AN256" s="11">
        <f>'OddsRatio_working_3-way'!AB256+'OddsRatio_working_3-way'!AH256</f>
        <v>-0.40729546960671265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1.033225355929307</v>
      </c>
      <c r="AS256" s="11">
        <f>IF(('OddsRatio_working_3-way'!X256=0),IF(Q256&gt;0,-Q256^(1/3),(-Q256)^(1/3)),'OddsRatio_working_3-way'!AM256-'OddsRatio_working_3-way'!R256/3)</f>
        <v>-0.62592988632259472</v>
      </c>
      <c r="AT256" s="11">
        <f>IF(('OddsRatio_working_3-way'!X256=0),IF(Q256&gt;0,-Q256^(1/3),(-Q256)^(1/3)),'OddsRatio_working_3-way'!AN256-'OddsRatio_working_3-way'!R256/3)</f>
        <v>-0.40729546960671265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9">
        <f t="shared" si="52"/>
        <v>0.61427581885045068</v>
      </c>
      <c r="E257" s="9">
        <f t="shared" si="53"/>
        <v>0.25510923957874154</v>
      </c>
      <c r="F257" s="9">
        <f t="shared" si="54"/>
        <v>0.13061494157080791</v>
      </c>
      <c r="G257" s="9">
        <f t="shared" si="55"/>
        <v>1.0465553347880696</v>
      </c>
      <c r="H257" s="9">
        <f t="shared" si="56"/>
        <v>1.6279332008728415</v>
      </c>
      <c r="I257" s="9">
        <f t="shared" si="57"/>
        <v>3.9198893840587137</v>
      </c>
      <c r="J257" s="9">
        <f t="shared" si="58"/>
        <v>7.6560919292521223</v>
      </c>
      <c r="K257" s="11">
        <f t="shared" si="59"/>
        <v>0.625</v>
      </c>
      <c r="L257" s="11">
        <f t="shared" si="60"/>
        <v>0.26385224274406333</v>
      </c>
      <c r="M257" s="11">
        <f t="shared" si="61"/>
        <v>0.1358695652173913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-0.23854788057818066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0.21845782666054836</v>
      </c>
      <c r="Q257" s="11">
        <f>2*'OddsRatio_working_3-way'!K257*'OddsRatio_working_3-way'!L257*'OddsRatio_working_3-way'!M257</f>
        <v>4.4811861879086839E-2</v>
      </c>
      <c r="R257" s="11">
        <f t="shared" si="62"/>
        <v>0</v>
      </c>
      <c r="S257" s="11">
        <f t="shared" si="63"/>
        <v>-0.91578188048060205</v>
      </c>
      <c r="T257" s="11">
        <f t="shared" si="64"/>
        <v>-0.18785269343191835</v>
      </c>
      <c r="U257" s="11">
        <f>'OddsRatio_working_3-way'!S257-'OddsRatio_working_3-way'!R257^2/3</f>
        <v>-0.91578188048060205</v>
      </c>
      <c r="V257" s="11">
        <f>'OddsRatio_working_3-way'!S257*'OddsRatio_working_3-way'!R257/3-2*'OddsRatio_working_3-way'!R257^3/27-'OddsRatio_working_3-way'!T257</f>
        <v>0.18785269343191835</v>
      </c>
      <c r="W257" s="11">
        <f>'OddsRatio_working_3-way'!V257^2+4*'OddsRatio_working_3-way'!U257^3/27</f>
        <v>-7.8493051978434397E-2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0.16865770543326852</v>
      </c>
      <c r="Y257" s="11">
        <f>IF('OddsRatio_working_3-way'!W257&gt;=0,IF('OddsRatio_working_3-way'!V257+SQRT('OddsRatio_working_3-way'!W257)&gt;0,0,PI()),ACOS('OddsRatio_working_3-way'!V257/(2*'OddsRatio_working_3-way'!X257)))</f>
        <v>0.98014133639558587</v>
      </c>
      <c r="Z257" s="11">
        <f>'OddsRatio_working_3-way'!X257^(1/3)*COS('OddsRatio_working_3-way'!Y257/3)</f>
        <v>0.52327766739403481</v>
      </c>
      <c r="AA257" s="11">
        <f>'OddsRatio_working_3-way'!X257^(1/3)*COS(('OddsRatio_working_3-way'!Y257+2*PI())/3)</f>
        <v>-0.41519935018854237</v>
      </c>
      <c r="AB257" s="11">
        <f>'OddsRatio_working_3-way'!X257^(1/3)*COS(('OddsRatio_working_3-way'!Y257+4*PI())/3)</f>
        <v>-0.10807831720549206</v>
      </c>
      <c r="AC257" s="11">
        <f>'OddsRatio_working_3-way'!X257^(1/3)*SIN('OddsRatio_working_3-way'!Y257/3)</f>
        <v>0.17731641106655999</v>
      </c>
      <c r="AD257" s="11">
        <f>'OddsRatio_working_3-way'!X257^(1/3)*SIN(('OddsRatio_working_3-way'!Y257+2*PI())/3)</f>
        <v>0.36451354766301824</v>
      </c>
      <c r="AE257" s="11">
        <f>'OddsRatio_working_3-way'!X257^(1/3)*SIN(('OddsRatio_working_3-way'!Y257+4*PI())/3)</f>
        <v>-0.54182995872957818</v>
      </c>
      <c r="AF257" s="11">
        <f>-'OddsRatio_working_3-way'!U257/(3*'OddsRatio_working_3-way'!X257^(1/3))*COS(('OddsRatio_working_3-way'!Y257)/3)</f>
        <v>0.52327766739403481</v>
      </c>
      <c r="AG257" s="11">
        <f>-'OddsRatio_working_3-way'!U257/(3*'OddsRatio_working_3-way'!X257^(1/3))*COS(('OddsRatio_working_3-way'!Y257+2*PI())/3)</f>
        <v>-0.41519935018854237</v>
      </c>
      <c r="AH257" s="11">
        <f>-'OddsRatio_working_3-way'!U257/(3*'OddsRatio_working_3-way'!X257^(1/3))*COS(('OddsRatio_working_3-way'!Y257+4*PI())/3)</f>
        <v>-0.10807831720549206</v>
      </c>
      <c r="AI257" s="11">
        <f>'OddsRatio_working_3-way'!U257/(3*'OddsRatio_working_3-way'!X257^(1/3))*SIN(('OddsRatio_working_3-way'!Y257)/3)</f>
        <v>-0.17731641106655999</v>
      </c>
      <c r="AJ257" s="11">
        <f>'OddsRatio_working_3-way'!U257/(3*'OddsRatio_working_3-way'!X257^(1/3))*SIN(('OddsRatio_working_3-way'!Y257+2*PI())/3)</f>
        <v>-0.36451354766301824</v>
      </c>
      <c r="AK257" s="11">
        <f>'OddsRatio_working_3-way'!U257/(3*'OddsRatio_working_3-way'!X257^(1/3))*SIN(('OddsRatio_working_3-way'!Y257+4*PI())/3)</f>
        <v>0.54182995872957818</v>
      </c>
      <c r="AL257" s="11">
        <f>'OddsRatio_working_3-way'!Z257+'OddsRatio_working_3-way'!AF257</f>
        <v>1.0465553347880696</v>
      </c>
      <c r="AM257" s="11">
        <f>'OddsRatio_working_3-way'!AA257+'OddsRatio_working_3-way'!AG257</f>
        <v>-0.83039870037708474</v>
      </c>
      <c r="AN257" s="11">
        <f>'OddsRatio_working_3-way'!AB257+'OddsRatio_working_3-way'!AH257</f>
        <v>-0.21615663441098412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1.0465553347880696</v>
      </c>
      <c r="AS257" s="11">
        <f>IF(('OddsRatio_working_3-way'!X257=0),IF(Q257&gt;0,-Q257^(1/3),(-Q257)^(1/3)),'OddsRatio_working_3-way'!AM257-'OddsRatio_working_3-way'!R257/3)</f>
        <v>-0.83039870037708474</v>
      </c>
      <c r="AT257" s="11">
        <f>IF(('OddsRatio_working_3-way'!X257=0),IF(Q257&gt;0,-Q257^(1/3),(-Q257)^(1/3)),'OddsRatio_working_3-way'!AN257-'OddsRatio_working_3-way'!R257/3)</f>
        <v>-0.21615663441098412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9">
        <f t="shared" si="52"/>
        <v>0.13481601437266641</v>
      </c>
      <c r="E258" s="9">
        <f t="shared" si="53"/>
        <v>0.17666003662998508</v>
      </c>
      <c r="F258" s="9">
        <f t="shared" si="54"/>
        <v>0.68852394899734848</v>
      </c>
      <c r="G258" s="9">
        <f t="shared" si="55"/>
        <v>1.0520518717806895</v>
      </c>
      <c r="H258" s="9">
        <f t="shared" si="56"/>
        <v>7.4175164178622044</v>
      </c>
      <c r="I258" s="9">
        <f t="shared" si="57"/>
        <v>5.6605897919884542</v>
      </c>
      <c r="J258" s="9">
        <f t="shared" si="58"/>
        <v>1.4523823048656961</v>
      </c>
      <c r="K258" s="11">
        <f t="shared" si="59"/>
        <v>0.14084507042253522</v>
      </c>
      <c r="L258" s="11">
        <f t="shared" si="60"/>
        <v>0.18416206261510129</v>
      </c>
      <c r="M258" s="11">
        <f t="shared" si="61"/>
        <v>0.69930069930069938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-0.21076951736044403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0.19879998091810408</v>
      </c>
      <c r="Q258" s="11">
        <f>2*'OddsRatio_working_3-way'!K258*'OddsRatio_working_3-way'!L258*'OddsRatio_working_3-way'!M258</f>
        <v>3.6277368780675924E-2</v>
      </c>
      <c r="R258" s="11">
        <f t="shared" si="62"/>
        <v>0</v>
      </c>
      <c r="S258" s="11">
        <f t="shared" si="63"/>
        <v>-0.94321030577742204</v>
      </c>
      <c r="T258" s="11">
        <f t="shared" si="64"/>
        <v>-0.17211866893748576</v>
      </c>
      <c r="U258" s="11">
        <f>'OddsRatio_working_3-way'!S258-'OddsRatio_working_3-way'!R258^2/3</f>
        <v>-0.94321030577742204</v>
      </c>
      <c r="V258" s="11">
        <f>'OddsRatio_working_3-way'!S258*'OddsRatio_working_3-way'!R258/3-2*'OddsRatio_working_3-way'!R258^3/27-'OddsRatio_working_3-way'!T258</f>
        <v>0.17211866893748576</v>
      </c>
      <c r="W258" s="11">
        <f>'OddsRatio_working_3-way'!V258^2+4*'OddsRatio_working_3-way'!U258^3/27</f>
        <v>-9.4689678579274822E-2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0.17629131769324791</v>
      </c>
      <c r="Y258" s="11">
        <f>IF('OddsRatio_working_3-way'!W258&gt;=0,IF('OddsRatio_working_3-way'!V258+SQRT('OddsRatio_working_3-way'!W258)&gt;0,0,PI()),ACOS('OddsRatio_working_3-way'!V258/(2*'OddsRatio_working_3-way'!X258)))</f>
        <v>1.0608098175071028</v>
      </c>
      <c r="Z258" s="11">
        <f>'OddsRatio_working_3-way'!X258^(1/3)*COS('OddsRatio_working_3-way'!Y258/3)</f>
        <v>0.52602593589034474</v>
      </c>
      <c r="AA258" s="11">
        <f>'OddsRatio_working_3-way'!X258^(1/3)*COS(('OddsRatio_working_3-way'!Y258+2*PI())/3)</f>
        <v>-0.43116501973869265</v>
      </c>
      <c r="AB258" s="11">
        <f>'OddsRatio_working_3-way'!X258^(1/3)*COS(('OddsRatio_working_3-way'!Y258+4*PI())/3)</f>
        <v>-9.4860916151652153E-2</v>
      </c>
      <c r="AC258" s="11">
        <f>'OddsRatio_working_3-way'!X258^(1/3)*SIN('OddsRatio_working_3-way'!Y258/3)</f>
        <v>0.19416526473555368</v>
      </c>
      <c r="AD258" s="11">
        <f>'OddsRatio_working_3-way'!X258^(1/3)*SIN(('OddsRatio_working_3-way'!Y258+2*PI())/3)</f>
        <v>0.35846919116274617</v>
      </c>
      <c r="AE258" s="11">
        <f>'OddsRatio_working_3-way'!X258^(1/3)*SIN(('OddsRatio_working_3-way'!Y258+4*PI())/3)</f>
        <v>-0.55263445589829985</v>
      </c>
      <c r="AF258" s="11">
        <f>-'OddsRatio_working_3-way'!U258/(3*'OddsRatio_working_3-way'!X258^(1/3))*COS(('OddsRatio_working_3-way'!Y258)/3)</f>
        <v>0.52602593589034463</v>
      </c>
      <c r="AG258" s="11">
        <f>-'OddsRatio_working_3-way'!U258/(3*'OddsRatio_working_3-way'!X258^(1/3))*COS(('OddsRatio_working_3-way'!Y258+2*PI())/3)</f>
        <v>-0.43116501973869259</v>
      </c>
      <c r="AH258" s="11">
        <f>-'OddsRatio_working_3-way'!U258/(3*'OddsRatio_working_3-way'!X258^(1/3))*COS(('OddsRatio_working_3-way'!Y258+4*PI())/3)</f>
        <v>-9.4860916151652139E-2</v>
      </c>
      <c r="AI258" s="11">
        <f>'OddsRatio_working_3-way'!U258/(3*'OddsRatio_working_3-way'!X258^(1/3))*SIN(('OddsRatio_working_3-way'!Y258)/3)</f>
        <v>-0.19416526473555362</v>
      </c>
      <c r="AJ258" s="11">
        <f>'OddsRatio_working_3-way'!U258/(3*'OddsRatio_working_3-way'!X258^(1/3))*SIN(('OddsRatio_working_3-way'!Y258+2*PI())/3)</f>
        <v>-0.35846919116274611</v>
      </c>
      <c r="AK258" s="11">
        <f>'OddsRatio_working_3-way'!U258/(3*'OddsRatio_working_3-way'!X258^(1/3))*SIN(('OddsRatio_working_3-way'!Y258+4*PI())/3)</f>
        <v>0.55263445589829974</v>
      </c>
      <c r="AL258" s="11">
        <f>'OddsRatio_working_3-way'!Z258+'OddsRatio_working_3-way'!AF258</f>
        <v>1.0520518717806895</v>
      </c>
      <c r="AM258" s="11">
        <f>'OddsRatio_working_3-way'!AA258+'OddsRatio_working_3-way'!AG258</f>
        <v>-0.86233003947738518</v>
      </c>
      <c r="AN258" s="11">
        <f>'OddsRatio_working_3-way'!AB258+'OddsRatio_working_3-way'!AH258</f>
        <v>-0.18972183230330431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1.0520518717806895</v>
      </c>
      <c r="AS258" s="11">
        <f>IF(('OddsRatio_working_3-way'!X258=0),IF(Q258&gt;0,-Q258^(1/3),(-Q258)^(1/3)),'OddsRatio_working_3-way'!AM258-'OddsRatio_working_3-way'!R258/3)</f>
        <v>-0.86233003947738518</v>
      </c>
      <c r="AT258" s="11">
        <f>IF(('OddsRatio_working_3-way'!X258=0),IF(Q258&gt;0,-Q258^(1/3),(-Q258)^(1/3)),'OddsRatio_working_3-way'!AN258-'OddsRatio_working_3-way'!R258/3)</f>
        <v>-0.18972183230330431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9">
        <f t="shared" si="52"/>
        <v>0.13371752294442307</v>
      </c>
      <c r="E259" s="9">
        <f t="shared" si="53"/>
        <v>0.2146593922768516</v>
      </c>
      <c r="F259" s="9">
        <f t="shared" si="54"/>
        <v>0.65162308477872544</v>
      </c>
      <c r="G259" s="9">
        <f t="shared" si="55"/>
        <v>1.0482931108278817</v>
      </c>
      <c r="H259" s="9">
        <f t="shared" si="56"/>
        <v>7.478451424916309</v>
      </c>
      <c r="I259" s="9">
        <f t="shared" si="57"/>
        <v>4.6585429567893071</v>
      </c>
      <c r="J259" s="9">
        <f t="shared" si="58"/>
        <v>1.5346294865222194</v>
      </c>
      <c r="K259" s="11">
        <f t="shared" si="59"/>
        <v>0.1392757660167131</v>
      </c>
      <c r="L259" s="11">
        <f t="shared" si="60"/>
        <v>0.22271714922048996</v>
      </c>
      <c r="M259" s="11">
        <f t="shared" si="61"/>
        <v>0.66225165562913912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-0.2259624867722021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0.20912215490643513</v>
      </c>
      <c r="Q259" s="11">
        <f>2*'OddsRatio_working_3-way'!K259*'OddsRatio_working_3-way'!L259*'OddsRatio_working_3-way'!M259</f>
        <v>4.108490273210906E-2</v>
      </c>
      <c r="R259" s="11">
        <f t="shared" si="62"/>
        <v>0</v>
      </c>
      <c r="S259" s="11">
        <f t="shared" si="63"/>
        <v>-0.92547288664448057</v>
      </c>
      <c r="T259" s="11">
        <f t="shared" si="64"/>
        <v>-0.18182178519537928</v>
      </c>
      <c r="U259" s="11">
        <f>'OddsRatio_working_3-way'!S259-'OddsRatio_working_3-way'!R259^2/3</f>
        <v>-0.92547288664448057</v>
      </c>
      <c r="V259" s="11">
        <f>'OddsRatio_working_3-way'!S259*'OddsRatio_working_3-way'!R259/3-2*'OddsRatio_working_3-way'!R259^3/27-'OddsRatio_working_3-way'!T259</f>
        <v>0.18182178519537928</v>
      </c>
      <c r="W259" s="11">
        <f>'OddsRatio_working_3-way'!V259^2+4*'OddsRatio_working_3-way'!U259^3/27</f>
        <v>-8.4373073474548213E-2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0.17134193521011054</v>
      </c>
      <c r="Y259" s="11">
        <f>IF('OddsRatio_working_3-way'!W259&gt;=0,IF('OddsRatio_working_3-way'!V259+SQRT('OddsRatio_working_3-way'!W259)&gt;0,0,PI()),ACOS('OddsRatio_working_3-way'!V259/(2*'OddsRatio_working_3-way'!X259)))</f>
        <v>1.0115096637638055</v>
      </c>
      <c r="Z259" s="11">
        <f>'OddsRatio_working_3-way'!X259^(1/3)*COS('OddsRatio_working_3-way'!Y259/3)</f>
        <v>0.52414655541394084</v>
      </c>
      <c r="AA259" s="11">
        <f>'OddsRatio_working_3-way'!X259^(1/3)*COS(('OddsRatio_working_3-way'!Y259+2*PI())/3)</f>
        <v>-0.42119905499303939</v>
      </c>
      <c r="AB259" s="11">
        <f>'OddsRatio_working_3-way'!X259^(1/3)*COS(('OddsRatio_working_3-way'!Y259+4*PI())/3)</f>
        <v>-0.10294750042090156</v>
      </c>
      <c r="AC259" s="11">
        <f>'OddsRatio_working_3-way'!X259^(1/3)*SIN('OddsRatio_working_3-way'!Y259/3)</f>
        <v>0.18374262070224096</v>
      </c>
      <c r="AD259" s="11">
        <f>'OddsRatio_working_3-way'!X259^(1/3)*SIN(('OddsRatio_working_3-way'!Y259+2*PI())/3)</f>
        <v>0.36205292194346045</v>
      </c>
      <c r="AE259" s="11">
        <f>'OddsRatio_working_3-way'!X259^(1/3)*SIN(('OddsRatio_working_3-way'!Y259+4*PI())/3)</f>
        <v>-0.54579554264570118</v>
      </c>
      <c r="AF259" s="11">
        <f>-'OddsRatio_working_3-way'!U259/(3*'OddsRatio_working_3-way'!X259^(1/3))*COS(('OddsRatio_working_3-way'!Y259)/3)</f>
        <v>0.52414655541394073</v>
      </c>
      <c r="AG259" s="11">
        <f>-'OddsRatio_working_3-way'!U259/(3*'OddsRatio_working_3-way'!X259^(1/3))*COS(('OddsRatio_working_3-way'!Y259+2*PI())/3)</f>
        <v>-0.42119905499303933</v>
      </c>
      <c r="AH259" s="11">
        <f>-'OddsRatio_working_3-way'!U259/(3*'OddsRatio_working_3-way'!X259^(1/3))*COS(('OddsRatio_working_3-way'!Y259+4*PI())/3)</f>
        <v>-0.10294750042090155</v>
      </c>
      <c r="AI259" s="11">
        <f>'OddsRatio_working_3-way'!U259/(3*'OddsRatio_working_3-way'!X259^(1/3))*SIN(('OddsRatio_working_3-way'!Y259)/3)</f>
        <v>-0.18374262070224093</v>
      </c>
      <c r="AJ259" s="11">
        <f>'OddsRatio_working_3-way'!U259/(3*'OddsRatio_working_3-way'!X259^(1/3))*SIN(('OddsRatio_working_3-way'!Y259+2*PI())/3)</f>
        <v>-0.36205292194346034</v>
      </c>
      <c r="AK259" s="11">
        <f>'OddsRatio_working_3-way'!U259/(3*'OddsRatio_working_3-way'!X259^(1/3))*SIN(('OddsRatio_working_3-way'!Y259+4*PI())/3)</f>
        <v>0.54579554264570107</v>
      </c>
      <c r="AL259" s="11">
        <f>'OddsRatio_working_3-way'!Z259+'OddsRatio_working_3-way'!AF259</f>
        <v>1.0482931108278817</v>
      </c>
      <c r="AM259" s="11">
        <f>'OddsRatio_working_3-way'!AA259+'OddsRatio_working_3-way'!AG259</f>
        <v>-0.84239810998607867</v>
      </c>
      <c r="AN259" s="11">
        <f>'OddsRatio_working_3-way'!AB259+'OddsRatio_working_3-way'!AH259</f>
        <v>-0.20589500084180312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1.0482931108278817</v>
      </c>
      <c r="AS259" s="11">
        <f>IF(('OddsRatio_working_3-way'!X259=0),IF(Q259&gt;0,-Q259^(1/3),(-Q259)^(1/3)),'OddsRatio_working_3-way'!AM259-'OddsRatio_working_3-way'!R259/3)</f>
        <v>-0.84239810998607867</v>
      </c>
      <c r="AT259" s="11">
        <f>IF(('OddsRatio_working_3-way'!X259=0),IF(Q259&gt;0,-Q259^(1/3),(-Q259)^(1/3)),'OddsRatio_working_3-way'!AN259-'OddsRatio_working_3-way'!R259/3)</f>
        <v>-0.20589500084180312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9">
        <f t="shared" ref="D260:D323" si="65">(K260/(AR260+K260-(AR260*K260)))</f>
        <v>0.32795511523930471</v>
      </c>
      <c r="E260" s="9">
        <f t="shared" ref="E260:E323" si="66">(L260/(AR260+L260-(AR260*L260)))</f>
        <v>0.32239955191334313</v>
      </c>
      <c r="F260" s="9">
        <f t="shared" ref="F260:F323" si="67">(M260/(AR260+M260-(AR260*M260)))</f>
        <v>0.34964533284735222</v>
      </c>
      <c r="G260" s="9">
        <f t="shared" ref="G260:G323" si="68">AR260</f>
        <v>1.0508706418251896</v>
      </c>
      <c r="H260" s="9">
        <f t="shared" ref="H260:H323" si="69">IF(A260="","",1/D260)</f>
        <v>3.0491977515591202</v>
      </c>
      <c r="I260" s="9">
        <f t="shared" ref="I260:I323" si="70">IF(B260="","",1/E260)</f>
        <v>3.1017412836503793</v>
      </c>
      <c r="J260" s="9">
        <f t="shared" ref="J260:J323" si="71">IF(C260="","",1/F260)</f>
        <v>2.860041036030585</v>
      </c>
      <c r="K260" s="11">
        <f t="shared" ref="K260:K323" si="72">1/A260</f>
        <v>0.33898305084745761</v>
      </c>
      <c r="L260" s="11">
        <f t="shared" ref="L260:L323" si="73">1/B260</f>
        <v>0.33333333333333331</v>
      </c>
      <c r="M260" s="11">
        <f t="shared" ref="M260:M323" si="74">1/C260</f>
        <v>0.36101083032490977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-0.28158844765342961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0.23333129372412242</v>
      </c>
      <c r="Q260" s="11">
        <f>2*'OddsRatio_working_3-way'!K260*'OddsRatio_working_3-way'!L260*'OddsRatio_working_3-way'!M260</f>
        <v>8.1584368435007854E-2</v>
      </c>
      <c r="R260" s="11">
        <f t="shared" ref="R260:R323" si="75">O260/N260</f>
        <v>0</v>
      </c>
      <c r="S260" s="11">
        <f t="shared" ref="S260:S323" si="76">P260/N260</f>
        <v>-0.8286252354048963</v>
      </c>
      <c r="T260" s="11">
        <f t="shared" ref="T260:T323" si="77">Q260/N260</f>
        <v>-0.28972910328842533</v>
      </c>
      <c r="U260" s="11">
        <f>'OddsRatio_working_3-way'!S260-'OddsRatio_working_3-way'!R260^2/3</f>
        <v>-0.8286252354048963</v>
      </c>
      <c r="V260" s="11">
        <f>'OddsRatio_working_3-way'!S260*'OddsRatio_working_3-way'!R260/3-2*'OddsRatio_working_3-way'!R260^3/27-'OddsRatio_working_3-way'!T260</f>
        <v>0.28972910328842533</v>
      </c>
      <c r="W260" s="11">
        <f>'OddsRatio_working_3-way'!V260^2+4*'OddsRatio_working_3-way'!U260^3/27</f>
        <v>-3.46006331015003E-4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0.14516280482903501</v>
      </c>
      <c r="Y260" s="11">
        <f>IF('OddsRatio_working_3-way'!W260&gt;=0,IF('OddsRatio_working_3-way'!V260+SQRT('OddsRatio_working_3-way'!W260)&gt;0,0,PI()),ACOS('OddsRatio_working_3-way'!V260/(2*'OddsRatio_working_3-way'!X260)))</f>
        <v>6.411420391625744E-2</v>
      </c>
      <c r="Z260" s="11">
        <f>'OddsRatio_working_3-way'!X260^(1/3)*COS('OddsRatio_working_3-way'!Y260/3)</f>
        <v>0.52543532091259482</v>
      </c>
      <c r="AA260" s="11">
        <f>'OddsRatio_working_3-way'!X260^(1/3)*COS(('OddsRatio_working_3-way'!Y260+2*PI())/3)</f>
        <v>-0.27244399092225258</v>
      </c>
      <c r="AB260" s="11">
        <f>'OddsRatio_working_3-way'!X260^(1/3)*COS(('OddsRatio_working_3-way'!Y260+4*PI())/3)</f>
        <v>-0.25299132999034235</v>
      </c>
      <c r="AC260" s="11">
        <f>'OddsRatio_working_3-way'!X260^(1/3)*SIN('OddsRatio_working_3-way'!Y260/3)</f>
        <v>1.1230999025492927E-2</v>
      </c>
      <c r="AD260" s="11">
        <f>'OddsRatio_working_3-way'!X260^(1/3)*SIN(('OddsRatio_working_3-way'!Y260+2*PI())/3)</f>
        <v>0.44942483644318959</v>
      </c>
      <c r="AE260" s="11">
        <f>'OddsRatio_working_3-way'!X260^(1/3)*SIN(('OddsRatio_working_3-way'!Y260+4*PI())/3)</f>
        <v>-0.46065583546868244</v>
      </c>
      <c r="AF260" s="11">
        <f>-'OddsRatio_working_3-way'!U260/(3*'OddsRatio_working_3-way'!X260^(1/3))*COS(('OddsRatio_working_3-way'!Y260)/3)</f>
        <v>0.52543532091259471</v>
      </c>
      <c r="AG260" s="11">
        <f>-'OddsRatio_working_3-way'!U260/(3*'OddsRatio_working_3-way'!X260^(1/3))*COS(('OddsRatio_working_3-way'!Y260+2*PI())/3)</f>
        <v>-0.27244399092225252</v>
      </c>
      <c r="AH260" s="11">
        <f>-'OddsRatio_working_3-way'!U260/(3*'OddsRatio_working_3-way'!X260^(1/3))*COS(('OddsRatio_working_3-way'!Y260+4*PI())/3)</f>
        <v>-0.2529913299903423</v>
      </c>
      <c r="AI260" s="11">
        <f>'OddsRatio_working_3-way'!U260/(3*'OddsRatio_working_3-way'!X260^(1/3))*SIN(('OddsRatio_working_3-way'!Y260)/3)</f>
        <v>-1.1230999025492926E-2</v>
      </c>
      <c r="AJ260" s="11">
        <f>'OddsRatio_working_3-way'!U260/(3*'OddsRatio_working_3-way'!X260^(1/3))*SIN(('OddsRatio_working_3-way'!Y260+2*PI())/3)</f>
        <v>-0.44942483644318948</v>
      </c>
      <c r="AK260" s="11">
        <f>'OddsRatio_working_3-way'!U260/(3*'OddsRatio_working_3-way'!X260^(1/3))*SIN(('OddsRatio_working_3-way'!Y260+4*PI())/3)</f>
        <v>0.46065583546868233</v>
      </c>
      <c r="AL260" s="11">
        <f>'OddsRatio_working_3-way'!Z260+'OddsRatio_working_3-way'!AF260</f>
        <v>1.0508706418251896</v>
      </c>
      <c r="AM260" s="11">
        <f>'OddsRatio_working_3-way'!AA260+'OddsRatio_working_3-way'!AG260</f>
        <v>-0.54488798184450515</v>
      </c>
      <c r="AN260" s="11">
        <f>'OddsRatio_working_3-way'!AB260+'OddsRatio_working_3-way'!AH260</f>
        <v>-0.5059826599806847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1.0508706418251896</v>
      </c>
      <c r="AS260" s="11">
        <f>IF(('OddsRatio_working_3-way'!X260=0),IF(Q260&gt;0,-Q260^(1/3),(-Q260)^(1/3)),'OddsRatio_working_3-way'!AM260-'OddsRatio_working_3-way'!R260/3)</f>
        <v>-0.54488798184450515</v>
      </c>
      <c r="AT260" s="11">
        <f>IF(('OddsRatio_working_3-way'!X260=0),IF(Q260&gt;0,-Q260^(1/3),(-Q260)^(1/3)),'OddsRatio_working_3-way'!AN260-'OddsRatio_working_3-way'!R260/3)</f>
        <v>-0.5059826599806847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9">
        <f t="shared" si="65"/>
        <v>0.31071845802751402</v>
      </c>
      <c r="E261" s="9">
        <f t="shared" si="66"/>
        <v>0.3371517236119615</v>
      </c>
      <c r="F261" s="9">
        <f t="shared" si="67"/>
        <v>0.35212981836052448</v>
      </c>
      <c r="G261" s="9">
        <f t="shared" si="68"/>
        <v>1.0513495678641371</v>
      </c>
      <c r="H261" s="9">
        <f t="shared" si="69"/>
        <v>3.2183475881933292</v>
      </c>
      <c r="I261" s="9">
        <f t="shared" si="70"/>
        <v>2.9660236919059368</v>
      </c>
      <c r="J261" s="9">
        <f t="shared" si="71"/>
        <v>2.8398617437622402</v>
      </c>
      <c r="K261" s="11">
        <f t="shared" si="72"/>
        <v>0.32154340836012862</v>
      </c>
      <c r="L261" s="11">
        <f t="shared" si="73"/>
        <v>0.34843205574912889</v>
      </c>
      <c r="M261" s="11">
        <f t="shared" si="74"/>
        <v>0.36363636363636365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-0.28131126970433695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0.23344234778632084</v>
      </c>
      <c r="Q261" s="11">
        <f>2*'OddsRatio_working_3-way'!K261*'OddsRatio_working_3-way'!L261*'OddsRatio_working_3-way'!M261</f>
        <v>8.1480749663637275E-2</v>
      </c>
      <c r="R261" s="11">
        <f t="shared" si="75"/>
        <v>0</v>
      </c>
      <c r="S261" s="11">
        <f t="shared" si="76"/>
        <v>-0.82983645849550502</v>
      </c>
      <c r="T261" s="11">
        <f t="shared" si="77"/>
        <v>-0.28964623333176437</v>
      </c>
      <c r="U261" s="11">
        <f>'OddsRatio_working_3-way'!S261-'OddsRatio_working_3-way'!R261^2/3</f>
        <v>-0.82983645849550502</v>
      </c>
      <c r="V261" s="11">
        <f>'OddsRatio_working_3-way'!S261*'OddsRatio_working_3-way'!R261/3-2*'OddsRatio_working_3-way'!R261^3/27-'OddsRatio_working_3-way'!T261</f>
        <v>0.28964623333176437</v>
      </c>
      <c r="W261" s="11">
        <f>'OddsRatio_working_3-way'!V261^2+4*'OddsRatio_working_3-way'!U261^3/27</f>
        <v>-7.6418179307476131E-4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0.14548120349065172</v>
      </c>
      <c r="Y261" s="11">
        <f>IF('OddsRatio_working_3-way'!W261&gt;=0,IF('OddsRatio_working_3-way'!V261+SQRT('OddsRatio_working_3-way'!W261)&gt;0,0,PI()),ACOS('OddsRatio_working_3-way'!V261/(2*'OddsRatio_working_3-way'!X261)))</f>
        <v>9.5151798363481754E-2</v>
      </c>
      <c r="Z261" s="11">
        <f>'OddsRatio_working_3-way'!X261^(1/3)*COS('OddsRatio_working_3-way'!Y261/3)</f>
        <v>0.52567478393206857</v>
      </c>
      <c r="AA261" s="11">
        <f>'OddsRatio_working_3-way'!X261^(1/3)*COS(('OddsRatio_working_3-way'!Y261+2*PI())/3)</f>
        <v>-0.27728144878383981</v>
      </c>
      <c r="AB261" s="11">
        <f>'OddsRatio_working_3-way'!X261^(1/3)*COS(('OddsRatio_working_3-way'!Y261+4*PI())/3)</f>
        <v>-0.24839333514822873</v>
      </c>
      <c r="AC261" s="11">
        <f>'OddsRatio_working_3-way'!X261^(1/3)*SIN('OddsRatio_working_3-way'!Y261/3)</f>
        <v>1.6678560183900567E-2</v>
      </c>
      <c r="AD261" s="11">
        <f>'OddsRatio_working_3-way'!X261^(1/3)*SIN(('OddsRatio_working_3-way'!Y261+2*PI())/3)</f>
        <v>0.44690843692211701</v>
      </c>
      <c r="AE261" s="11">
        <f>'OddsRatio_working_3-way'!X261^(1/3)*SIN(('OddsRatio_working_3-way'!Y261+4*PI())/3)</f>
        <v>-0.46358699710601758</v>
      </c>
      <c r="AF261" s="11">
        <f>-'OddsRatio_working_3-way'!U261/(3*'OddsRatio_working_3-way'!X261^(1/3))*COS(('OddsRatio_working_3-way'!Y261)/3)</f>
        <v>0.52567478393206857</v>
      </c>
      <c r="AG261" s="11">
        <f>-'OddsRatio_working_3-way'!U261/(3*'OddsRatio_working_3-way'!X261^(1/3))*COS(('OddsRatio_working_3-way'!Y261+2*PI())/3)</f>
        <v>-0.27728144878383981</v>
      </c>
      <c r="AH261" s="11">
        <f>-'OddsRatio_working_3-way'!U261/(3*'OddsRatio_working_3-way'!X261^(1/3))*COS(('OddsRatio_working_3-way'!Y261+4*PI())/3)</f>
        <v>-0.24839333514822873</v>
      </c>
      <c r="AI261" s="11">
        <f>'OddsRatio_working_3-way'!U261/(3*'OddsRatio_working_3-way'!X261^(1/3))*SIN(('OddsRatio_working_3-way'!Y261)/3)</f>
        <v>-1.6678560183900567E-2</v>
      </c>
      <c r="AJ261" s="11">
        <f>'OddsRatio_working_3-way'!U261/(3*'OddsRatio_working_3-way'!X261^(1/3))*SIN(('OddsRatio_working_3-way'!Y261+2*PI())/3)</f>
        <v>-0.44690843692211701</v>
      </c>
      <c r="AK261" s="11">
        <f>'OddsRatio_working_3-way'!U261/(3*'OddsRatio_working_3-way'!X261^(1/3))*SIN(('OddsRatio_working_3-way'!Y261+4*PI())/3)</f>
        <v>0.46358699710601758</v>
      </c>
      <c r="AL261" s="11">
        <f>'OddsRatio_working_3-way'!Z261+'OddsRatio_working_3-way'!AF261</f>
        <v>1.0513495678641371</v>
      </c>
      <c r="AM261" s="11">
        <f>'OddsRatio_working_3-way'!AA261+'OddsRatio_working_3-way'!AG261</f>
        <v>-0.55456289756767962</v>
      </c>
      <c r="AN261" s="11">
        <f>'OddsRatio_working_3-way'!AB261+'OddsRatio_working_3-way'!AH261</f>
        <v>-0.49678667029645746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1.0513495678641371</v>
      </c>
      <c r="AS261" s="11">
        <f>IF(('OddsRatio_working_3-way'!X261=0),IF(Q261&gt;0,-Q261^(1/3),(-Q261)^(1/3)),'OddsRatio_working_3-way'!AM261-'OddsRatio_working_3-way'!R261/3)</f>
        <v>-0.55456289756767962</v>
      </c>
      <c r="AT261" s="11">
        <f>IF(('OddsRatio_working_3-way'!X261=0),IF(Q261&gt;0,-Q261^(1/3),(-Q261)^(1/3)),'OddsRatio_working_3-way'!AN261-'OddsRatio_working_3-way'!R261/3)</f>
        <v>-0.49678667029645746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9">
        <f t="shared" si="65"/>
        <v>0.47623916461401827</v>
      </c>
      <c r="E262" s="9">
        <f t="shared" si="66"/>
        <v>0.32657353880293466</v>
      </c>
      <c r="F262" s="9">
        <f t="shared" si="67"/>
        <v>0.19718729658304693</v>
      </c>
      <c r="G262" s="9">
        <f t="shared" si="68"/>
        <v>1.057485871157418</v>
      </c>
      <c r="H262" s="9">
        <f t="shared" si="69"/>
        <v>2.099785306003715</v>
      </c>
      <c r="I262" s="9">
        <f t="shared" si="70"/>
        <v>3.062097448756965</v>
      </c>
      <c r="J262" s="9">
        <f t="shared" si="71"/>
        <v>5.0713206039560585</v>
      </c>
      <c r="K262" s="11">
        <f t="shared" si="72"/>
        <v>0.49019607843137253</v>
      </c>
      <c r="L262" s="11">
        <f t="shared" si="73"/>
        <v>0.33898305084745761</v>
      </c>
      <c r="M262" s="11">
        <f t="shared" si="74"/>
        <v>0.2061855670103093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-0.26750675807628665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0.23434850088908532</v>
      </c>
      <c r="Q262" s="11">
        <f>2*'OddsRatio_working_3-way'!K262*'OddsRatio_working_3-way'!L262*'OddsRatio_working_3-way'!M262</f>
        <v>6.8522953476340742E-2</v>
      </c>
      <c r="R262" s="11">
        <f t="shared" si="75"/>
        <v>0</v>
      </c>
      <c r="S262" s="11">
        <f t="shared" si="76"/>
        <v>-0.87604702989318362</v>
      </c>
      <c r="T262" s="11">
        <f t="shared" si="77"/>
        <v>-0.25615410230794844</v>
      </c>
      <c r="U262" s="11">
        <f>'OddsRatio_working_3-way'!S262-'OddsRatio_working_3-way'!R262^2/3</f>
        <v>-0.87604702989318362</v>
      </c>
      <c r="V262" s="11">
        <f>'OddsRatio_working_3-way'!S262*'OddsRatio_working_3-way'!R262/3-2*'OddsRatio_working_3-way'!R262^3/27-'OddsRatio_working_3-way'!T262</f>
        <v>0.25615410230794844</v>
      </c>
      <c r="W262" s="11">
        <f>'OddsRatio_working_3-way'!V262^2+4*'OddsRatio_working_3-way'!U262^3/27</f>
        <v>-3.3989468559205815E-2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0.15780081803368187</v>
      </c>
      <c r="Y262" s="11">
        <f>IF('OddsRatio_working_3-way'!W262&gt;=0,IF('OddsRatio_working_3-way'!V262+SQRT('OddsRatio_working_3-way'!W262)&gt;0,0,PI()),ACOS('OddsRatio_working_3-way'!V262/(2*'OddsRatio_working_3-way'!X262)))</f>
        <v>0.6238465937553499</v>
      </c>
      <c r="Z262" s="11">
        <f>'OddsRatio_working_3-way'!X262^(1/3)*COS('OddsRatio_working_3-way'!Y262/3)</f>
        <v>0.52874293557870888</v>
      </c>
      <c r="AA262" s="11">
        <f>'OddsRatio_working_3-way'!X262^(1/3)*COS(('OddsRatio_working_3-way'!Y262+2*PI())/3)</f>
        <v>-0.36098895342214687</v>
      </c>
      <c r="AB262" s="11">
        <f>'OddsRatio_working_3-way'!X262^(1/3)*COS(('OddsRatio_working_3-way'!Y262+4*PI())/3)</f>
        <v>-0.16775398215656231</v>
      </c>
      <c r="AC262" s="11">
        <f>'OddsRatio_working_3-way'!X262^(1/3)*SIN('OddsRatio_working_3-way'!Y262/3)</f>
        <v>0.11156426267703506</v>
      </c>
      <c r="AD262" s="11">
        <f>'OddsRatio_working_3-way'!X262^(1/3)*SIN(('OddsRatio_working_3-way'!Y262+2*PI())/3)</f>
        <v>0.40212268294420322</v>
      </c>
      <c r="AE262" s="11">
        <f>'OddsRatio_working_3-way'!X262^(1/3)*SIN(('OddsRatio_working_3-way'!Y262+4*PI())/3)</f>
        <v>-0.51368694562123818</v>
      </c>
      <c r="AF262" s="11">
        <f>-'OddsRatio_working_3-way'!U262/(3*'OddsRatio_working_3-way'!X262^(1/3))*COS(('OddsRatio_working_3-way'!Y262)/3)</f>
        <v>0.52874293557870899</v>
      </c>
      <c r="AG262" s="11">
        <f>-'OddsRatio_working_3-way'!U262/(3*'OddsRatio_working_3-way'!X262^(1/3))*COS(('OddsRatio_working_3-way'!Y262+2*PI())/3)</f>
        <v>-0.36098895342214693</v>
      </c>
      <c r="AH262" s="11">
        <f>-'OddsRatio_working_3-way'!U262/(3*'OddsRatio_working_3-way'!X262^(1/3))*COS(('OddsRatio_working_3-way'!Y262+4*PI())/3)</f>
        <v>-0.16775398215656234</v>
      </c>
      <c r="AI262" s="11">
        <f>'OddsRatio_working_3-way'!U262/(3*'OddsRatio_working_3-way'!X262^(1/3))*SIN(('OddsRatio_working_3-way'!Y262)/3)</f>
        <v>-0.11156426267703509</v>
      </c>
      <c r="AJ262" s="11">
        <f>'OddsRatio_working_3-way'!U262/(3*'OddsRatio_working_3-way'!X262^(1/3))*SIN(('OddsRatio_working_3-way'!Y262+2*PI())/3)</f>
        <v>-0.40212268294420328</v>
      </c>
      <c r="AK262" s="11">
        <f>'OddsRatio_working_3-way'!U262/(3*'OddsRatio_working_3-way'!X262^(1/3))*SIN(('OddsRatio_working_3-way'!Y262+4*PI())/3)</f>
        <v>0.51368694562123829</v>
      </c>
      <c r="AL262" s="11">
        <f>'OddsRatio_working_3-way'!Z262+'OddsRatio_working_3-way'!AF262</f>
        <v>1.057485871157418</v>
      </c>
      <c r="AM262" s="11">
        <f>'OddsRatio_working_3-way'!AA262+'OddsRatio_working_3-way'!AG262</f>
        <v>-0.72197790684429375</v>
      </c>
      <c r="AN262" s="11">
        <f>'OddsRatio_working_3-way'!AB262+'OddsRatio_working_3-way'!AH262</f>
        <v>-0.33550796431312468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1.057485871157418</v>
      </c>
      <c r="AS262" s="11">
        <f>IF(('OddsRatio_working_3-way'!X262=0),IF(Q262&gt;0,-Q262^(1/3),(-Q262)^(1/3)),'OddsRatio_working_3-way'!AM262-'OddsRatio_working_3-way'!R262/3)</f>
        <v>-0.72197790684429375</v>
      </c>
      <c r="AT262" s="11">
        <f>IF(('OddsRatio_working_3-way'!X262=0),IF(Q262&gt;0,-Q262^(1/3),(-Q262)^(1/3)),'OddsRatio_working_3-way'!AN262-'OddsRatio_working_3-way'!R262/3)</f>
        <v>-0.33550796431312468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9">
        <f t="shared" si="65"/>
        <v>0.44609163870319779</v>
      </c>
      <c r="E263" s="9">
        <f t="shared" si="66"/>
        <v>0.27776821001878155</v>
      </c>
      <c r="F263" s="9">
        <f t="shared" si="67"/>
        <v>0.27614015127802066</v>
      </c>
      <c r="G263" s="9">
        <f t="shared" si="68"/>
        <v>1.0612751030317236</v>
      </c>
      <c r="H263" s="9">
        <f t="shared" si="69"/>
        <v>2.2416918705471165</v>
      </c>
      <c r="I263" s="9">
        <f t="shared" si="70"/>
        <v>3.6001240024277226</v>
      </c>
      <c r="J263" s="9">
        <f t="shared" si="71"/>
        <v>3.6213495044883568</v>
      </c>
      <c r="K263" s="11">
        <f t="shared" si="72"/>
        <v>0.46082949308755761</v>
      </c>
      <c r="L263" s="11">
        <f t="shared" si="73"/>
        <v>0.28985507246376813</v>
      </c>
      <c r="M263" s="11">
        <f t="shared" si="74"/>
        <v>0.28818443804034583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-0.27254649146561793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0.23442773360925745</v>
      </c>
      <c r="Q263" s="11">
        <f>2*'OddsRatio_working_3-way'!K263*'OddsRatio_working_3-way'!L263*'OddsRatio_working_3-way'!M263</f>
        <v>7.6987761448032016E-2</v>
      </c>
      <c r="R263" s="11">
        <f t="shared" si="75"/>
        <v>0</v>
      </c>
      <c r="S263" s="11">
        <f t="shared" si="76"/>
        <v>-0.86013851196037427</v>
      </c>
      <c r="T263" s="11">
        <f t="shared" si="77"/>
        <v>-0.2824757017932264</v>
      </c>
      <c r="U263" s="11">
        <f>'OddsRatio_working_3-way'!S263-'OddsRatio_working_3-way'!R263^2/3</f>
        <v>-0.86013851196037427</v>
      </c>
      <c r="V263" s="11">
        <f>'OddsRatio_working_3-way'!S263*'OddsRatio_working_3-way'!R263/3-2*'OddsRatio_working_3-way'!R263^3/27-'OddsRatio_working_3-way'!T263</f>
        <v>0.2824757017932264</v>
      </c>
      <c r="W263" s="11">
        <f>'OddsRatio_working_3-way'!V263^2+4*'OddsRatio_working_3-way'!U263^3/27</f>
        <v>-1.4483534168881845E-2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0.15352203121413682</v>
      </c>
      <c r="Y263" s="11">
        <f>IF('OddsRatio_working_3-way'!W263&gt;=0,IF('OddsRatio_working_3-way'!V263+SQRT('OddsRatio_working_3-way'!W263)&gt;0,0,PI()),ACOS('OddsRatio_working_3-way'!V263/(2*'OddsRatio_working_3-way'!X263)))</f>
        <v>0.40275602410705513</v>
      </c>
      <c r="Z263" s="11">
        <f>'OddsRatio_working_3-way'!X263^(1/3)*COS('OddsRatio_working_3-way'!Y263/3)</f>
        <v>0.53063755151586178</v>
      </c>
      <c r="AA263" s="11">
        <f>'OddsRatio_working_3-way'!X263^(1/3)*COS(('OddsRatio_working_3-way'!Y263+2*PI())/3)</f>
        <v>-0.32738704205425928</v>
      </c>
      <c r="AB263" s="11">
        <f>'OddsRatio_working_3-way'!X263^(1/3)*COS(('OddsRatio_working_3-way'!Y263+4*PI())/3)</f>
        <v>-0.20325050946160214</v>
      </c>
      <c r="AC263" s="11">
        <f>'OddsRatio_working_3-way'!X263^(1/3)*SIN('OddsRatio_working_3-way'!Y263/3)</f>
        <v>7.1670260508637271E-2</v>
      </c>
      <c r="AD263" s="11">
        <f>'OddsRatio_working_3-way'!X263^(1/3)*SIN(('OddsRatio_working_3-way'!Y263+2*PI())/3)</f>
        <v>0.42371046956039149</v>
      </c>
      <c r="AE263" s="11">
        <f>'OddsRatio_working_3-way'!X263^(1/3)*SIN(('OddsRatio_working_3-way'!Y263+4*PI())/3)</f>
        <v>-0.49538073006902877</v>
      </c>
      <c r="AF263" s="11">
        <f>-'OddsRatio_working_3-way'!U263/(3*'OddsRatio_working_3-way'!X263^(1/3))*COS(('OddsRatio_working_3-way'!Y263)/3)</f>
        <v>0.53063755151586178</v>
      </c>
      <c r="AG263" s="11">
        <f>-'OddsRatio_working_3-way'!U263/(3*'OddsRatio_working_3-way'!X263^(1/3))*COS(('OddsRatio_working_3-way'!Y263+2*PI())/3)</f>
        <v>-0.32738704205425928</v>
      </c>
      <c r="AH263" s="11">
        <f>-'OddsRatio_working_3-way'!U263/(3*'OddsRatio_working_3-way'!X263^(1/3))*COS(('OddsRatio_working_3-way'!Y263+4*PI())/3)</f>
        <v>-0.20325050946160214</v>
      </c>
      <c r="AI263" s="11">
        <f>'OddsRatio_working_3-way'!U263/(3*'OddsRatio_working_3-way'!X263^(1/3))*SIN(('OddsRatio_working_3-way'!Y263)/3)</f>
        <v>-7.1670260508637271E-2</v>
      </c>
      <c r="AJ263" s="11">
        <f>'OddsRatio_working_3-way'!U263/(3*'OddsRatio_working_3-way'!X263^(1/3))*SIN(('OddsRatio_working_3-way'!Y263+2*PI())/3)</f>
        <v>-0.42371046956039149</v>
      </c>
      <c r="AK263" s="11">
        <f>'OddsRatio_working_3-way'!U263/(3*'OddsRatio_working_3-way'!X263^(1/3))*SIN(('OddsRatio_working_3-way'!Y263+4*PI())/3)</f>
        <v>0.49538073006902877</v>
      </c>
      <c r="AL263" s="11">
        <f>'OddsRatio_working_3-way'!Z263+'OddsRatio_working_3-way'!AF263</f>
        <v>1.0612751030317236</v>
      </c>
      <c r="AM263" s="11">
        <f>'OddsRatio_working_3-way'!AA263+'OddsRatio_working_3-way'!AG263</f>
        <v>-0.65477408410851856</v>
      </c>
      <c r="AN263" s="11">
        <f>'OddsRatio_working_3-way'!AB263+'OddsRatio_working_3-way'!AH263</f>
        <v>-0.40650101892320428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1.0612751030317236</v>
      </c>
      <c r="AS263" s="11">
        <f>IF(('OddsRatio_working_3-way'!X263=0),IF(Q263&gt;0,-Q263^(1/3),(-Q263)^(1/3)),'OddsRatio_working_3-way'!AM263-'OddsRatio_working_3-way'!R263/3)</f>
        <v>-0.65477408410851856</v>
      </c>
      <c r="AT263" s="11">
        <f>IF(('OddsRatio_working_3-way'!X263=0),IF(Q263&gt;0,-Q263^(1/3),(-Q263)^(1/3)),'OddsRatio_working_3-way'!AN263-'OddsRatio_working_3-way'!R263/3)</f>
        <v>-0.40650101892320428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9">
        <f t="shared" si="65"/>
        <v>0.41856185345509328</v>
      </c>
      <c r="E264" s="9">
        <f t="shared" si="66"/>
        <v>0.26100892227829842</v>
      </c>
      <c r="F264" s="9">
        <f t="shared" si="67"/>
        <v>0.32042922426660836</v>
      </c>
      <c r="G264" s="9">
        <f t="shared" si="68"/>
        <v>1.0604069857997176</v>
      </c>
      <c r="H264" s="9">
        <f t="shared" si="69"/>
        <v>2.3891331513976302</v>
      </c>
      <c r="I264" s="9">
        <f t="shared" si="70"/>
        <v>3.8312866520852453</v>
      </c>
      <c r="J264" s="9">
        <f t="shared" si="71"/>
        <v>3.1208139715994347</v>
      </c>
      <c r="K264" s="11">
        <f t="shared" si="72"/>
        <v>0.4329004329004329</v>
      </c>
      <c r="L264" s="11">
        <f t="shared" si="73"/>
        <v>0.27247956403269757</v>
      </c>
      <c r="M264" s="11">
        <f t="shared" si="74"/>
        <v>0.33333333333333331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-0.27505101619543038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0.23512666564437684</v>
      </c>
      <c r="Q264" s="11">
        <f>2*'OddsRatio_working_3-way'!K264*'OddsRatio_working_3-way'!L264*'OddsRatio_working_3-way'!M264</f>
        <v>7.8637680817517333E-2</v>
      </c>
      <c r="R264" s="11">
        <f t="shared" si="75"/>
        <v>0</v>
      </c>
      <c r="S264" s="11">
        <f t="shared" si="76"/>
        <v>-0.85484747119535698</v>
      </c>
      <c r="T264" s="11">
        <f t="shared" si="77"/>
        <v>-0.28590216427938359</v>
      </c>
      <c r="U264" s="11">
        <f>'OddsRatio_working_3-way'!S264-'OddsRatio_working_3-way'!R264^2/3</f>
        <v>-0.85484747119535698</v>
      </c>
      <c r="V264" s="11">
        <f>'OddsRatio_working_3-way'!S264*'OddsRatio_working_3-way'!R264/3-2*'OddsRatio_working_3-way'!R264^3/27-'OddsRatio_working_3-way'!T264</f>
        <v>0.28590216427938359</v>
      </c>
      <c r="W264" s="11">
        <f>'OddsRatio_working_3-way'!V264^2+4*'OddsRatio_working_3-way'!U264^3/27</f>
        <v>-1.0806904691923913E-2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0.1521076528577372</v>
      </c>
      <c r="Y264" s="11">
        <f>IF('OddsRatio_working_3-way'!W264&gt;=0,IF('OddsRatio_working_3-way'!V264+SQRT('OddsRatio_working_3-way'!W264)&gt;0,0,PI()),ACOS('OddsRatio_working_3-way'!V264/(2*'OddsRatio_working_3-way'!X264)))</f>
        <v>0.34874579536139994</v>
      </c>
      <c r="Z264" s="11">
        <f>'OddsRatio_working_3-way'!X264^(1/3)*COS('OddsRatio_working_3-way'!Y264/3)</f>
        <v>0.5302034928998588</v>
      </c>
      <c r="AA264" s="11">
        <f>'OddsRatio_working_3-way'!X264^(1/3)*COS(('OddsRatio_working_3-way'!Y264+2*PI())/3)</f>
        <v>-0.31872133136469055</v>
      </c>
      <c r="AB264" s="11">
        <f>'OddsRatio_working_3-way'!X264^(1/3)*COS(('OddsRatio_working_3-way'!Y264+4*PI())/3)</f>
        <v>-0.21148216153516833</v>
      </c>
      <c r="AC264" s="11">
        <f>'OddsRatio_working_3-way'!X264^(1/3)*SIN('OddsRatio_working_3-way'!Y264/3)</f>
        <v>6.191456356874684E-2</v>
      </c>
      <c r="AD264" s="11">
        <f>'OddsRatio_working_3-way'!X264^(1/3)*SIN(('OddsRatio_working_3-way'!Y264+2*PI())/3)</f>
        <v>0.42821241224214662</v>
      </c>
      <c r="AE264" s="11">
        <f>'OddsRatio_working_3-way'!X264^(1/3)*SIN(('OddsRatio_working_3-way'!Y264+4*PI())/3)</f>
        <v>-0.49012697581089326</v>
      </c>
      <c r="AF264" s="11">
        <f>-'OddsRatio_working_3-way'!U264/(3*'OddsRatio_working_3-way'!X264^(1/3))*COS(('OddsRatio_working_3-way'!Y264)/3)</f>
        <v>0.5302034928998588</v>
      </c>
      <c r="AG264" s="11">
        <f>-'OddsRatio_working_3-way'!U264/(3*'OddsRatio_working_3-way'!X264^(1/3))*COS(('OddsRatio_working_3-way'!Y264+2*PI())/3)</f>
        <v>-0.31872133136469055</v>
      </c>
      <c r="AH264" s="11">
        <f>-'OddsRatio_working_3-way'!U264/(3*'OddsRatio_working_3-way'!X264^(1/3))*COS(('OddsRatio_working_3-way'!Y264+4*PI())/3)</f>
        <v>-0.21148216153516833</v>
      </c>
      <c r="AI264" s="11">
        <f>'OddsRatio_working_3-way'!U264/(3*'OddsRatio_working_3-way'!X264^(1/3))*SIN(('OddsRatio_working_3-way'!Y264)/3)</f>
        <v>-6.191456356874684E-2</v>
      </c>
      <c r="AJ264" s="11">
        <f>'OddsRatio_working_3-way'!U264/(3*'OddsRatio_working_3-way'!X264^(1/3))*SIN(('OddsRatio_working_3-way'!Y264+2*PI())/3)</f>
        <v>-0.42821241224214662</v>
      </c>
      <c r="AK264" s="11">
        <f>'OddsRatio_working_3-way'!U264/(3*'OddsRatio_working_3-way'!X264^(1/3))*SIN(('OddsRatio_working_3-way'!Y264+4*PI())/3)</f>
        <v>0.49012697581089326</v>
      </c>
      <c r="AL264" s="11">
        <f>'OddsRatio_working_3-way'!Z264+'OddsRatio_working_3-way'!AF264</f>
        <v>1.0604069857997176</v>
      </c>
      <c r="AM264" s="11">
        <f>'OddsRatio_working_3-way'!AA264+'OddsRatio_working_3-way'!AG264</f>
        <v>-0.6374426627293811</v>
      </c>
      <c r="AN264" s="11">
        <f>'OddsRatio_working_3-way'!AB264+'OddsRatio_working_3-way'!AH264</f>
        <v>-0.42296432307033666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1.0604069857997176</v>
      </c>
      <c r="AS264" s="11">
        <f>IF(('OddsRatio_working_3-way'!X264=0),IF(Q264&gt;0,-Q264^(1/3),(-Q264)^(1/3)),'OddsRatio_working_3-way'!AM264-'OddsRatio_working_3-way'!R264/3)</f>
        <v>-0.6374426627293811</v>
      </c>
      <c r="AT264" s="11">
        <f>IF(('OddsRatio_working_3-way'!X264=0),IF(Q264&gt;0,-Q264^(1/3),(-Q264)^(1/3)),'OddsRatio_working_3-way'!AN264-'OddsRatio_working_3-way'!R264/3)</f>
        <v>-0.42296432307033666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9">
        <f t="shared" si="65"/>
        <v>0.32168660620240036</v>
      </c>
      <c r="E265" s="9">
        <f t="shared" si="66"/>
        <v>0.27564744817652553</v>
      </c>
      <c r="F265" s="9">
        <f t="shared" si="67"/>
        <v>0.40266594562107411</v>
      </c>
      <c r="G265" s="9">
        <f t="shared" si="68"/>
        <v>1.0596058254718785</v>
      </c>
      <c r="H265" s="9">
        <f t="shared" si="69"/>
        <v>3.1086155926890382</v>
      </c>
      <c r="I265" s="9">
        <f t="shared" si="70"/>
        <v>3.6278224471702591</v>
      </c>
      <c r="J265" s="9">
        <f t="shared" si="71"/>
        <v>2.4834481556606298</v>
      </c>
      <c r="K265" s="11">
        <f t="shared" si="72"/>
        <v>0.33444816053511706</v>
      </c>
      <c r="L265" s="11">
        <f t="shared" si="73"/>
        <v>0.28735632183908044</v>
      </c>
      <c r="M265" s="11">
        <f t="shared" si="74"/>
        <v>0.41666666666666669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-0.27667576468176169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0.23505875267494458</v>
      </c>
      <c r="Q265" s="11">
        <f>2*'OddsRatio_working_3-way'!K265*'OddsRatio_working_3-way'!L265*'OddsRatio_working_3-way'!M265</f>
        <v>8.0088161047681281E-2</v>
      </c>
      <c r="R265" s="11">
        <f t="shared" si="75"/>
        <v>0</v>
      </c>
      <c r="S265" s="11">
        <f t="shared" si="76"/>
        <v>-0.84958201143968692</v>
      </c>
      <c r="T265" s="11">
        <f t="shared" si="77"/>
        <v>-0.28946576198967183</v>
      </c>
      <c r="U265" s="11">
        <f>'OddsRatio_working_3-way'!S265-'OddsRatio_working_3-way'!R265^2/3</f>
        <v>-0.84958201143968692</v>
      </c>
      <c r="V265" s="11">
        <f>'OddsRatio_working_3-way'!S265*'OddsRatio_working_3-way'!R265/3-2*'OddsRatio_working_3-way'!R265^3/27-'OddsRatio_working_3-way'!T265</f>
        <v>0.28946576198967183</v>
      </c>
      <c r="W265" s="11">
        <f>'OddsRatio_working_3-way'!V265^2+4*'OddsRatio_working_3-way'!U265^3/27</f>
        <v>-7.0568993385988071E-3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0.1507044514130722</v>
      </c>
      <c r="Y265" s="11">
        <f>IF('OddsRatio_working_3-way'!W265&gt;=0,IF('OddsRatio_working_3-way'!V265+SQRT('OddsRatio_working_3-way'!W265)&gt;0,0,PI()),ACOS('OddsRatio_working_3-way'!V265/(2*'OddsRatio_working_3-way'!X265)))</f>
        <v>0.28244950869565977</v>
      </c>
      <c r="Z265" s="11">
        <f>'OddsRatio_working_3-way'!X265^(1/3)*COS('OddsRatio_working_3-way'!Y265/3)</f>
        <v>0.52980291273593938</v>
      </c>
      <c r="AA265" s="11">
        <f>'OddsRatio_working_3-way'!X265^(1/3)*COS(('OddsRatio_working_3-way'!Y265+2*PI())/3)</f>
        <v>-0.30822763900973699</v>
      </c>
      <c r="AB265" s="11">
        <f>'OddsRatio_working_3-way'!X265^(1/3)*COS(('OddsRatio_working_3-way'!Y265+4*PI())/3)</f>
        <v>-0.22157527372620231</v>
      </c>
      <c r="AC265" s="11">
        <f>'OddsRatio_working_3-way'!X265^(1/3)*SIN('OddsRatio_working_3-way'!Y265/3)</f>
        <v>5.0028766422366526E-2</v>
      </c>
      <c r="AD265" s="11">
        <f>'OddsRatio_working_3-way'!X265^(1/3)*SIN(('OddsRatio_working_3-way'!Y265+2*PI())/3)</f>
        <v>0.43380839821713041</v>
      </c>
      <c r="AE265" s="11">
        <f>'OddsRatio_working_3-way'!X265^(1/3)*SIN(('OddsRatio_working_3-way'!Y265+4*PI())/3)</f>
        <v>-0.48383716463949689</v>
      </c>
      <c r="AF265" s="11">
        <f>-'OddsRatio_working_3-way'!U265/(3*'OddsRatio_working_3-way'!X265^(1/3))*COS(('OddsRatio_working_3-way'!Y265)/3)</f>
        <v>0.52980291273593916</v>
      </c>
      <c r="AG265" s="11">
        <f>-'OddsRatio_working_3-way'!U265/(3*'OddsRatio_working_3-way'!X265^(1/3))*COS(('OddsRatio_working_3-way'!Y265+2*PI())/3)</f>
        <v>-0.30822763900973682</v>
      </c>
      <c r="AH265" s="11">
        <f>-'OddsRatio_working_3-way'!U265/(3*'OddsRatio_working_3-way'!X265^(1/3))*COS(('OddsRatio_working_3-way'!Y265+4*PI())/3)</f>
        <v>-0.2215752737262022</v>
      </c>
      <c r="AI265" s="11">
        <f>'OddsRatio_working_3-way'!U265/(3*'OddsRatio_working_3-way'!X265^(1/3))*SIN(('OddsRatio_working_3-way'!Y265)/3)</f>
        <v>-5.0028766422366505E-2</v>
      </c>
      <c r="AJ265" s="11">
        <f>'OddsRatio_working_3-way'!U265/(3*'OddsRatio_working_3-way'!X265^(1/3))*SIN(('OddsRatio_working_3-way'!Y265+2*PI())/3)</f>
        <v>-0.43380839821713019</v>
      </c>
      <c r="AK265" s="11">
        <f>'OddsRatio_working_3-way'!U265/(3*'OddsRatio_working_3-way'!X265^(1/3))*SIN(('OddsRatio_working_3-way'!Y265+4*PI())/3)</f>
        <v>0.48383716463949666</v>
      </c>
      <c r="AL265" s="11">
        <f>'OddsRatio_working_3-way'!Z265+'OddsRatio_working_3-way'!AF265</f>
        <v>1.0596058254718785</v>
      </c>
      <c r="AM265" s="11">
        <f>'OddsRatio_working_3-way'!AA265+'OddsRatio_working_3-way'!AG265</f>
        <v>-0.61645527801947386</v>
      </c>
      <c r="AN265" s="11">
        <f>'OddsRatio_working_3-way'!AB265+'OddsRatio_working_3-way'!AH265</f>
        <v>-0.44315054745240451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1.0596058254718785</v>
      </c>
      <c r="AS265" s="11">
        <f>IF(('OddsRatio_working_3-way'!X265=0),IF(Q265&gt;0,-Q265^(1/3),(-Q265)^(1/3)),'OddsRatio_working_3-way'!AM265-'OddsRatio_working_3-way'!R265/3)</f>
        <v>-0.61645527801947386</v>
      </c>
      <c r="AT265" s="11">
        <f>IF(('OddsRatio_working_3-way'!X265=0),IF(Q265&gt;0,-Q265^(1/3),(-Q265)^(1/3)),'OddsRatio_working_3-way'!AN265-'OddsRatio_working_3-way'!R265/3)</f>
        <v>-0.44315054745240451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9">
        <f t="shared" si="65"/>
        <v>0.74247518357853148</v>
      </c>
      <c r="E266" s="9">
        <f t="shared" si="66"/>
        <v>0.1691534469746834</v>
      </c>
      <c r="F266" s="9">
        <f t="shared" si="67"/>
        <v>8.8371369446785142E-2</v>
      </c>
      <c r="G266" s="9">
        <f t="shared" si="68"/>
        <v>1.1188592327879954</v>
      </c>
      <c r="H266" s="9">
        <f t="shared" si="69"/>
        <v>1.3468463621642786</v>
      </c>
      <c r="I266" s="9">
        <f t="shared" si="70"/>
        <v>5.9117920319392985</v>
      </c>
      <c r="J266" s="9">
        <f t="shared" si="71"/>
        <v>11.31588212630532</v>
      </c>
      <c r="K266" s="11">
        <f t="shared" si="72"/>
        <v>0.76335877862595414</v>
      </c>
      <c r="L266" s="11">
        <f t="shared" si="73"/>
        <v>0.1855287569573284</v>
      </c>
      <c r="M266" s="11">
        <f t="shared" si="74"/>
        <v>9.7847358121330719E-2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-0.17387861750381406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0.19289824598123803</v>
      </c>
      <c r="Q266" s="11">
        <f>2*'OddsRatio_working_3-way'!K266*'OddsRatio_working_3-way'!L266*'OddsRatio_working_3-way'!M266</f>
        <v>2.7715265227189371E-2</v>
      </c>
      <c r="R266" s="11">
        <f t="shared" si="75"/>
        <v>0</v>
      </c>
      <c r="S266" s="11">
        <f t="shared" si="76"/>
        <v>-1.1093845163394329</v>
      </c>
      <c r="T266" s="11">
        <f t="shared" si="77"/>
        <v>-0.15939432706026335</v>
      </c>
      <c r="U266" s="11">
        <f>'OddsRatio_working_3-way'!S266-'OddsRatio_working_3-way'!R266^2/3</f>
        <v>-1.1093845163394329</v>
      </c>
      <c r="V266" s="11">
        <f>'OddsRatio_working_3-way'!S266*'OddsRatio_working_3-way'!R266/3-2*'OddsRatio_working_3-way'!R266^3/27-'OddsRatio_working_3-way'!T266</f>
        <v>0.15939432706026335</v>
      </c>
      <c r="W266" s="11">
        <f>'OddsRatio_working_3-way'!V266^2+4*'OddsRatio_working_3-way'!U266^3/27</f>
        <v>-0.17686859649853803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0.22487504752502679</v>
      </c>
      <c r="Y266" s="11">
        <f>IF('OddsRatio_working_3-way'!W266&gt;=0,IF('OddsRatio_working_3-way'!V266+SQRT('OddsRatio_working_3-way'!W266)&gt;0,0,PI()),ACOS('OddsRatio_working_3-way'!V266/(2*'OddsRatio_working_3-way'!X266)))</f>
        <v>1.208517104536738</v>
      </c>
      <c r="Z266" s="11">
        <f>'OddsRatio_working_3-way'!X266^(1/3)*COS('OddsRatio_working_3-way'!Y266/3)</f>
        <v>0.55942961639399769</v>
      </c>
      <c r="AA266" s="11">
        <f>'OddsRatio_working_3-way'!X266^(1/3)*COS(('OddsRatio_working_3-way'!Y266+2*PI())/3)</f>
        <v>-0.48617305412291634</v>
      </c>
      <c r="AB266" s="11">
        <f>'OddsRatio_working_3-way'!X266^(1/3)*COS(('OddsRatio_working_3-way'!Y266+4*PI())/3)</f>
        <v>-7.3256562271081224E-2</v>
      </c>
      <c r="AC266" s="11">
        <f>'OddsRatio_working_3-way'!X266^(1/3)*SIN('OddsRatio_working_3-way'!Y266/3)</f>
        <v>0.23839744772349289</v>
      </c>
      <c r="AD266" s="11">
        <f>'OddsRatio_working_3-way'!X266^(1/3)*SIN(('OddsRatio_working_3-way'!Y266+2*PI())/3)</f>
        <v>0.36528153556483905</v>
      </c>
      <c r="AE266" s="11">
        <f>'OddsRatio_working_3-way'!X266^(1/3)*SIN(('OddsRatio_working_3-way'!Y266+4*PI())/3)</f>
        <v>-0.60367898328833192</v>
      </c>
      <c r="AF266" s="11">
        <f>-'OddsRatio_working_3-way'!U266/(3*'OddsRatio_working_3-way'!X266^(1/3))*COS(('OddsRatio_working_3-way'!Y266)/3)</f>
        <v>0.55942961639399769</v>
      </c>
      <c r="AG266" s="11">
        <f>-'OddsRatio_working_3-way'!U266/(3*'OddsRatio_working_3-way'!X266^(1/3))*COS(('OddsRatio_working_3-way'!Y266+2*PI())/3)</f>
        <v>-0.48617305412291634</v>
      </c>
      <c r="AH266" s="11">
        <f>-'OddsRatio_working_3-way'!U266/(3*'OddsRatio_working_3-way'!X266^(1/3))*COS(('OddsRatio_working_3-way'!Y266+4*PI())/3)</f>
        <v>-7.3256562271081224E-2</v>
      </c>
      <c r="AI266" s="11">
        <f>'OddsRatio_working_3-way'!U266/(3*'OddsRatio_working_3-way'!X266^(1/3))*SIN(('OddsRatio_working_3-way'!Y266)/3)</f>
        <v>-0.23839744772349289</v>
      </c>
      <c r="AJ266" s="11">
        <f>'OddsRatio_working_3-way'!U266/(3*'OddsRatio_working_3-way'!X266^(1/3))*SIN(('OddsRatio_working_3-way'!Y266+2*PI())/3)</f>
        <v>-0.36528153556483905</v>
      </c>
      <c r="AK266" s="11">
        <f>'OddsRatio_working_3-way'!U266/(3*'OddsRatio_working_3-way'!X266^(1/3))*SIN(('OddsRatio_working_3-way'!Y266+4*PI())/3)</f>
        <v>0.60367898328833192</v>
      </c>
      <c r="AL266" s="11">
        <f>'OddsRatio_working_3-way'!Z266+'OddsRatio_working_3-way'!AF266</f>
        <v>1.1188592327879954</v>
      </c>
      <c r="AM266" s="11">
        <f>'OddsRatio_working_3-way'!AA266+'OddsRatio_working_3-way'!AG266</f>
        <v>-0.97234610824583267</v>
      </c>
      <c r="AN266" s="11">
        <f>'OddsRatio_working_3-way'!AB266+'OddsRatio_working_3-way'!AH266</f>
        <v>-0.14651312454216245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1.1188592327879954</v>
      </c>
      <c r="AS266" s="11">
        <f>IF(('OddsRatio_working_3-way'!X266=0),IF(Q266&gt;0,-Q266^(1/3),(-Q266)^(1/3)),'OddsRatio_working_3-way'!AM266-'OddsRatio_working_3-way'!R266/3)</f>
        <v>-0.97234610824583267</v>
      </c>
      <c r="AT266" s="11">
        <f>IF(('OddsRatio_working_3-way'!X266=0),IF(Q266&gt;0,-Q266^(1/3),(-Q266)^(1/3)),'OddsRatio_working_3-way'!AN266-'OddsRatio_working_3-way'!R266/3)</f>
        <v>-0.14651312454216245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9">
        <f t="shared" si="65"/>
        <v>0.34251546327695925</v>
      </c>
      <c r="E267" s="9">
        <f t="shared" si="66"/>
        <v>0.27307827085596292</v>
      </c>
      <c r="F267" s="9">
        <f t="shared" si="67"/>
        <v>0.38440626586707799</v>
      </c>
      <c r="G267" s="9">
        <f t="shared" si="68"/>
        <v>1.060539345540795</v>
      </c>
      <c r="H267" s="9">
        <f t="shared" si="69"/>
        <v>2.9195762154288385</v>
      </c>
      <c r="I267" s="9">
        <f t="shared" si="70"/>
        <v>3.6619537573073955</v>
      </c>
      <c r="J267" s="9">
        <f t="shared" si="71"/>
        <v>2.6014144117666</v>
      </c>
      <c r="K267" s="11">
        <f t="shared" si="72"/>
        <v>0.35587188612099646</v>
      </c>
      <c r="L267" s="11">
        <f t="shared" si="73"/>
        <v>0.28490028490028491</v>
      </c>
      <c r="M267" s="11">
        <f t="shared" si="74"/>
        <v>0.39840637450199207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-0.27710354756618116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0.23549484070389776</v>
      </c>
      <c r="Q267" s="11">
        <f>2*'OddsRatio_working_3-way'!K267*'OddsRatio_working_3-way'!L267*'OddsRatio_working_3-way'!M267</f>
        <v>8.0787252385556688E-2</v>
      </c>
      <c r="R267" s="11">
        <f t="shared" si="75"/>
        <v>0</v>
      </c>
      <c r="S267" s="11">
        <f t="shared" si="76"/>
        <v>-0.84984419280180479</v>
      </c>
      <c r="T267" s="11">
        <f t="shared" si="77"/>
        <v>-0.29154174710181979</v>
      </c>
      <c r="U267" s="11">
        <f>'OddsRatio_working_3-way'!S267-'OddsRatio_working_3-way'!R267^2/3</f>
        <v>-0.84984419280180479</v>
      </c>
      <c r="V267" s="11">
        <f>'OddsRatio_working_3-way'!S267*'OddsRatio_working_3-way'!R267/3-2*'OddsRatio_working_3-way'!R267^3/27-'OddsRatio_working_3-way'!T267</f>
        <v>0.29154174710181979</v>
      </c>
      <c r="W267" s="11">
        <f>'OddsRatio_working_3-way'!V267^2+4*'OddsRatio_working_3-way'!U267^3/27</f>
        <v>-5.9348689260972365E-3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0.15077421797946647</v>
      </c>
      <c r="Y267" s="11">
        <f>IF('OddsRatio_working_3-way'!W267&gt;=0,IF('OddsRatio_working_3-way'!V267+SQRT('OddsRatio_working_3-way'!W267)&gt;0,0,PI()),ACOS('OddsRatio_working_3-way'!V267/(2*'OddsRatio_working_3-way'!X267)))</f>
        <v>0.25833902228168415</v>
      </c>
      <c r="Z267" s="11">
        <f>'OddsRatio_working_3-way'!X267^(1/3)*COS('OddsRatio_working_3-way'!Y267/3)</f>
        <v>0.53026967277039738</v>
      </c>
      <c r="AA267" s="11">
        <f>'OddsRatio_working_3-way'!X267^(1/3)*COS(('OddsRatio_working_3-way'!Y267+2*PI())/3)</f>
        <v>-0.30477829493049841</v>
      </c>
      <c r="AB267" s="11">
        <f>'OddsRatio_working_3-way'!X267^(1/3)*COS(('OddsRatio_working_3-way'!Y267+4*PI())/3)</f>
        <v>-0.22549137783989931</v>
      </c>
      <c r="AC267" s="11">
        <f>'OddsRatio_working_3-way'!X267^(1/3)*SIN('OddsRatio_working_3-way'!Y267/3)</f>
        <v>4.5776322925473137E-2</v>
      </c>
      <c r="AD267" s="11">
        <f>'OddsRatio_working_3-way'!X267^(1/3)*SIN(('OddsRatio_working_3-way'!Y267+2*PI())/3)</f>
        <v>0.43633884601288903</v>
      </c>
      <c r="AE267" s="11">
        <f>'OddsRatio_working_3-way'!X267^(1/3)*SIN(('OddsRatio_working_3-way'!Y267+4*PI())/3)</f>
        <v>-0.48211516893836198</v>
      </c>
      <c r="AF267" s="11">
        <f>-'OddsRatio_working_3-way'!U267/(3*'OddsRatio_working_3-way'!X267^(1/3))*COS(('OddsRatio_working_3-way'!Y267)/3)</f>
        <v>0.53026967277039749</v>
      </c>
      <c r="AG267" s="11">
        <f>-'OddsRatio_working_3-way'!U267/(3*'OddsRatio_working_3-way'!X267^(1/3))*COS(('OddsRatio_working_3-way'!Y267+2*PI())/3)</f>
        <v>-0.30477829493049846</v>
      </c>
      <c r="AH267" s="11">
        <f>-'OddsRatio_working_3-way'!U267/(3*'OddsRatio_working_3-way'!X267^(1/3))*COS(('OddsRatio_working_3-way'!Y267+4*PI())/3)</f>
        <v>-0.22549137783989937</v>
      </c>
      <c r="AI267" s="11">
        <f>'OddsRatio_working_3-way'!U267/(3*'OddsRatio_working_3-way'!X267^(1/3))*SIN(('OddsRatio_working_3-way'!Y267)/3)</f>
        <v>-4.5776322925473144E-2</v>
      </c>
      <c r="AJ267" s="11">
        <f>'OddsRatio_working_3-way'!U267/(3*'OddsRatio_working_3-way'!X267^(1/3))*SIN(('OddsRatio_working_3-way'!Y267+2*PI())/3)</f>
        <v>-0.43633884601288908</v>
      </c>
      <c r="AK267" s="11">
        <f>'OddsRatio_working_3-way'!U267/(3*'OddsRatio_working_3-way'!X267^(1/3))*SIN(('OddsRatio_working_3-way'!Y267+4*PI())/3)</f>
        <v>0.48211516893836209</v>
      </c>
      <c r="AL267" s="11">
        <f>'OddsRatio_working_3-way'!Z267+'OddsRatio_working_3-way'!AF267</f>
        <v>1.060539345540795</v>
      </c>
      <c r="AM267" s="11">
        <f>'OddsRatio_working_3-way'!AA267+'OddsRatio_working_3-way'!AG267</f>
        <v>-0.60955658986099692</v>
      </c>
      <c r="AN267" s="11">
        <f>'OddsRatio_working_3-way'!AB267+'OddsRatio_working_3-way'!AH267</f>
        <v>-0.45098275567979867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1.060539345540795</v>
      </c>
      <c r="AS267" s="11">
        <f>IF(('OddsRatio_working_3-way'!X267=0),IF(Q267&gt;0,-Q267^(1/3),(-Q267)^(1/3)),'OddsRatio_working_3-way'!AM267-'OddsRatio_working_3-way'!R267/3)</f>
        <v>-0.60955658986099692</v>
      </c>
      <c r="AT267" s="11">
        <f>IF(('OddsRatio_working_3-way'!X267=0),IF(Q267&gt;0,-Q267^(1/3),(-Q267)^(1/3)),'OddsRatio_working_3-way'!AN267-'OddsRatio_working_3-way'!R267/3)</f>
        <v>-0.45098275567979867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9">
        <f t="shared" si="65"/>
        <v>0.31464169324589897</v>
      </c>
      <c r="E268" s="9">
        <f t="shared" si="66"/>
        <v>0.24374590940992769</v>
      </c>
      <c r="F268" s="9">
        <f t="shared" si="67"/>
        <v>0.44161239734417351</v>
      </c>
      <c r="G268" s="9">
        <f t="shared" si="68"/>
        <v>1.0625455317030226</v>
      </c>
      <c r="H268" s="9">
        <f t="shared" si="69"/>
        <v>3.1782183399911954</v>
      </c>
      <c r="I268" s="9">
        <f t="shared" si="70"/>
        <v>4.1026329525728249</v>
      </c>
      <c r="J268" s="9">
        <f t="shared" si="71"/>
        <v>2.2644291827265968</v>
      </c>
      <c r="K268" s="11">
        <f t="shared" si="72"/>
        <v>0.32786885245901642</v>
      </c>
      <c r="L268" s="11">
        <f t="shared" si="73"/>
        <v>0.25510204081632654</v>
      </c>
      <c r="M268" s="11">
        <f t="shared" si="74"/>
        <v>0.45662100456621008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-0.27205308352849333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0.23526140750483893</v>
      </c>
      <c r="Q268" s="11">
        <f>2*'OddsRatio_working_3-way'!K268*'OddsRatio_working_3-way'!L268*'OddsRatio_working_3-way'!M268</f>
        <v>7.6383573865207444E-2</v>
      </c>
      <c r="R268" s="11">
        <f t="shared" si="75"/>
        <v>0</v>
      </c>
      <c r="S268" s="11">
        <f t="shared" si="76"/>
        <v>-0.86476287808808805</v>
      </c>
      <c r="T268" s="11">
        <f t="shared" si="77"/>
        <v>-0.28076716821041819</v>
      </c>
      <c r="U268" s="11">
        <f>'OddsRatio_working_3-way'!S268-'OddsRatio_working_3-way'!R268^2/3</f>
        <v>-0.86476287808808805</v>
      </c>
      <c r="V268" s="11">
        <f>'OddsRatio_working_3-way'!S268*'OddsRatio_working_3-way'!R268/3-2*'OddsRatio_working_3-way'!R268^3/27-'OddsRatio_working_3-way'!T268</f>
        <v>0.28076716821041819</v>
      </c>
      <c r="W268" s="11">
        <f>'OddsRatio_working_3-way'!V268^2+4*'OddsRatio_working_3-way'!U268^3/27</f>
        <v>-1.6974613442894623E-2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0.15476176545564468</v>
      </c>
      <c r="Y268" s="11">
        <f>IF('OddsRatio_working_3-way'!W268&gt;=0,IF('OddsRatio_working_3-way'!V268+SQRT('OddsRatio_working_3-way'!W268)&gt;0,0,PI()),ACOS('OddsRatio_working_3-way'!V268/(2*'OddsRatio_working_3-way'!X268)))</f>
        <v>0.43446647887989109</v>
      </c>
      <c r="Z268" s="11">
        <f>'OddsRatio_working_3-way'!X268^(1/3)*COS('OddsRatio_working_3-way'!Y268/3)</f>
        <v>0.5312727658515114</v>
      </c>
      <c r="AA268" s="11">
        <f>'OddsRatio_working_3-way'!X268^(1/3)*COS(('OddsRatio_working_3-way'!Y268+2*PI())/3)</f>
        <v>-0.33273821390215963</v>
      </c>
      <c r="AB268" s="11">
        <f>'OddsRatio_working_3-way'!X268^(1/3)*COS(('OddsRatio_working_3-way'!Y268+4*PI())/3)</f>
        <v>-0.19853455194935191</v>
      </c>
      <c r="AC268" s="11">
        <f>'OddsRatio_working_3-way'!X268^(1/3)*SIN('OddsRatio_working_3-way'!Y268/3)</f>
        <v>7.7482520354687126E-2</v>
      </c>
      <c r="AD268" s="11">
        <f>'OddsRatio_working_3-way'!X268^(1/3)*SIN(('OddsRatio_working_3-way'!Y268+2*PI())/3)</f>
        <v>0.42135445138888716</v>
      </c>
      <c r="AE268" s="11">
        <f>'OddsRatio_working_3-way'!X268^(1/3)*SIN(('OddsRatio_working_3-way'!Y268+4*PI())/3)</f>
        <v>-0.49883697174357422</v>
      </c>
      <c r="AF268" s="11">
        <f>-'OddsRatio_working_3-way'!U268/(3*'OddsRatio_working_3-way'!X268^(1/3))*COS(('OddsRatio_working_3-way'!Y268)/3)</f>
        <v>0.53127276585151129</v>
      </c>
      <c r="AG268" s="11">
        <f>-'OddsRatio_working_3-way'!U268/(3*'OddsRatio_working_3-way'!X268^(1/3))*COS(('OddsRatio_working_3-way'!Y268+2*PI())/3)</f>
        <v>-0.33273821390215952</v>
      </c>
      <c r="AH268" s="11">
        <f>-'OddsRatio_working_3-way'!U268/(3*'OddsRatio_working_3-way'!X268^(1/3))*COS(('OddsRatio_working_3-way'!Y268+4*PI())/3)</f>
        <v>-0.19853455194935188</v>
      </c>
      <c r="AI268" s="11">
        <f>'OddsRatio_working_3-way'!U268/(3*'OddsRatio_working_3-way'!X268^(1/3))*SIN(('OddsRatio_working_3-way'!Y268)/3)</f>
        <v>-7.7482520354687112E-2</v>
      </c>
      <c r="AJ268" s="11">
        <f>'OddsRatio_working_3-way'!U268/(3*'OddsRatio_working_3-way'!X268^(1/3))*SIN(('OddsRatio_working_3-way'!Y268+2*PI())/3)</f>
        <v>-0.42135445138888705</v>
      </c>
      <c r="AK268" s="11">
        <f>'OddsRatio_working_3-way'!U268/(3*'OddsRatio_working_3-way'!X268^(1/3))*SIN(('OddsRatio_working_3-way'!Y268+4*PI())/3)</f>
        <v>0.49883697174357411</v>
      </c>
      <c r="AL268" s="11">
        <f>'OddsRatio_working_3-way'!Z268+'OddsRatio_working_3-way'!AF268</f>
        <v>1.0625455317030226</v>
      </c>
      <c r="AM268" s="11">
        <f>'OddsRatio_working_3-way'!AA268+'OddsRatio_working_3-way'!AG268</f>
        <v>-0.66547642780431915</v>
      </c>
      <c r="AN268" s="11">
        <f>'OddsRatio_working_3-way'!AB268+'OddsRatio_working_3-way'!AH268</f>
        <v>-0.39706910389870376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1.0625455317030226</v>
      </c>
      <c r="AS268" s="11">
        <f>IF(('OddsRatio_working_3-way'!X268=0),IF(Q268&gt;0,-Q268^(1/3),(-Q268)^(1/3)),'OddsRatio_working_3-way'!AM268-'OddsRatio_working_3-way'!R268/3)</f>
        <v>-0.66547642780431915</v>
      </c>
      <c r="AT268" s="11">
        <f>IF(('OddsRatio_working_3-way'!X268=0),IF(Q268&gt;0,-Q268^(1/3),(-Q268)^(1/3)),'OddsRatio_working_3-way'!AN268-'OddsRatio_working_3-way'!R268/3)</f>
        <v>-0.39706910389870376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9">
        <f t="shared" si="65"/>
        <v>0.25868949412779957</v>
      </c>
      <c r="E269" s="9">
        <f t="shared" si="66"/>
        <v>0.24258522746881206</v>
      </c>
      <c r="F269" s="9">
        <f t="shared" si="67"/>
        <v>0.49872527840338821</v>
      </c>
      <c r="G269" s="9">
        <f t="shared" si="68"/>
        <v>1.0692679988652944</v>
      </c>
      <c r="H269" s="9">
        <f t="shared" si="69"/>
        <v>3.8656382369589894</v>
      </c>
      <c r="I269" s="9">
        <f t="shared" si="70"/>
        <v>4.1222625566866595</v>
      </c>
      <c r="J269" s="9">
        <f t="shared" si="71"/>
        <v>2.0051119189333764</v>
      </c>
      <c r="K269" s="11">
        <f t="shared" si="72"/>
        <v>0.27173913043478259</v>
      </c>
      <c r="L269" s="11">
        <f t="shared" si="73"/>
        <v>0.25510204081632654</v>
      </c>
      <c r="M269" s="11">
        <f t="shared" si="74"/>
        <v>0.51546391752577325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-0.26285115121799485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0.23369107840357123</v>
      </c>
      <c r="Q269" s="11">
        <f>2*'OddsRatio_working_3-way'!K269*'OddsRatio_working_3-way'!L269*'OddsRatio_working_3-way'!M269</f>
        <v>7.1465161591306184E-2</v>
      </c>
      <c r="R269" s="11">
        <f t="shared" si="75"/>
        <v>0</v>
      </c>
      <c r="S269" s="11">
        <f t="shared" si="76"/>
        <v>-0.88906241163752864</v>
      </c>
      <c r="T269" s="11">
        <f t="shared" si="77"/>
        <v>-0.27188452955276105</v>
      </c>
      <c r="U269" s="11">
        <f>'OddsRatio_working_3-way'!S269-'OddsRatio_working_3-way'!R269^2/3</f>
        <v>-0.88906241163752864</v>
      </c>
      <c r="V269" s="11">
        <f>'OddsRatio_working_3-way'!S269*'OddsRatio_working_3-way'!R269/3-2*'OddsRatio_working_3-way'!R269^3/27-'OddsRatio_working_3-way'!T269</f>
        <v>0.27188452955276105</v>
      </c>
      <c r="W269" s="11">
        <f>'OddsRatio_working_3-way'!V269^2+4*'OddsRatio_working_3-way'!U269^3/27</f>
        <v>-3.0188929267225606E-2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0.16133050446006159</v>
      </c>
      <c r="Y269" s="11">
        <f>IF('OddsRatio_working_3-way'!W269&gt;=0,IF('OddsRatio_working_3-way'!V269+SQRT('OddsRatio_working_3-way'!W269)&gt;0,0,PI()),ACOS('OddsRatio_working_3-way'!V269/(2*'OddsRatio_working_3-way'!X269)))</f>
        <v>0.56864367191094334</v>
      </c>
      <c r="Z269" s="11">
        <f>'OddsRatio_working_3-way'!X269^(1/3)*COS('OddsRatio_working_3-way'!Y269/3)</f>
        <v>0.53463399943264722</v>
      </c>
      <c r="AA269" s="11">
        <f>'OddsRatio_working_3-way'!X269^(1/3)*COS(('OddsRatio_working_3-way'!Y269+2*PI())/3)</f>
        <v>-0.35614530543793088</v>
      </c>
      <c r="AB269" s="11">
        <f>'OddsRatio_working_3-way'!X269^(1/3)*COS(('OddsRatio_working_3-way'!Y269+4*PI())/3)</f>
        <v>-0.17848869399471642</v>
      </c>
      <c r="AC269" s="11">
        <f>'OddsRatio_working_3-way'!X269^(1/3)*SIN('OddsRatio_working_3-way'!Y269/3)</f>
        <v>0.10257009244005677</v>
      </c>
      <c r="AD269" s="11">
        <f>'OddsRatio_working_3-way'!X269^(1/3)*SIN(('OddsRatio_working_3-way'!Y269+2*PI())/3)</f>
        <v>0.41172157901551931</v>
      </c>
      <c r="AE269" s="11">
        <f>'OddsRatio_working_3-way'!X269^(1/3)*SIN(('OddsRatio_working_3-way'!Y269+4*PI())/3)</f>
        <v>-0.51429167145557597</v>
      </c>
      <c r="AF269" s="11">
        <f>-'OddsRatio_working_3-way'!U269/(3*'OddsRatio_working_3-way'!X269^(1/3))*COS(('OddsRatio_working_3-way'!Y269)/3)</f>
        <v>0.53463399943264711</v>
      </c>
      <c r="AG269" s="11">
        <f>-'OddsRatio_working_3-way'!U269/(3*'OddsRatio_working_3-way'!X269^(1/3))*COS(('OddsRatio_working_3-way'!Y269+2*PI())/3)</f>
        <v>-0.35614530543793077</v>
      </c>
      <c r="AH269" s="11">
        <f>-'OddsRatio_working_3-way'!U269/(3*'OddsRatio_working_3-way'!X269^(1/3))*COS(('OddsRatio_working_3-way'!Y269+4*PI())/3)</f>
        <v>-0.1784886939947164</v>
      </c>
      <c r="AI269" s="11">
        <f>'OddsRatio_working_3-way'!U269/(3*'OddsRatio_working_3-way'!X269^(1/3))*SIN(('OddsRatio_working_3-way'!Y269)/3)</f>
        <v>-0.10257009244005674</v>
      </c>
      <c r="AJ269" s="11">
        <f>'OddsRatio_working_3-way'!U269/(3*'OddsRatio_working_3-way'!X269^(1/3))*SIN(('OddsRatio_working_3-way'!Y269+2*PI())/3)</f>
        <v>-0.4117215790155192</v>
      </c>
      <c r="AK269" s="11">
        <f>'OddsRatio_working_3-way'!U269/(3*'OddsRatio_working_3-way'!X269^(1/3))*SIN(('OddsRatio_working_3-way'!Y269+4*PI())/3)</f>
        <v>0.51429167145557586</v>
      </c>
      <c r="AL269" s="11">
        <f>'OddsRatio_working_3-way'!Z269+'OddsRatio_working_3-way'!AF269</f>
        <v>1.0692679988652944</v>
      </c>
      <c r="AM269" s="11">
        <f>'OddsRatio_working_3-way'!AA269+'OddsRatio_working_3-way'!AG269</f>
        <v>-0.71229061087586165</v>
      </c>
      <c r="AN269" s="11">
        <f>'OddsRatio_working_3-way'!AB269+'OddsRatio_working_3-way'!AH269</f>
        <v>-0.35697738798943279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1.0692679988652944</v>
      </c>
      <c r="AS269" s="11">
        <f>IF(('OddsRatio_working_3-way'!X269=0),IF(Q269&gt;0,-Q269^(1/3),(-Q269)^(1/3)),'OddsRatio_working_3-way'!AM269-'OddsRatio_working_3-way'!R269/3)</f>
        <v>-0.71229061087586165</v>
      </c>
      <c r="AT269" s="11">
        <f>IF(('OddsRatio_working_3-way'!X269=0),IF(Q269&gt;0,-Q269^(1/3),(-Q269)^(1/3)),'OddsRatio_working_3-way'!AN269-'OddsRatio_working_3-way'!R269/3)</f>
        <v>-0.35697738798943279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9">
        <f t="shared" si="65"/>
        <v>0.15705247993115512</v>
      </c>
      <c r="E270" s="9">
        <f t="shared" si="66"/>
        <v>0.22122658585494712</v>
      </c>
      <c r="F270" s="9">
        <f t="shared" si="67"/>
        <v>0.62172093421389774</v>
      </c>
      <c r="G270" s="9">
        <f t="shared" si="68"/>
        <v>1.086497646431988</v>
      </c>
      <c r="H270" s="9">
        <f t="shared" si="69"/>
        <v>6.3672983733740205</v>
      </c>
      <c r="I270" s="9">
        <f t="shared" si="70"/>
        <v>4.5202523744396421</v>
      </c>
      <c r="J270" s="9">
        <f t="shared" si="71"/>
        <v>1.6084386820019134</v>
      </c>
      <c r="K270" s="11">
        <f t="shared" si="72"/>
        <v>0.16835016835016833</v>
      </c>
      <c r="L270" s="11">
        <f t="shared" si="73"/>
        <v>0.23584905660377356</v>
      </c>
      <c r="M270" s="11">
        <f t="shared" si="74"/>
        <v>0.64102564102564097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-0.22813036020583199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0.22245108723096141</v>
      </c>
      <c r="Q270" s="11">
        <f>2*'OddsRatio_working_3-way'!K270*'OddsRatio_working_3-way'!L270*'OddsRatio_working_3-way'!M270</f>
        <v>5.09041389544534E-2</v>
      </c>
      <c r="R270" s="11">
        <f t="shared" si="75"/>
        <v>0</v>
      </c>
      <c r="S270" s="11">
        <f t="shared" si="76"/>
        <v>-0.97510514177180785</v>
      </c>
      <c r="T270" s="11">
        <f t="shared" si="77"/>
        <v>-0.22313618804846858</v>
      </c>
      <c r="U270" s="11">
        <f>'OddsRatio_working_3-way'!S270-'OddsRatio_working_3-way'!R270^2/3</f>
        <v>-0.97510514177180785</v>
      </c>
      <c r="V270" s="11">
        <f>'OddsRatio_working_3-way'!S270*'OddsRatio_working_3-way'!R270/3-2*'OddsRatio_working_3-way'!R270^3/27-'OddsRatio_working_3-way'!T270</f>
        <v>0.22313618804846858</v>
      </c>
      <c r="W270" s="11">
        <f>'OddsRatio_working_3-way'!V270^2+4*'OddsRatio_working_3-way'!U270^3/27</f>
        <v>-8.7567168772369419E-2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0.18530847740266157</v>
      </c>
      <c r="Y270" s="11">
        <f>IF('OddsRatio_working_3-way'!W270&gt;=0,IF('OddsRatio_working_3-way'!V270+SQRT('OddsRatio_working_3-way'!W270)&gt;0,0,PI()),ACOS('OddsRatio_working_3-way'!V270/(2*'OddsRatio_working_3-way'!X270)))</f>
        <v>0.92470912607722888</v>
      </c>
      <c r="Z270" s="11">
        <f>'OddsRatio_working_3-way'!X270^(1/3)*COS('OddsRatio_working_3-way'!Y270/3)</f>
        <v>0.54324882321599388</v>
      </c>
      <c r="AA270" s="11">
        <f>'OddsRatio_working_3-way'!X270^(1/3)*COS(('OddsRatio_working_3-way'!Y270+2*PI())/3)</f>
        <v>-0.42141367189984924</v>
      </c>
      <c r="AB270" s="11">
        <f>'OddsRatio_working_3-way'!X270^(1/3)*COS(('OddsRatio_working_3-way'!Y270+4*PI())/3)</f>
        <v>-0.12183515131614486</v>
      </c>
      <c r="AC270" s="11">
        <f>'OddsRatio_working_3-way'!X270^(1/3)*SIN('OddsRatio_working_3-way'!Y270/3)</f>
        <v>0.17296173950243177</v>
      </c>
      <c r="AD270" s="11">
        <f>'OddsRatio_working_3-way'!X270^(1/3)*SIN(('OddsRatio_working_3-way'!Y270+2*PI())/3)</f>
        <v>0.38398641172983644</v>
      </c>
      <c r="AE270" s="11">
        <f>'OddsRatio_working_3-way'!X270^(1/3)*SIN(('OddsRatio_working_3-way'!Y270+4*PI())/3)</f>
        <v>-0.55694815123226804</v>
      </c>
      <c r="AF270" s="11">
        <f>-'OddsRatio_working_3-way'!U270/(3*'OddsRatio_working_3-way'!X270^(1/3))*COS(('OddsRatio_working_3-way'!Y270)/3)</f>
        <v>0.54324882321599399</v>
      </c>
      <c r="AG270" s="11">
        <f>-'OddsRatio_working_3-way'!U270/(3*'OddsRatio_working_3-way'!X270^(1/3))*COS(('OddsRatio_working_3-way'!Y270+2*PI())/3)</f>
        <v>-0.4214136718998493</v>
      </c>
      <c r="AH270" s="11">
        <f>-'OddsRatio_working_3-way'!U270/(3*'OddsRatio_working_3-way'!X270^(1/3))*COS(('OddsRatio_working_3-way'!Y270+4*PI())/3)</f>
        <v>-0.12183515131614489</v>
      </c>
      <c r="AI270" s="11">
        <f>'OddsRatio_working_3-way'!U270/(3*'OddsRatio_working_3-way'!X270^(1/3))*SIN(('OddsRatio_working_3-way'!Y270)/3)</f>
        <v>-0.17296173950243182</v>
      </c>
      <c r="AJ270" s="11">
        <f>'OddsRatio_working_3-way'!U270/(3*'OddsRatio_working_3-way'!X270^(1/3))*SIN(('OddsRatio_working_3-way'!Y270+2*PI())/3)</f>
        <v>-0.3839864117298365</v>
      </c>
      <c r="AK270" s="11">
        <f>'OddsRatio_working_3-way'!U270/(3*'OddsRatio_working_3-way'!X270^(1/3))*SIN(('OddsRatio_working_3-way'!Y270+4*PI())/3)</f>
        <v>0.55694815123226815</v>
      </c>
      <c r="AL270" s="11">
        <f>'OddsRatio_working_3-way'!Z270+'OddsRatio_working_3-way'!AF270</f>
        <v>1.086497646431988</v>
      </c>
      <c r="AM270" s="11">
        <f>'OddsRatio_working_3-way'!AA270+'OddsRatio_working_3-way'!AG270</f>
        <v>-0.84282734379969848</v>
      </c>
      <c r="AN270" s="11">
        <f>'OddsRatio_working_3-way'!AB270+'OddsRatio_working_3-way'!AH270</f>
        <v>-0.24367030263228975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1.086497646431988</v>
      </c>
      <c r="AS270" s="11">
        <f>IF(('OddsRatio_working_3-way'!X270=0),IF(Q270&gt;0,-Q270^(1/3),(-Q270)^(1/3)),'OddsRatio_working_3-way'!AM270-'OddsRatio_working_3-way'!R270/3)</f>
        <v>-0.84282734379969848</v>
      </c>
      <c r="AT270" s="11">
        <f>IF(('OddsRatio_working_3-way'!X270=0),IF(Q270&gt;0,-Q270^(1/3),(-Q270)^(1/3)),'OddsRatio_working_3-way'!AN270-'OddsRatio_working_3-way'!R270/3)</f>
        <v>-0.24367030263228975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9">
        <f t="shared" si="65"/>
        <v>0.28974109524405012</v>
      </c>
      <c r="E271" s="9">
        <f t="shared" si="66"/>
        <v>0.27413186580704785</v>
      </c>
      <c r="F271" s="9">
        <f t="shared" si="67"/>
        <v>0.43612703894890198</v>
      </c>
      <c r="G271" s="9">
        <f t="shared" si="68"/>
        <v>1.0343279103447893</v>
      </c>
      <c r="H271" s="9">
        <f t="shared" si="69"/>
        <v>3.4513571475171512</v>
      </c>
      <c r="I271" s="9">
        <f t="shared" si="70"/>
        <v>3.6478794504826602</v>
      </c>
      <c r="J271" s="9">
        <f t="shared" si="71"/>
        <v>2.2929098879309868</v>
      </c>
      <c r="K271" s="11">
        <f t="shared" si="72"/>
        <v>0.29673590504451036</v>
      </c>
      <c r="L271" s="11">
        <f t="shared" si="73"/>
        <v>0.2808988764044944</v>
      </c>
      <c r="M271" s="11">
        <f t="shared" si="74"/>
        <v>0.44444444444444442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-0.28095444492603827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0.22894230876093313</v>
      </c>
      <c r="Q271" s="11">
        <f>2*'OddsRatio_working_3-way'!K271*'OddsRatio_working_3-way'!L271*'OddsRatio_working_3-way'!M271</f>
        <v>7.4091362058554391E-2</v>
      </c>
      <c r="R271" s="11">
        <f t="shared" si="75"/>
        <v>0</v>
      </c>
      <c r="S271" s="11">
        <f t="shared" si="76"/>
        <v>-0.81487341772151911</v>
      </c>
      <c r="T271" s="11">
        <f t="shared" si="77"/>
        <v>-0.26371308016877637</v>
      </c>
      <c r="U271" s="11">
        <f>'OddsRatio_working_3-way'!S271-'OddsRatio_working_3-way'!R271^2/3</f>
        <v>-0.81487341772151911</v>
      </c>
      <c r="V271" s="11">
        <f>'OddsRatio_working_3-way'!S271*'OddsRatio_working_3-way'!R271/3-2*'OddsRatio_working_3-way'!R271^3/27-'OddsRatio_working_3-way'!T271</f>
        <v>0.26371308016877637</v>
      </c>
      <c r="W271" s="11">
        <f>'OddsRatio_working_3-way'!V271^2+4*'OddsRatio_working_3-way'!U271^3/27</f>
        <v>-1.0617067174950437E-2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0.1415641690427471</v>
      </c>
      <c r="Y271" s="11">
        <f>IF('OddsRatio_working_3-way'!W271&gt;=0,IF('OddsRatio_working_3-way'!V271+SQRT('OddsRatio_working_3-way'!W271)&gt;0,0,PI()),ACOS('OddsRatio_working_3-way'!V271/(2*'OddsRatio_working_3-way'!X271)))</f>
        <v>0.37248474560886047</v>
      </c>
      <c r="Z271" s="11">
        <f>'OddsRatio_working_3-way'!X271^(1/3)*COS('OddsRatio_working_3-way'!Y271/3)</f>
        <v>0.51716395517239466</v>
      </c>
      <c r="AA271" s="11">
        <f>'OddsRatio_working_3-way'!X271^(1/3)*COS(('OddsRatio_working_3-way'!Y271+2*PI())/3)</f>
        <v>-0.31447864146888155</v>
      </c>
      <c r="AB271" s="11">
        <f>'OddsRatio_working_3-way'!X271^(1/3)*COS(('OddsRatio_working_3-way'!Y271+4*PI())/3)</f>
        <v>-0.20268531370351323</v>
      </c>
      <c r="AC271" s="11">
        <f>'OddsRatio_working_3-way'!X271^(1/3)*SIN('OddsRatio_working_3-way'!Y271/3)</f>
        <v>6.4543907878939738E-2</v>
      </c>
      <c r="AD271" s="11">
        <f>'OddsRatio_working_3-way'!X271^(1/3)*SIN(('OddsRatio_working_3-way'!Y271+2*PI())/3)</f>
        <v>0.41560516916146067</v>
      </c>
      <c r="AE271" s="11">
        <f>'OddsRatio_working_3-way'!X271^(1/3)*SIN(('OddsRatio_working_3-way'!Y271+4*PI())/3)</f>
        <v>-0.48014907704040016</v>
      </c>
      <c r="AF271" s="11">
        <f>-'OddsRatio_working_3-way'!U271/(3*'OddsRatio_working_3-way'!X271^(1/3))*COS(('OddsRatio_working_3-way'!Y271)/3)</f>
        <v>0.51716395517239466</v>
      </c>
      <c r="AG271" s="11">
        <f>-'OddsRatio_working_3-way'!U271/(3*'OddsRatio_working_3-way'!X271^(1/3))*COS(('OddsRatio_working_3-way'!Y271+2*PI())/3)</f>
        <v>-0.31447864146888155</v>
      </c>
      <c r="AH271" s="11">
        <f>-'OddsRatio_working_3-way'!U271/(3*'OddsRatio_working_3-way'!X271^(1/3))*COS(('OddsRatio_working_3-way'!Y271+4*PI())/3)</f>
        <v>-0.20268531370351323</v>
      </c>
      <c r="AI271" s="11">
        <f>'OddsRatio_working_3-way'!U271/(3*'OddsRatio_working_3-way'!X271^(1/3))*SIN(('OddsRatio_working_3-way'!Y271)/3)</f>
        <v>-6.4543907878939738E-2</v>
      </c>
      <c r="AJ271" s="11">
        <f>'OddsRatio_working_3-way'!U271/(3*'OddsRatio_working_3-way'!X271^(1/3))*SIN(('OddsRatio_working_3-way'!Y271+2*PI())/3)</f>
        <v>-0.41560516916146067</v>
      </c>
      <c r="AK271" s="11">
        <f>'OddsRatio_working_3-way'!U271/(3*'OddsRatio_working_3-way'!X271^(1/3))*SIN(('OddsRatio_working_3-way'!Y271+4*PI())/3)</f>
        <v>0.48014907704040016</v>
      </c>
      <c r="AL271" s="11">
        <f>'OddsRatio_working_3-way'!Z271+'OddsRatio_working_3-way'!AF271</f>
        <v>1.0343279103447893</v>
      </c>
      <c r="AM271" s="11">
        <f>'OddsRatio_working_3-way'!AA271+'OddsRatio_working_3-way'!AG271</f>
        <v>-0.6289572829377631</v>
      </c>
      <c r="AN271" s="11">
        <f>'OddsRatio_working_3-way'!AB271+'OddsRatio_working_3-way'!AH271</f>
        <v>-0.40537062740702645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1.0343279103447893</v>
      </c>
      <c r="AS271" s="11">
        <f>IF(('OddsRatio_working_3-way'!X271=0),IF(Q271&gt;0,-Q271^(1/3),(-Q271)^(1/3)),'OddsRatio_working_3-way'!AM271-'OddsRatio_working_3-way'!R271/3)</f>
        <v>-0.6289572829377631</v>
      </c>
      <c r="AT271" s="11">
        <f>IF(('OddsRatio_working_3-way'!X271=0),IF(Q271&gt;0,-Q271^(1/3),(-Q271)^(1/3)),'OddsRatio_working_3-way'!AN271-'OddsRatio_working_3-way'!R271/3)</f>
        <v>-0.40537062740702645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9">
        <f t="shared" si="65"/>
        <v>0.22797477229385729</v>
      </c>
      <c r="E272" s="9">
        <f t="shared" si="66"/>
        <v>0.26069552951256009</v>
      </c>
      <c r="F272" s="9">
        <f t="shared" si="67"/>
        <v>0.51132969819358254</v>
      </c>
      <c r="G272" s="9">
        <f t="shared" si="68"/>
        <v>1.038788424386849</v>
      </c>
      <c r="H272" s="9">
        <f t="shared" si="69"/>
        <v>4.3864502635011284</v>
      </c>
      <c r="I272" s="9">
        <f t="shared" si="70"/>
        <v>3.8358923985760978</v>
      </c>
      <c r="J272" s="9">
        <f t="shared" si="71"/>
        <v>1.9556853504359011</v>
      </c>
      <c r="K272" s="11">
        <f t="shared" si="72"/>
        <v>0.23474178403755869</v>
      </c>
      <c r="L272" s="11">
        <f t="shared" si="73"/>
        <v>0.26809651474530832</v>
      </c>
      <c r="M272" s="11">
        <f t="shared" si="74"/>
        <v>0.52083333333333337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-0.26837892862087609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0.22649487931461276</v>
      </c>
      <c r="Q272" s="11">
        <f>2*'OddsRatio_working_3-way'!K272*'OddsRatio_working_3-way'!L272*'OddsRatio_working_3-way'!M272</f>
        <v>6.5555681422463902E-2</v>
      </c>
      <c r="R272" s="11">
        <f t="shared" si="75"/>
        <v>0</v>
      </c>
      <c r="S272" s="11">
        <f t="shared" si="76"/>
        <v>-0.84393689355012447</v>
      </c>
      <c r="T272" s="11">
        <f t="shared" si="77"/>
        <v>-0.2442653816353472</v>
      </c>
      <c r="U272" s="11">
        <f>'OddsRatio_working_3-way'!S272-'OddsRatio_working_3-way'!R272^2/3</f>
        <v>-0.84393689355012447</v>
      </c>
      <c r="V272" s="11">
        <f>'OddsRatio_working_3-way'!S272*'OddsRatio_working_3-way'!R272/3-2*'OddsRatio_working_3-way'!R272^3/27-'OddsRatio_working_3-way'!T272</f>
        <v>0.2442653816353472</v>
      </c>
      <c r="W272" s="11">
        <f>'OddsRatio_working_3-way'!V272^2+4*'OddsRatio_working_3-way'!U272^3/27</f>
        <v>-2.9382828533799032E-2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0.14920489703697801</v>
      </c>
      <c r="Y272" s="11">
        <f>IF('OddsRatio_working_3-way'!W272&gt;=0,IF('OddsRatio_working_3-way'!V272+SQRT('OddsRatio_working_3-way'!W272)&gt;0,0,PI()),ACOS('OddsRatio_working_3-way'!V272/(2*'OddsRatio_working_3-way'!X272)))</f>
        <v>0.61190215674606119</v>
      </c>
      <c r="Z272" s="11">
        <f>'OddsRatio_working_3-way'!X272^(1/3)*COS('OddsRatio_working_3-way'!Y272/3)</f>
        <v>0.51939421219342463</v>
      </c>
      <c r="AA272" s="11">
        <f>'OddsRatio_working_3-way'!X272^(1/3)*COS(('OddsRatio_working_3-way'!Y272+2*PI())/3)</f>
        <v>-0.35273721917977952</v>
      </c>
      <c r="AB272" s="11">
        <f>'OddsRatio_working_3-way'!X272^(1/3)*COS(('OddsRatio_working_3-way'!Y272+4*PI())/3)</f>
        <v>-0.16665699301364506</v>
      </c>
      <c r="AC272" s="11">
        <f>'OddsRatio_working_3-way'!X272^(1/3)*SIN('OddsRatio_working_3-way'!Y272/3)</f>
        <v>0.10743346866788418</v>
      </c>
      <c r="AD272" s="11">
        <f>'OddsRatio_working_3-way'!X272^(1/3)*SIN(('OddsRatio_working_3-way'!Y272+2*PI())/3)</f>
        <v>0.39609184800416897</v>
      </c>
      <c r="AE272" s="11">
        <f>'OddsRatio_working_3-way'!X272^(1/3)*SIN(('OddsRatio_working_3-way'!Y272+4*PI())/3)</f>
        <v>-0.50352531667205314</v>
      </c>
      <c r="AF272" s="11">
        <f>-'OddsRatio_working_3-way'!U272/(3*'OddsRatio_working_3-way'!X272^(1/3))*COS(('OddsRatio_working_3-way'!Y272)/3)</f>
        <v>0.51939421219342452</v>
      </c>
      <c r="AG272" s="11">
        <f>-'OddsRatio_working_3-way'!U272/(3*'OddsRatio_working_3-way'!X272^(1/3))*COS(('OddsRatio_working_3-way'!Y272+2*PI())/3)</f>
        <v>-0.35273721917977946</v>
      </c>
      <c r="AH272" s="11">
        <f>-'OddsRatio_working_3-way'!U272/(3*'OddsRatio_working_3-way'!X272^(1/3))*COS(('OddsRatio_working_3-way'!Y272+4*PI())/3)</f>
        <v>-0.16665699301364501</v>
      </c>
      <c r="AI272" s="11">
        <f>'OddsRatio_working_3-way'!U272/(3*'OddsRatio_working_3-way'!X272^(1/3))*SIN(('OddsRatio_working_3-way'!Y272)/3)</f>
        <v>-0.10743346866788415</v>
      </c>
      <c r="AJ272" s="11">
        <f>'OddsRatio_working_3-way'!U272/(3*'OddsRatio_working_3-way'!X272^(1/3))*SIN(('OddsRatio_working_3-way'!Y272+2*PI())/3)</f>
        <v>-0.39609184800416886</v>
      </c>
      <c r="AK272" s="11">
        <f>'OddsRatio_working_3-way'!U272/(3*'OddsRatio_working_3-way'!X272^(1/3))*SIN(('OddsRatio_working_3-way'!Y272+4*PI())/3)</f>
        <v>0.50352531667205302</v>
      </c>
      <c r="AL272" s="11">
        <f>'OddsRatio_working_3-way'!Z272+'OddsRatio_working_3-way'!AF272</f>
        <v>1.038788424386849</v>
      </c>
      <c r="AM272" s="11">
        <f>'OddsRatio_working_3-way'!AA272+'OddsRatio_working_3-way'!AG272</f>
        <v>-0.70547443835955903</v>
      </c>
      <c r="AN272" s="11">
        <f>'OddsRatio_working_3-way'!AB272+'OddsRatio_working_3-way'!AH272</f>
        <v>-0.33331398602729007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1.038788424386849</v>
      </c>
      <c r="AS272" s="11">
        <f>IF(('OddsRatio_working_3-way'!X272=0),IF(Q272&gt;0,-Q272^(1/3),(-Q272)^(1/3)),'OddsRatio_working_3-way'!AM272-'OddsRatio_working_3-way'!R272/3)</f>
        <v>-0.70547443835955903</v>
      </c>
      <c r="AT272" s="11">
        <f>IF(('OddsRatio_working_3-way'!X272=0),IF(Q272&gt;0,-Q272^(1/3),(-Q272)^(1/3)),'OddsRatio_working_3-way'!AN272-'OddsRatio_working_3-way'!R272/3)</f>
        <v>-0.33331398602729007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9">
        <f t="shared" si="65"/>
        <v>0.38840341217150631</v>
      </c>
      <c r="E273" s="9">
        <f t="shared" si="66"/>
        <v>0.27020621163518993</v>
      </c>
      <c r="F273" s="9">
        <f t="shared" si="67"/>
        <v>0.34139037619330387</v>
      </c>
      <c r="G273" s="9">
        <f t="shared" si="68"/>
        <v>1.0428097183855423</v>
      </c>
      <c r="H273" s="9">
        <f t="shared" si="69"/>
        <v>2.5746426747621687</v>
      </c>
      <c r="I273" s="9">
        <f t="shared" si="70"/>
        <v>3.7008771706185541</v>
      </c>
      <c r="J273" s="9">
        <f t="shared" si="71"/>
        <v>2.9291979790132534</v>
      </c>
      <c r="K273" s="11">
        <f t="shared" si="72"/>
        <v>0.39840637450199207</v>
      </c>
      <c r="L273" s="11">
        <f t="shared" si="73"/>
        <v>0.2785515320334262</v>
      </c>
      <c r="M273" s="11">
        <f t="shared" si="74"/>
        <v>0.35087719298245612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-0.28173150139996139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0.23168821074982676</v>
      </c>
      <c r="Q273" s="11">
        <f>2*'OddsRatio_working_3-way'!K273*'OddsRatio_working_3-way'!L273*'OddsRatio_working_3-way'!M273</f>
        <v>7.7878390168009001E-2</v>
      </c>
      <c r="R273" s="11">
        <f t="shared" si="75"/>
        <v>0</v>
      </c>
      <c r="S273" s="11">
        <f t="shared" si="76"/>
        <v>-0.82237239924728744</v>
      </c>
      <c r="T273" s="11">
        <f t="shared" si="77"/>
        <v>-0.27642769722597899</v>
      </c>
      <c r="U273" s="11">
        <f>'OddsRatio_working_3-way'!S273-'OddsRatio_working_3-way'!R273^2/3</f>
        <v>-0.82237239924728744</v>
      </c>
      <c r="V273" s="11">
        <f>'OddsRatio_working_3-way'!S273*'OddsRatio_working_3-way'!R273/3-2*'OddsRatio_working_3-way'!R273^3/27-'OddsRatio_working_3-way'!T273</f>
        <v>0.27642769722597899</v>
      </c>
      <c r="W273" s="11">
        <f>'OddsRatio_working_3-way'!V273^2+4*'OddsRatio_working_3-way'!U273^3/27</f>
        <v>-5.982907862415815E-3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0.14352280276673227</v>
      </c>
      <c r="Y273" s="11">
        <f>IF('OddsRatio_working_3-way'!W273&gt;=0,IF('OddsRatio_working_3-way'!V273+SQRT('OddsRatio_working_3-way'!W273)&gt;0,0,PI()),ACOS('OddsRatio_working_3-way'!V273/(2*'OddsRatio_working_3-way'!X273)))</f>
        <v>0.27283930115454202</v>
      </c>
      <c r="Z273" s="11">
        <f>'OddsRatio_working_3-way'!X273^(1/3)*COS('OddsRatio_working_3-way'!Y273/3)</f>
        <v>0.52140485919277124</v>
      </c>
      <c r="AA273" s="11">
        <f>'OddsRatio_working_3-way'!X273^(1/3)*COS(('OddsRatio_working_3-way'!Y273+2*PI())/3)</f>
        <v>-0.30188287907725803</v>
      </c>
      <c r="AB273" s="11">
        <f>'OddsRatio_working_3-way'!X273^(1/3)*COS(('OddsRatio_working_3-way'!Y273+4*PI())/3)</f>
        <v>-0.21952198011551333</v>
      </c>
      <c r="AC273" s="11">
        <f>'OddsRatio_working_3-way'!X273^(1/3)*SIN('OddsRatio_working_3-way'!Y273/3)</f>
        <v>4.7551087186262851E-2</v>
      </c>
      <c r="AD273" s="11">
        <f>'OddsRatio_working_3-way'!X273^(1/3)*SIN(('OddsRatio_working_3-way'!Y273+2*PI())/3)</f>
        <v>0.42777431012445666</v>
      </c>
      <c r="AE273" s="11">
        <f>'OddsRatio_working_3-way'!X273^(1/3)*SIN(('OddsRatio_working_3-way'!Y273+4*PI())/3)</f>
        <v>-0.47532539731071954</v>
      </c>
      <c r="AF273" s="11">
        <f>-'OddsRatio_working_3-way'!U273/(3*'OddsRatio_working_3-way'!X273^(1/3))*COS(('OddsRatio_working_3-way'!Y273)/3)</f>
        <v>0.52140485919277102</v>
      </c>
      <c r="AG273" s="11">
        <f>-'OddsRatio_working_3-way'!U273/(3*'OddsRatio_working_3-way'!X273^(1/3))*COS(('OddsRatio_working_3-way'!Y273+2*PI())/3)</f>
        <v>-0.30188287907725792</v>
      </c>
      <c r="AH273" s="11">
        <f>-'OddsRatio_working_3-way'!U273/(3*'OddsRatio_working_3-way'!X273^(1/3))*COS(('OddsRatio_working_3-way'!Y273+4*PI())/3)</f>
        <v>-0.21952198011551324</v>
      </c>
      <c r="AI273" s="11">
        <f>'OddsRatio_working_3-way'!U273/(3*'OddsRatio_working_3-way'!X273^(1/3))*SIN(('OddsRatio_working_3-way'!Y273)/3)</f>
        <v>-4.755108718626283E-2</v>
      </c>
      <c r="AJ273" s="11">
        <f>'OddsRatio_working_3-way'!U273/(3*'OddsRatio_working_3-way'!X273^(1/3))*SIN(('OddsRatio_working_3-way'!Y273+2*PI())/3)</f>
        <v>-0.42777431012445644</v>
      </c>
      <c r="AK273" s="11">
        <f>'OddsRatio_working_3-way'!U273/(3*'OddsRatio_working_3-way'!X273^(1/3))*SIN(('OddsRatio_working_3-way'!Y273+4*PI())/3)</f>
        <v>0.47532539731071932</v>
      </c>
      <c r="AL273" s="11">
        <f>'OddsRatio_working_3-way'!Z273+'OddsRatio_working_3-way'!AF273</f>
        <v>1.0428097183855423</v>
      </c>
      <c r="AM273" s="11">
        <f>'OddsRatio_working_3-way'!AA273+'OddsRatio_working_3-way'!AG273</f>
        <v>-0.60376575815451594</v>
      </c>
      <c r="AN273" s="11">
        <f>'OddsRatio_working_3-way'!AB273+'OddsRatio_working_3-way'!AH273</f>
        <v>-0.43904396023102654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1.0428097183855423</v>
      </c>
      <c r="AS273" s="11">
        <f>IF(('OddsRatio_working_3-way'!X273=0),IF(Q273&gt;0,-Q273^(1/3),(-Q273)^(1/3)),'OddsRatio_working_3-way'!AM273-'OddsRatio_working_3-way'!R273/3)</f>
        <v>-0.60376575815451594</v>
      </c>
      <c r="AT273" s="11">
        <f>IF(('OddsRatio_working_3-way'!X273=0),IF(Q273&gt;0,-Q273^(1/3),(-Q273)^(1/3)),'OddsRatio_working_3-way'!AN273-'OddsRatio_working_3-way'!R273/3)</f>
        <v>-0.43904396023102654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9">
        <f t="shared" si="65"/>
        <v>0.54958406669537818</v>
      </c>
      <c r="E274" s="9">
        <f t="shared" si="66"/>
        <v>0.22813846617688668</v>
      </c>
      <c r="F274" s="9">
        <f t="shared" si="67"/>
        <v>0.22227746712773502</v>
      </c>
      <c r="G274" s="9">
        <f t="shared" si="68"/>
        <v>1.0507151857981096</v>
      </c>
      <c r="H274" s="9">
        <f t="shared" si="69"/>
        <v>1.8195578449225258</v>
      </c>
      <c r="I274" s="9">
        <f t="shared" si="70"/>
        <v>4.3833028982699132</v>
      </c>
      <c r="J274" s="9">
        <f t="shared" si="71"/>
        <v>4.4988815687077057</v>
      </c>
      <c r="K274" s="11">
        <f t="shared" si="72"/>
        <v>0.5617977528089888</v>
      </c>
      <c r="L274" s="11">
        <f t="shared" si="73"/>
        <v>0.23696682464454977</v>
      </c>
      <c r="M274" s="11">
        <f t="shared" si="74"/>
        <v>0.23094688221709006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-0.25714279389524952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0.22536352396976281</v>
      </c>
      <c r="Q274" s="11">
        <f>2*'OddsRatio_working_3-way'!K274*'OddsRatio_working_3-way'!L274*'OddsRatio_working_3-way'!M274</f>
        <v>6.1490729596115359E-2</v>
      </c>
      <c r="R274" s="11">
        <f t="shared" si="75"/>
        <v>0</v>
      </c>
      <c r="S274" s="11">
        <f t="shared" si="76"/>
        <v>-0.87641391989218098</v>
      </c>
      <c r="T274" s="11">
        <f t="shared" si="77"/>
        <v>-0.23913067391328263</v>
      </c>
      <c r="U274" s="11">
        <f>'OddsRatio_working_3-way'!S274-'OddsRatio_working_3-way'!R274^2/3</f>
        <v>-0.87641391989218098</v>
      </c>
      <c r="V274" s="11">
        <f>'OddsRatio_working_3-way'!S274*'OddsRatio_working_3-way'!R274/3-2*'OddsRatio_working_3-way'!R274^3/27-'OddsRatio_working_3-way'!T274</f>
        <v>0.23913067391328263</v>
      </c>
      <c r="W274" s="11">
        <f>'OddsRatio_working_3-way'!V274^2+4*'OddsRatio_working_3-way'!U274^3/27</f>
        <v>-4.2546109371387468E-2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0.15789995929195816</v>
      </c>
      <c r="Y274" s="11">
        <f>IF('OddsRatio_working_3-way'!W274&gt;=0,IF('OddsRatio_working_3-way'!V274+SQRT('OddsRatio_working_3-way'!W274)&gt;0,0,PI()),ACOS('OddsRatio_working_3-way'!V274/(2*'OddsRatio_working_3-way'!X274)))</f>
        <v>0.71174681193024358</v>
      </c>
      <c r="Z274" s="11">
        <f>'OddsRatio_working_3-way'!X274^(1/3)*COS('OddsRatio_working_3-way'!Y274/3)</f>
        <v>0.52535759289905481</v>
      </c>
      <c r="AA274" s="11">
        <f>'OddsRatio_working_3-way'!X274^(1/3)*COS(('OddsRatio_working_3-way'!Y274+2*PI())/3)</f>
        <v>-0.37269256677183038</v>
      </c>
      <c r="AB274" s="11">
        <f>'OddsRatio_working_3-way'!X274^(1/3)*COS(('OddsRatio_working_3-way'!Y274+4*PI())/3)</f>
        <v>-0.15266502612722466</v>
      </c>
      <c r="AC274" s="11">
        <f>'OddsRatio_working_3-way'!X274^(1/3)*SIN('OddsRatio_working_3-way'!Y274/3)</f>
        <v>0.12703295982029458</v>
      </c>
      <c r="AD274" s="11">
        <f>'OddsRatio_working_3-way'!X274^(1/3)*SIN(('OddsRatio_working_3-way'!Y274+2*PI())/3)</f>
        <v>0.39145654161147753</v>
      </c>
      <c r="AE274" s="11">
        <f>'OddsRatio_working_3-way'!X274^(1/3)*SIN(('OddsRatio_working_3-way'!Y274+4*PI())/3)</f>
        <v>-0.51848950143177197</v>
      </c>
      <c r="AF274" s="11">
        <f>-'OddsRatio_working_3-way'!U274/(3*'OddsRatio_working_3-way'!X274^(1/3))*COS(('OddsRatio_working_3-way'!Y274)/3)</f>
        <v>0.52535759289905481</v>
      </c>
      <c r="AG274" s="11">
        <f>-'OddsRatio_working_3-way'!U274/(3*'OddsRatio_working_3-way'!X274^(1/3))*COS(('OddsRatio_working_3-way'!Y274+2*PI())/3)</f>
        <v>-0.37269256677183038</v>
      </c>
      <c r="AH274" s="11">
        <f>-'OddsRatio_working_3-way'!U274/(3*'OddsRatio_working_3-way'!X274^(1/3))*COS(('OddsRatio_working_3-way'!Y274+4*PI())/3)</f>
        <v>-0.15266502612722466</v>
      </c>
      <c r="AI274" s="11">
        <f>'OddsRatio_working_3-way'!U274/(3*'OddsRatio_working_3-way'!X274^(1/3))*SIN(('OddsRatio_working_3-way'!Y274)/3)</f>
        <v>-0.12703295982029458</v>
      </c>
      <c r="AJ274" s="11">
        <f>'OddsRatio_working_3-way'!U274/(3*'OddsRatio_working_3-way'!X274^(1/3))*SIN(('OddsRatio_working_3-way'!Y274+2*PI())/3)</f>
        <v>-0.39145654161147753</v>
      </c>
      <c r="AK274" s="11">
        <f>'OddsRatio_working_3-way'!U274/(3*'OddsRatio_working_3-way'!X274^(1/3))*SIN(('OddsRatio_working_3-way'!Y274+4*PI())/3)</f>
        <v>0.51848950143177197</v>
      </c>
      <c r="AL274" s="11">
        <f>'OddsRatio_working_3-way'!Z274+'OddsRatio_working_3-way'!AF274</f>
        <v>1.0507151857981096</v>
      </c>
      <c r="AM274" s="11">
        <f>'OddsRatio_working_3-way'!AA274+'OddsRatio_working_3-way'!AG274</f>
        <v>-0.74538513354366076</v>
      </c>
      <c r="AN274" s="11">
        <f>'OddsRatio_working_3-way'!AB274+'OddsRatio_working_3-way'!AH274</f>
        <v>-0.30533005225444931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1.0507151857981096</v>
      </c>
      <c r="AS274" s="11">
        <f>IF(('OddsRatio_working_3-way'!X274=0),IF(Q274&gt;0,-Q274^(1/3),(-Q274)^(1/3)),'OddsRatio_working_3-way'!AM274-'OddsRatio_working_3-way'!R274/3)</f>
        <v>-0.74538513354366076</v>
      </c>
      <c r="AT274" s="11">
        <f>IF(('OddsRatio_working_3-way'!X274=0),IF(Q274&gt;0,-Q274^(1/3),(-Q274)^(1/3)),'OddsRatio_working_3-way'!AN274-'OddsRatio_working_3-way'!R274/3)</f>
        <v>-0.30533005225444931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9">
        <f t="shared" si="65"/>
        <v>0.31357884351725024</v>
      </c>
      <c r="E275" s="9">
        <f t="shared" si="66"/>
        <v>0.28988996219546981</v>
      </c>
      <c r="F275" s="9">
        <f t="shared" si="67"/>
        <v>0.39653119428728012</v>
      </c>
      <c r="G275" s="9">
        <f t="shared" si="68"/>
        <v>1.0423764999782481</v>
      </c>
      <c r="H275" s="9">
        <f t="shared" si="69"/>
        <v>3.1889906499543206</v>
      </c>
      <c r="I275" s="9">
        <f t="shared" si="70"/>
        <v>3.4495847749488835</v>
      </c>
      <c r="J275" s="9">
        <f t="shared" si="71"/>
        <v>2.5218696899682422</v>
      </c>
      <c r="K275" s="11">
        <f t="shared" si="72"/>
        <v>0.32258064516129031</v>
      </c>
      <c r="L275" s="11">
        <f t="shared" si="73"/>
        <v>0.29850746268656714</v>
      </c>
      <c r="M275" s="11">
        <f t="shared" si="74"/>
        <v>0.4065040650406504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-0.28203201146118351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0.23133741207416886</v>
      </c>
      <c r="Q275" s="11">
        <f>2*'OddsRatio_working_3-way'!K275*'OddsRatio_working_3-way'!L275*'OddsRatio_working_3-way'!M275</f>
        <v>7.8286772275522457E-2</v>
      </c>
      <c r="R275" s="11">
        <f t="shared" si="75"/>
        <v>0</v>
      </c>
      <c r="S275" s="11">
        <f t="shared" si="76"/>
        <v>-0.82025232127243175</v>
      </c>
      <c r="T275" s="11">
        <f t="shared" si="77"/>
        <v>-0.27758115779100906</v>
      </c>
      <c r="U275" s="11">
        <f>'OddsRatio_working_3-way'!S275-'OddsRatio_working_3-way'!R275^2/3</f>
        <v>-0.82025232127243175</v>
      </c>
      <c r="V275" s="11">
        <f>'OddsRatio_working_3-way'!S275*'OddsRatio_working_3-way'!R275/3-2*'OddsRatio_working_3-way'!R275^3/27-'OddsRatio_working_3-way'!T275</f>
        <v>0.27758115779100906</v>
      </c>
      <c r="W275" s="11">
        <f>'OddsRatio_working_3-way'!V275^2+4*'OddsRatio_working_3-way'!U275^3/27</f>
        <v>-4.7082770031412896E-3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0.14296815743701319</v>
      </c>
      <c r="Y275" s="11">
        <f>IF('OddsRatio_working_3-way'!W275&gt;=0,IF('OddsRatio_working_3-way'!V275+SQRT('OddsRatio_working_3-way'!W275)&gt;0,0,PI()),ACOS('OddsRatio_working_3-way'!V275/(2*'OddsRatio_working_3-way'!X275)))</f>
        <v>0.24233764344261854</v>
      </c>
      <c r="Z275" s="11">
        <f>'OddsRatio_working_3-way'!X275^(1/3)*COS('OddsRatio_working_3-way'!Y275/3)</f>
        <v>0.52118824998912416</v>
      </c>
      <c r="AA275" s="11">
        <f>'OddsRatio_working_3-way'!X275^(1/3)*COS(('OddsRatio_working_3-way'!Y275+2*PI())/3)</f>
        <v>-0.29713432714320431</v>
      </c>
      <c r="AB275" s="11">
        <f>'OddsRatio_working_3-way'!X275^(1/3)*COS(('OddsRatio_working_3-way'!Y275+4*PI())/3)</f>
        <v>-0.22405392284591952</v>
      </c>
      <c r="AC275" s="11">
        <f>'OddsRatio_working_3-way'!X275^(1/3)*SIN('OddsRatio_working_3-way'!Y275/3)</f>
        <v>4.2192991093524042E-2</v>
      </c>
      <c r="AD275" s="11">
        <f>'OddsRatio_working_3-way'!X275^(1/3)*SIN(('OddsRatio_working_3-way'!Y275+2*PI())/3)</f>
        <v>0.43026576909777431</v>
      </c>
      <c r="AE275" s="11">
        <f>'OddsRatio_working_3-way'!X275^(1/3)*SIN(('OddsRatio_working_3-way'!Y275+4*PI())/3)</f>
        <v>-0.47245876019129829</v>
      </c>
      <c r="AF275" s="11">
        <f>-'OddsRatio_working_3-way'!U275/(3*'OddsRatio_working_3-way'!X275^(1/3))*COS(('OddsRatio_working_3-way'!Y275)/3)</f>
        <v>0.52118824998912405</v>
      </c>
      <c r="AG275" s="11">
        <f>-'OddsRatio_working_3-way'!U275/(3*'OddsRatio_working_3-way'!X275^(1/3))*COS(('OddsRatio_working_3-way'!Y275+2*PI())/3)</f>
        <v>-0.29713432714320426</v>
      </c>
      <c r="AH275" s="11">
        <f>-'OddsRatio_working_3-way'!U275/(3*'OddsRatio_working_3-way'!X275^(1/3))*COS(('OddsRatio_working_3-way'!Y275+4*PI())/3)</f>
        <v>-0.22405392284591949</v>
      </c>
      <c r="AI275" s="11">
        <f>'OddsRatio_working_3-way'!U275/(3*'OddsRatio_working_3-way'!X275^(1/3))*SIN(('OddsRatio_working_3-way'!Y275)/3)</f>
        <v>-4.2192991093524028E-2</v>
      </c>
      <c r="AJ275" s="11">
        <f>'OddsRatio_working_3-way'!U275/(3*'OddsRatio_working_3-way'!X275^(1/3))*SIN(('OddsRatio_working_3-way'!Y275+2*PI())/3)</f>
        <v>-0.4302657690977742</v>
      </c>
      <c r="AK275" s="11">
        <f>'OddsRatio_working_3-way'!U275/(3*'OddsRatio_working_3-way'!X275^(1/3))*SIN(('OddsRatio_working_3-way'!Y275+4*PI())/3)</f>
        <v>0.47245876019129818</v>
      </c>
      <c r="AL275" s="11">
        <f>'OddsRatio_working_3-way'!Z275+'OddsRatio_working_3-way'!AF275</f>
        <v>1.0423764999782481</v>
      </c>
      <c r="AM275" s="11">
        <f>'OddsRatio_working_3-way'!AA275+'OddsRatio_working_3-way'!AG275</f>
        <v>-0.59426865428640863</v>
      </c>
      <c r="AN275" s="11">
        <f>'OddsRatio_working_3-way'!AB275+'OddsRatio_working_3-way'!AH275</f>
        <v>-0.44810784569183904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1.0423764999782481</v>
      </c>
      <c r="AS275" s="11">
        <f>IF(('OddsRatio_working_3-way'!X275=0),IF(Q275&gt;0,-Q275^(1/3),(-Q275)^(1/3)),'OddsRatio_working_3-way'!AM275-'OddsRatio_working_3-way'!R275/3)</f>
        <v>-0.59426865428640863</v>
      </c>
      <c r="AT275" s="11">
        <f>IF(('OddsRatio_working_3-way'!X275=0),IF(Q275&gt;0,-Q275^(1/3),(-Q275)^(1/3)),'OddsRatio_working_3-way'!AN275-'OddsRatio_working_3-way'!R275/3)</f>
        <v>-0.44810784569183904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9">
        <f t="shared" si="65"/>
        <v>0.85879859658133928</v>
      </c>
      <c r="E276" s="9">
        <f t="shared" si="66"/>
        <v>9.9697839219208176E-2</v>
      </c>
      <c r="F276" s="9">
        <f t="shared" si="67"/>
        <v>4.1503564199452822E-2</v>
      </c>
      <c r="G276" s="9">
        <f t="shared" si="68"/>
        <v>1.2647489714186242</v>
      </c>
      <c r="H276" s="9">
        <f t="shared" si="69"/>
        <v>1.1644173662844211</v>
      </c>
      <c r="I276" s="9">
        <f t="shared" si="70"/>
        <v>10.030307655928977</v>
      </c>
      <c r="J276" s="9">
        <f t="shared" si="71"/>
        <v>24.09431621810408</v>
      </c>
      <c r="K276" s="11">
        <f t="shared" si="72"/>
        <v>0.88495575221238942</v>
      </c>
      <c r="L276" s="11">
        <f t="shared" si="73"/>
        <v>0.12285012285012284</v>
      </c>
      <c r="M276" s="11">
        <f t="shared" si="74"/>
        <v>5.192107995846313E-2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-9.5671637231475204E-2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0.14410919216146242</v>
      </c>
      <c r="Q276" s="11">
        <f>2*'OddsRatio_working_3-way'!K276*'OddsRatio_working_3-way'!L276*'OddsRatio_working_3-way'!M276</f>
        <v>1.1289400090988048E-2</v>
      </c>
      <c r="R276" s="11">
        <f t="shared" si="75"/>
        <v>0</v>
      </c>
      <c r="S276" s="11">
        <f t="shared" si="76"/>
        <v>-1.5062895998402717</v>
      </c>
      <c r="T276" s="11">
        <f t="shared" si="77"/>
        <v>-0.11800153543597899</v>
      </c>
      <c r="U276" s="11">
        <f>'OddsRatio_working_3-way'!S276-'OddsRatio_working_3-way'!R276^2/3</f>
        <v>-1.5062895998402717</v>
      </c>
      <c r="V276" s="11">
        <f>'OddsRatio_working_3-way'!S276*'OddsRatio_working_3-way'!R276/3-2*'OddsRatio_working_3-way'!R276^3/27-'OddsRatio_working_3-way'!T276</f>
        <v>0.11800153543597899</v>
      </c>
      <c r="W276" s="11">
        <f>'OddsRatio_working_3-way'!V276^2+4*'OddsRatio_working_3-way'!U276^3/27</f>
        <v>-0.49239164704663407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0.35577942935612605</v>
      </c>
      <c r="Y276" s="11">
        <f>IF('OddsRatio_working_3-way'!W276&gt;=0,IF('OddsRatio_working_3-way'!V276+SQRT('OddsRatio_working_3-way'!W276)&gt;0,0,PI()),ACOS('OddsRatio_working_3-way'!V276/(2*'OddsRatio_working_3-way'!X276)))</f>
        <v>1.4041914062416829</v>
      </c>
      <c r="Z276" s="11">
        <f>'OddsRatio_working_3-way'!X276^(1/3)*COS('OddsRatio_working_3-way'!Y276/3)</f>
        <v>0.63237448570931221</v>
      </c>
      <c r="AA276" s="11">
        <f>'OddsRatio_working_3-way'!X276^(1/3)*COS(('OddsRatio_working_3-way'!Y276+2*PI())/3)</f>
        <v>-0.59304331074550098</v>
      </c>
      <c r="AB276" s="11">
        <f>'OddsRatio_working_3-way'!X276^(1/3)*COS(('OddsRatio_working_3-way'!Y276+4*PI())/3)</f>
        <v>-3.9331174963811485E-2</v>
      </c>
      <c r="AC276" s="11">
        <f>'OddsRatio_working_3-way'!X276^(1/3)*SIN('OddsRatio_working_3-way'!Y276/3)</f>
        <v>0.31968585064712124</v>
      </c>
      <c r="AD276" s="11">
        <f>'OddsRatio_working_3-way'!X276^(1/3)*SIN(('OddsRatio_working_3-way'!Y276+2*PI())/3)</f>
        <v>0.38780944400582334</v>
      </c>
      <c r="AE276" s="11">
        <f>'OddsRatio_working_3-way'!X276^(1/3)*SIN(('OddsRatio_working_3-way'!Y276+4*PI())/3)</f>
        <v>-0.70749529465294436</v>
      </c>
      <c r="AF276" s="11">
        <f>-'OddsRatio_working_3-way'!U276/(3*'OddsRatio_working_3-way'!X276^(1/3))*COS(('OddsRatio_working_3-way'!Y276)/3)</f>
        <v>0.6323744857093121</v>
      </c>
      <c r="AG276" s="11">
        <f>-'OddsRatio_working_3-way'!U276/(3*'OddsRatio_working_3-way'!X276^(1/3))*COS(('OddsRatio_working_3-way'!Y276+2*PI())/3)</f>
        <v>-0.59304331074550087</v>
      </c>
      <c r="AH276" s="11">
        <f>-'OddsRatio_working_3-way'!U276/(3*'OddsRatio_working_3-way'!X276^(1/3))*COS(('OddsRatio_working_3-way'!Y276+4*PI())/3)</f>
        <v>-3.9331174963811479E-2</v>
      </c>
      <c r="AI276" s="11">
        <f>'OddsRatio_working_3-way'!U276/(3*'OddsRatio_working_3-way'!X276^(1/3))*SIN(('OddsRatio_working_3-way'!Y276)/3)</f>
        <v>-0.31968585064712124</v>
      </c>
      <c r="AJ276" s="11">
        <f>'OddsRatio_working_3-way'!U276/(3*'OddsRatio_working_3-way'!X276^(1/3))*SIN(('OddsRatio_working_3-way'!Y276+2*PI())/3)</f>
        <v>-0.38780944400582329</v>
      </c>
      <c r="AK276" s="11">
        <f>'OddsRatio_working_3-way'!U276/(3*'OddsRatio_working_3-way'!X276^(1/3))*SIN(('OddsRatio_working_3-way'!Y276+4*PI())/3)</f>
        <v>0.70749529465294425</v>
      </c>
      <c r="AL276" s="11">
        <f>'OddsRatio_working_3-way'!Z276+'OddsRatio_working_3-way'!AF276</f>
        <v>1.2647489714186242</v>
      </c>
      <c r="AM276" s="11">
        <f>'OddsRatio_working_3-way'!AA276+'OddsRatio_working_3-way'!AG276</f>
        <v>-1.1860866214910017</v>
      </c>
      <c r="AN276" s="11">
        <f>'OddsRatio_working_3-way'!AB276+'OddsRatio_working_3-way'!AH276</f>
        <v>-7.8662349927622971E-2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1.2647489714186242</v>
      </c>
      <c r="AS276" s="11">
        <f>IF(('OddsRatio_working_3-way'!X276=0),IF(Q276&gt;0,-Q276^(1/3),(-Q276)^(1/3)),'OddsRatio_working_3-way'!AM276-'OddsRatio_working_3-way'!R276/3)</f>
        <v>-1.1860866214910017</v>
      </c>
      <c r="AT276" s="11">
        <f>IF(('OddsRatio_working_3-way'!X276=0),IF(Q276&gt;0,-Q276^(1/3),(-Q276)^(1/3)),'OddsRatio_working_3-way'!AN276-'OddsRatio_working_3-way'!R276/3)</f>
        <v>-7.8662349927622971E-2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9">
        <f t="shared" si="65"/>
        <v>0.32858523822169516</v>
      </c>
      <c r="E277" s="9">
        <f t="shared" si="66"/>
        <v>0.33691938852104486</v>
      </c>
      <c r="F277" s="9">
        <f t="shared" si="67"/>
        <v>0.33449537325726003</v>
      </c>
      <c r="G277" s="9">
        <f t="shared" si="68"/>
        <v>1.0754475530370986</v>
      </c>
      <c r="H277" s="9">
        <f t="shared" si="69"/>
        <v>3.0433503507704871</v>
      </c>
      <c r="I277" s="9">
        <f t="shared" si="70"/>
        <v>2.9680690220578905</v>
      </c>
      <c r="J277" s="9">
        <f t="shared" si="71"/>
        <v>2.9895779731186329</v>
      </c>
      <c r="K277" s="11">
        <f t="shared" si="72"/>
        <v>0.34482758620689657</v>
      </c>
      <c r="L277" s="11">
        <f t="shared" si="73"/>
        <v>0.35335689045936397</v>
      </c>
      <c r="M277" s="11">
        <f t="shared" si="74"/>
        <v>0.35087719298245612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-0.27500913854027054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0.2385639986404417</v>
      </c>
      <c r="Q277" s="11">
        <f>2*'OddsRatio_working_3-way'!K277*'OddsRatio_working_3-way'!L277*'OddsRatio_working_3-way'!M277</f>
        <v>8.550680954854542E-2</v>
      </c>
      <c r="R277" s="11">
        <f t="shared" si="75"/>
        <v>0</v>
      </c>
      <c r="S277" s="11">
        <f t="shared" si="76"/>
        <v>-0.86747662243779566</v>
      </c>
      <c r="T277" s="11">
        <f t="shared" si="77"/>
        <v>-0.31092352058702355</v>
      </c>
      <c r="U277" s="11">
        <f>'OddsRatio_working_3-way'!S277-'OddsRatio_working_3-way'!R277^2/3</f>
        <v>-0.86747662243779566</v>
      </c>
      <c r="V277" s="11">
        <f>'OddsRatio_working_3-way'!S277*'OddsRatio_working_3-way'!R277/3-2*'OddsRatio_working_3-way'!R277^3/27-'OddsRatio_working_3-way'!T277</f>
        <v>0.31092352058702355</v>
      </c>
      <c r="W277" s="11">
        <f>'OddsRatio_working_3-way'!V277^2+4*'OddsRatio_working_3-way'!U277^3/27</f>
        <v>-3.6159828087883872E-5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0.15549083211102604</v>
      </c>
      <c r="Y277" s="11">
        <f>IF('OddsRatio_working_3-way'!W277&gt;=0,IF('OddsRatio_working_3-way'!V277+SQRT('OddsRatio_working_3-way'!W277)&gt;0,0,PI()),ACOS('OddsRatio_working_3-way'!V277/(2*'OddsRatio_working_3-way'!X277)))</f>
        <v>1.9337728690150824E-2</v>
      </c>
      <c r="Z277" s="11">
        <f>'OddsRatio_working_3-way'!X277^(1/3)*COS('OddsRatio_working_3-way'!Y277/3)</f>
        <v>0.5377237765185493</v>
      </c>
      <c r="AA277" s="11">
        <f>'OddsRatio_working_3-way'!X277^(1/3)*COS(('OddsRatio_working_3-way'!Y277+2*PI())/3)</f>
        <v>-0.27186367679627477</v>
      </c>
      <c r="AB277" s="11">
        <f>'OddsRatio_working_3-way'!X277^(1/3)*COS(('OddsRatio_working_3-way'!Y277+4*PI())/3)</f>
        <v>-0.26586009972227459</v>
      </c>
      <c r="AC277" s="11">
        <f>'OddsRatio_working_3-way'!X277^(1/3)*SIN('OddsRatio_working_3-way'!Y277/3)</f>
        <v>3.4661668397746419E-3</v>
      </c>
      <c r="AD277" s="11">
        <f>'OddsRatio_working_3-way'!X277^(1/3)*SIN(('OddsRatio_working_3-way'!Y277+2*PI())/3)</f>
        <v>0.46394936726408254</v>
      </c>
      <c r="AE277" s="11">
        <f>'OddsRatio_working_3-way'!X277^(1/3)*SIN(('OddsRatio_working_3-way'!Y277+4*PI())/3)</f>
        <v>-0.46741553410385722</v>
      </c>
      <c r="AF277" s="11">
        <f>-'OddsRatio_working_3-way'!U277/(3*'OddsRatio_working_3-way'!X277^(1/3))*COS(('OddsRatio_working_3-way'!Y277)/3)</f>
        <v>0.5377237765185493</v>
      </c>
      <c r="AG277" s="11">
        <f>-'OddsRatio_working_3-way'!U277/(3*'OddsRatio_working_3-way'!X277^(1/3))*COS(('OddsRatio_working_3-way'!Y277+2*PI())/3)</f>
        <v>-0.27186367679627477</v>
      </c>
      <c r="AH277" s="11">
        <f>-'OddsRatio_working_3-way'!U277/(3*'OddsRatio_working_3-way'!X277^(1/3))*COS(('OddsRatio_working_3-way'!Y277+4*PI())/3)</f>
        <v>-0.26586009972227459</v>
      </c>
      <c r="AI277" s="11">
        <f>'OddsRatio_working_3-way'!U277/(3*'OddsRatio_working_3-way'!X277^(1/3))*SIN(('OddsRatio_working_3-way'!Y277)/3)</f>
        <v>-3.4661668397746419E-3</v>
      </c>
      <c r="AJ277" s="11">
        <f>'OddsRatio_working_3-way'!U277/(3*'OddsRatio_working_3-way'!X277^(1/3))*SIN(('OddsRatio_working_3-way'!Y277+2*PI())/3)</f>
        <v>-0.46394936726408254</v>
      </c>
      <c r="AK277" s="11">
        <f>'OddsRatio_working_3-way'!U277/(3*'OddsRatio_working_3-way'!X277^(1/3))*SIN(('OddsRatio_working_3-way'!Y277+4*PI())/3)</f>
        <v>0.46741553410385722</v>
      </c>
      <c r="AL277" s="11">
        <f>'OddsRatio_working_3-way'!Z277+'OddsRatio_working_3-way'!AF277</f>
        <v>1.0754475530370986</v>
      </c>
      <c r="AM277" s="11">
        <f>'OddsRatio_working_3-way'!AA277+'OddsRatio_working_3-way'!AG277</f>
        <v>-0.54372735359254953</v>
      </c>
      <c r="AN277" s="11">
        <f>'OddsRatio_working_3-way'!AB277+'OddsRatio_working_3-way'!AH277</f>
        <v>-0.53172019944454918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1.0754475530370986</v>
      </c>
      <c r="AS277" s="11">
        <f>IF(('OddsRatio_working_3-way'!X277=0),IF(Q277&gt;0,-Q277^(1/3),(-Q277)^(1/3)),'OddsRatio_working_3-way'!AM277-'OddsRatio_working_3-way'!R277/3)</f>
        <v>-0.54372735359254953</v>
      </c>
      <c r="AT277" s="11">
        <f>IF(('OddsRatio_working_3-way'!X277=0),IF(Q277&gt;0,-Q277^(1/3),(-Q277)^(1/3)),'OddsRatio_working_3-way'!AN277-'OddsRatio_working_3-way'!R277/3)</f>
        <v>-0.53172019944454918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9">
        <f t="shared" si="65"/>
        <v>0.45880181360127803</v>
      </c>
      <c r="E278" s="9">
        <f t="shared" si="66"/>
        <v>0.31494001042062369</v>
      </c>
      <c r="F278" s="9">
        <f t="shared" si="67"/>
        <v>0.22625817597809844</v>
      </c>
      <c r="G278" s="9">
        <f t="shared" si="68"/>
        <v>1.0821929706777502</v>
      </c>
      <c r="H278" s="9">
        <f t="shared" si="69"/>
        <v>2.1795903380387474</v>
      </c>
      <c r="I278" s="9">
        <f t="shared" si="70"/>
        <v>3.1752078710622773</v>
      </c>
      <c r="J278" s="9">
        <f t="shared" si="71"/>
        <v>4.4197297873416916</v>
      </c>
      <c r="K278" s="11">
        <f t="shared" si="72"/>
        <v>0.47846889952153115</v>
      </c>
      <c r="L278" s="11">
        <f t="shared" si="73"/>
        <v>0.33222591362126247</v>
      </c>
      <c r="M278" s="11">
        <f t="shared" si="74"/>
        <v>0.24038461538461536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-0.26454741708719687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0.23920388057474959</v>
      </c>
      <c r="Q278" s="11">
        <f>2*'OddsRatio_working_3-way'!K278*'OddsRatio_working_3-way'!L278*'OddsRatio_working_3-way'!M278</f>
        <v>7.6422965039856114E-2</v>
      </c>
      <c r="R278" s="11">
        <f t="shared" si="75"/>
        <v>0</v>
      </c>
      <c r="S278" s="11">
        <f t="shared" si="76"/>
        <v>-0.90420040085254794</v>
      </c>
      <c r="T278" s="11">
        <f t="shared" si="77"/>
        <v>-0.28888191720528694</v>
      </c>
      <c r="U278" s="11">
        <f>'OddsRatio_working_3-way'!S278-'OddsRatio_working_3-way'!R278^2/3</f>
        <v>-0.90420040085254794</v>
      </c>
      <c r="V278" s="11">
        <f>'OddsRatio_working_3-way'!S278*'OddsRatio_working_3-way'!R278/3-2*'OddsRatio_working_3-way'!R278^3/27-'OddsRatio_working_3-way'!T278</f>
        <v>0.28888191720528694</v>
      </c>
      <c r="W278" s="11">
        <f>'OddsRatio_working_3-way'!V278^2+4*'OddsRatio_working_3-way'!U278^3/27</f>
        <v>-2.6066450544786804E-2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0.16546843553453713</v>
      </c>
      <c r="Y278" s="11">
        <f>IF('OddsRatio_working_3-way'!W278&gt;=0,IF('OddsRatio_working_3-way'!V278+SQRT('OddsRatio_working_3-way'!W278)&gt;0,0,PI()),ACOS('OddsRatio_working_3-way'!V278/(2*'OddsRatio_working_3-way'!X278)))</f>
        <v>0.50963727959696792</v>
      </c>
      <c r="Z278" s="11">
        <f>'OddsRatio_working_3-way'!X278^(1/3)*COS('OddsRatio_working_3-way'!Y278/3)</f>
        <v>0.54109648533887511</v>
      </c>
      <c r="AA278" s="11">
        <f>'OddsRatio_working_3-way'!X278^(1/3)*COS(('OddsRatio_working_3-way'!Y278+2*PI())/3)</f>
        <v>-0.3509288707994439</v>
      </c>
      <c r="AB278" s="11">
        <f>'OddsRatio_working_3-way'!X278^(1/3)*COS(('OddsRatio_working_3-way'!Y278+4*PI())/3)</f>
        <v>-0.1901676145394311</v>
      </c>
      <c r="AC278" s="11">
        <f>'OddsRatio_working_3-way'!X278^(1/3)*SIN('OddsRatio_working_3-way'!Y278/3)</f>
        <v>9.2815554576980874E-2</v>
      </c>
      <c r="AD278" s="11">
        <f>'OddsRatio_working_3-way'!X278^(1/3)*SIN(('OddsRatio_working_3-way'!Y278+2*PI())/3)</f>
        <v>0.42219552491344953</v>
      </c>
      <c r="AE278" s="11">
        <f>'OddsRatio_working_3-way'!X278^(1/3)*SIN(('OddsRatio_working_3-way'!Y278+4*PI())/3)</f>
        <v>-0.51501107949043035</v>
      </c>
      <c r="AF278" s="11">
        <f>-'OddsRatio_working_3-way'!U278/(3*'OddsRatio_working_3-way'!X278^(1/3))*COS(('OddsRatio_working_3-way'!Y278)/3)</f>
        <v>0.54109648533887511</v>
      </c>
      <c r="AG278" s="11">
        <f>-'OddsRatio_working_3-way'!U278/(3*'OddsRatio_working_3-way'!X278^(1/3))*COS(('OddsRatio_working_3-way'!Y278+2*PI())/3)</f>
        <v>-0.3509288707994439</v>
      </c>
      <c r="AH278" s="11">
        <f>-'OddsRatio_working_3-way'!U278/(3*'OddsRatio_working_3-way'!X278^(1/3))*COS(('OddsRatio_working_3-way'!Y278+4*PI())/3)</f>
        <v>-0.1901676145394311</v>
      </c>
      <c r="AI278" s="11">
        <f>'OddsRatio_working_3-way'!U278/(3*'OddsRatio_working_3-way'!X278^(1/3))*SIN(('OddsRatio_working_3-way'!Y278)/3)</f>
        <v>-9.2815554576980874E-2</v>
      </c>
      <c r="AJ278" s="11">
        <f>'OddsRatio_working_3-way'!U278/(3*'OddsRatio_working_3-way'!X278^(1/3))*SIN(('OddsRatio_working_3-way'!Y278+2*PI())/3)</f>
        <v>-0.42219552491344953</v>
      </c>
      <c r="AK278" s="11">
        <f>'OddsRatio_working_3-way'!U278/(3*'OddsRatio_working_3-way'!X278^(1/3))*SIN(('OddsRatio_working_3-way'!Y278+4*PI())/3)</f>
        <v>0.51501107949043035</v>
      </c>
      <c r="AL278" s="11">
        <f>'OddsRatio_working_3-way'!Z278+'OddsRatio_working_3-way'!AF278</f>
        <v>1.0821929706777502</v>
      </c>
      <c r="AM278" s="11">
        <f>'OddsRatio_working_3-way'!AA278+'OddsRatio_working_3-way'!AG278</f>
        <v>-0.70185774159888781</v>
      </c>
      <c r="AN278" s="11">
        <f>'OddsRatio_working_3-way'!AB278+'OddsRatio_working_3-way'!AH278</f>
        <v>-0.38033522907886219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1.0821929706777502</v>
      </c>
      <c r="AS278" s="11">
        <f>IF(('OddsRatio_working_3-way'!X278=0),IF(Q278&gt;0,-Q278^(1/3),(-Q278)^(1/3)),'OddsRatio_working_3-way'!AM278-'OddsRatio_working_3-way'!R278/3)</f>
        <v>-0.70185774159888781</v>
      </c>
      <c r="AT278" s="11">
        <f>IF(('OddsRatio_working_3-way'!X278=0),IF(Q278&gt;0,-Q278^(1/3),(-Q278)^(1/3)),'OddsRatio_working_3-way'!AN278-'OddsRatio_working_3-way'!R278/3)</f>
        <v>-0.38033522907886219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9">
        <f t="shared" si="65"/>
        <v>0.62856834727228594</v>
      </c>
      <c r="E279" s="9">
        <f t="shared" si="66"/>
        <v>0.22621876948088801</v>
      </c>
      <c r="F279" s="9">
        <f t="shared" si="67"/>
        <v>0.14521288324682594</v>
      </c>
      <c r="G279" s="9">
        <f t="shared" si="68"/>
        <v>1.1363786340192039</v>
      </c>
      <c r="H279" s="9">
        <f t="shared" si="69"/>
        <v>1.5909168896899857</v>
      </c>
      <c r="I279" s="9">
        <f t="shared" si="70"/>
        <v>4.4204996883978032</v>
      </c>
      <c r="J279" s="9">
        <f t="shared" si="71"/>
        <v>6.8864413242194749</v>
      </c>
      <c r="K279" s="11">
        <f t="shared" si="72"/>
        <v>0.65789473684210531</v>
      </c>
      <c r="L279" s="11">
        <f t="shared" si="73"/>
        <v>0.24937655860349128</v>
      </c>
      <c r="M279" s="11">
        <f t="shared" si="74"/>
        <v>0.16181229773462785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-0.21524008918259607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0.23122869032494564</v>
      </c>
      <c r="Q279" s="11">
        <f>2*'OddsRatio_working_3-way'!K279*'OddsRatio_working_3-way'!L279*'OddsRatio_working_3-way'!M279</f>
        <v>5.3094992037875009E-2</v>
      </c>
      <c r="R279" s="11">
        <f t="shared" si="75"/>
        <v>0</v>
      </c>
      <c r="S279" s="11">
        <f t="shared" si="76"/>
        <v>-1.0742826357444306</v>
      </c>
      <c r="T279" s="11">
        <f t="shared" si="77"/>
        <v>-0.24667798754177517</v>
      </c>
      <c r="U279" s="11">
        <f>'OddsRatio_working_3-way'!S279-'OddsRatio_working_3-way'!R279^2/3</f>
        <v>-1.0742826357444306</v>
      </c>
      <c r="V279" s="11">
        <f>'OddsRatio_working_3-way'!S279*'OddsRatio_working_3-way'!R279/3-2*'OddsRatio_working_3-way'!R279^3/27-'OddsRatio_working_3-way'!T279</f>
        <v>0.24667798754177517</v>
      </c>
      <c r="W279" s="11">
        <f>'OddsRatio_working_3-way'!V279^2+4*'OddsRatio_working_3-way'!U279^3/27</f>
        <v>-0.12282575150668298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0.21428706274781451</v>
      </c>
      <c r="Y279" s="11">
        <f>IF('OddsRatio_working_3-way'!W279&gt;=0,IF('OddsRatio_working_3-way'!V279+SQRT('OddsRatio_working_3-way'!W279)&gt;0,0,PI()),ACOS('OddsRatio_working_3-way'!V279/(2*'OddsRatio_working_3-way'!X279)))</f>
        <v>0.95748510755925098</v>
      </c>
      <c r="Z279" s="11">
        <f>'OddsRatio_working_3-way'!X279^(1/3)*COS('OddsRatio_working_3-way'!Y279/3)</f>
        <v>0.56818931700960196</v>
      </c>
      <c r="AA279" s="11">
        <f>'OddsRatio_working_3-way'!X279^(1/3)*COS(('OddsRatio_working_3-way'!Y279+2*PI())/3)</f>
        <v>-0.44670257332824737</v>
      </c>
      <c r="AB279" s="11">
        <f>'OddsRatio_working_3-way'!X279^(1/3)*COS(('OddsRatio_working_3-way'!Y279+4*PI())/3)</f>
        <v>-0.1214867436813548</v>
      </c>
      <c r="AC279" s="11">
        <f>'OddsRatio_working_3-way'!X279^(1/3)*SIN('OddsRatio_working_3-way'!Y279/3)</f>
        <v>0.1877634467913612</v>
      </c>
      <c r="AD279" s="11">
        <f>'OddsRatio_working_3-way'!X279^(1/3)*SIN(('OddsRatio_working_3-way'!Y279+2*PI())/3)</f>
        <v>0.39818465929356456</v>
      </c>
      <c r="AE279" s="11">
        <f>'OddsRatio_working_3-way'!X279^(1/3)*SIN(('OddsRatio_working_3-way'!Y279+4*PI())/3)</f>
        <v>-0.58594810608492542</v>
      </c>
      <c r="AF279" s="11">
        <f>-'OddsRatio_working_3-way'!U279/(3*'OddsRatio_working_3-way'!X279^(1/3))*COS(('OddsRatio_working_3-way'!Y279)/3)</f>
        <v>0.56818931700960185</v>
      </c>
      <c r="AG279" s="11">
        <f>-'OddsRatio_working_3-way'!U279/(3*'OddsRatio_working_3-way'!X279^(1/3))*COS(('OddsRatio_working_3-way'!Y279+2*PI())/3)</f>
        <v>-0.44670257332824731</v>
      </c>
      <c r="AH279" s="11">
        <f>-'OddsRatio_working_3-way'!U279/(3*'OddsRatio_working_3-way'!X279^(1/3))*COS(('OddsRatio_working_3-way'!Y279+4*PI())/3)</f>
        <v>-0.12148674368135477</v>
      </c>
      <c r="AI279" s="11">
        <f>'OddsRatio_working_3-way'!U279/(3*'OddsRatio_working_3-way'!X279^(1/3))*SIN(('OddsRatio_working_3-way'!Y279)/3)</f>
        <v>-0.18776344679136117</v>
      </c>
      <c r="AJ279" s="11">
        <f>'OddsRatio_working_3-way'!U279/(3*'OddsRatio_working_3-way'!X279^(1/3))*SIN(('OddsRatio_working_3-way'!Y279+2*PI())/3)</f>
        <v>-0.39818465929356445</v>
      </c>
      <c r="AK279" s="11">
        <f>'OddsRatio_working_3-way'!U279/(3*'OddsRatio_working_3-way'!X279^(1/3))*SIN(('OddsRatio_working_3-way'!Y279+4*PI())/3)</f>
        <v>0.58594810608492531</v>
      </c>
      <c r="AL279" s="11">
        <f>'OddsRatio_working_3-way'!Z279+'OddsRatio_working_3-way'!AF279</f>
        <v>1.1363786340192039</v>
      </c>
      <c r="AM279" s="11">
        <f>'OddsRatio_working_3-way'!AA279+'OddsRatio_working_3-way'!AG279</f>
        <v>-0.89340514665649473</v>
      </c>
      <c r="AN279" s="11">
        <f>'OddsRatio_working_3-way'!AB279+'OddsRatio_working_3-way'!AH279</f>
        <v>-0.24297348736270957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1.1363786340192039</v>
      </c>
      <c r="AS279" s="11">
        <f>IF(('OddsRatio_working_3-way'!X279=0),IF(Q279&gt;0,-Q279^(1/3),(-Q279)^(1/3)),'OddsRatio_working_3-way'!AM279-'OddsRatio_working_3-way'!R279/3)</f>
        <v>-0.89340514665649473</v>
      </c>
      <c r="AT279" s="11">
        <f>IF(('OddsRatio_working_3-way'!X279=0),IF(Q279&gt;0,-Q279^(1/3),(-Q279)^(1/3)),'OddsRatio_working_3-way'!AN279-'OddsRatio_working_3-way'!R279/3)</f>
        <v>-0.24297348736270957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9">
        <f t="shared" si="65"/>
        <v>0.31931138261728226</v>
      </c>
      <c r="E280" s="9">
        <f t="shared" si="66"/>
        <v>0.27403628963138904</v>
      </c>
      <c r="F280" s="9">
        <f t="shared" si="67"/>
        <v>0.40665232775132848</v>
      </c>
      <c r="G280" s="9">
        <f t="shared" si="68"/>
        <v>1.0348248939736648</v>
      </c>
      <c r="H280" s="9">
        <f t="shared" si="69"/>
        <v>3.1317392815857499</v>
      </c>
      <c r="I280" s="9">
        <f t="shared" si="70"/>
        <v>3.6491517285725816</v>
      </c>
      <c r="J280" s="9">
        <f t="shared" si="71"/>
        <v>2.4591031005028672</v>
      </c>
      <c r="K280" s="11">
        <f t="shared" si="72"/>
        <v>0.32679738562091504</v>
      </c>
      <c r="L280" s="11">
        <f t="shared" si="73"/>
        <v>0.2808988764044944</v>
      </c>
      <c r="M280" s="11">
        <f t="shared" si="74"/>
        <v>0.41493775933609955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-0.28322907325082103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0.22968299632781458</v>
      </c>
      <c r="Q280" s="11">
        <f>2*'OddsRatio_working_3-way'!K280*'OddsRatio_working_3-way'!L280*'OddsRatio_working_3-way'!M280</f>
        <v>7.6180098284515607E-2</v>
      </c>
      <c r="R280" s="11">
        <f t="shared" si="75"/>
        <v>0</v>
      </c>
      <c r="S280" s="11">
        <f t="shared" si="76"/>
        <v>-0.81094427804172742</v>
      </c>
      <c r="T280" s="11">
        <f t="shared" si="77"/>
        <v>-0.26896990979825119</v>
      </c>
      <c r="U280" s="11">
        <f>'OddsRatio_working_3-way'!S280-'OddsRatio_working_3-way'!R280^2/3</f>
        <v>-0.81094427804172742</v>
      </c>
      <c r="V280" s="11">
        <f>'OddsRatio_working_3-way'!S280*'OddsRatio_working_3-way'!R280/3-2*'OddsRatio_working_3-way'!R280^3/27-'OddsRatio_working_3-way'!T280</f>
        <v>0.26896990979825119</v>
      </c>
      <c r="W280" s="11">
        <f>'OddsRatio_working_3-way'!V280^2+4*'OddsRatio_working_3-way'!U280^3/27</f>
        <v>-6.6628602227927491E-3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0.14054151753100588</v>
      </c>
      <c r="Y280" s="11">
        <f>IF('OddsRatio_working_3-way'!W280&gt;=0,IF('OddsRatio_working_3-way'!V280+SQRT('OddsRatio_working_3-way'!W280)&gt;0,0,PI()),ACOS('OddsRatio_working_3-way'!V280/(2*'OddsRatio_working_3-way'!X280)))</f>
        <v>0.29464419996459035</v>
      </c>
      <c r="Z280" s="11">
        <f>'OddsRatio_working_3-way'!X280^(1/3)*COS('OddsRatio_working_3-way'!Y280/3)</f>
        <v>0.51741244698683242</v>
      </c>
      <c r="AA280" s="11">
        <f>'OddsRatio_working_3-way'!X280^(1/3)*COS(('OddsRatio_working_3-way'!Y280+2*PI())/3)</f>
        <v>-0.30285754609824483</v>
      </c>
      <c r="AB280" s="11">
        <f>'OddsRatio_working_3-way'!X280^(1/3)*COS(('OddsRatio_working_3-way'!Y280+4*PI())/3)</f>
        <v>-0.2145549008885877</v>
      </c>
      <c r="AC280" s="11">
        <f>'OddsRatio_working_3-way'!X280^(1/3)*SIN('OddsRatio_working_3-way'!Y280/3)</f>
        <v>5.0981555981951705E-2</v>
      </c>
      <c r="AD280" s="11">
        <f>'OddsRatio_working_3-way'!X280^(1/3)*SIN(('OddsRatio_working_3-way'!Y280+2*PI())/3)</f>
        <v>0.42260154533389016</v>
      </c>
      <c r="AE280" s="11">
        <f>'OddsRatio_working_3-way'!X280^(1/3)*SIN(('OddsRatio_working_3-way'!Y280+4*PI())/3)</f>
        <v>-0.47358310131584175</v>
      </c>
      <c r="AF280" s="11">
        <f>-'OddsRatio_working_3-way'!U280/(3*'OddsRatio_working_3-way'!X280^(1/3))*COS(('OddsRatio_working_3-way'!Y280)/3)</f>
        <v>0.51741244698683231</v>
      </c>
      <c r="AG280" s="11">
        <f>-'OddsRatio_working_3-way'!U280/(3*'OddsRatio_working_3-way'!X280^(1/3))*COS(('OddsRatio_working_3-way'!Y280+2*PI())/3)</f>
        <v>-0.30285754609824478</v>
      </c>
      <c r="AH280" s="11">
        <f>-'OddsRatio_working_3-way'!U280/(3*'OddsRatio_working_3-way'!X280^(1/3))*COS(('OddsRatio_working_3-way'!Y280+4*PI())/3)</f>
        <v>-0.21455490088858764</v>
      </c>
      <c r="AI280" s="11">
        <f>'OddsRatio_working_3-way'!U280/(3*'OddsRatio_working_3-way'!X280^(1/3))*SIN(('OddsRatio_working_3-way'!Y280)/3)</f>
        <v>-5.0981555981951698E-2</v>
      </c>
      <c r="AJ280" s="11">
        <f>'OddsRatio_working_3-way'!U280/(3*'OddsRatio_working_3-way'!X280^(1/3))*SIN(('OddsRatio_working_3-way'!Y280+2*PI())/3)</f>
        <v>-0.42260154533389011</v>
      </c>
      <c r="AK280" s="11">
        <f>'OddsRatio_working_3-way'!U280/(3*'OddsRatio_working_3-way'!X280^(1/3))*SIN(('OddsRatio_working_3-way'!Y280+4*PI())/3)</f>
        <v>0.47358310131584164</v>
      </c>
      <c r="AL280" s="11">
        <f>'OddsRatio_working_3-way'!Z280+'OddsRatio_working_3-way'!AF280</f>
        <v>1.0348248939736648</v>
      </c>
      <c r="AM280" s="11">
        <f>'OddsRatio_working_3-way'!AA280+'OddsRatio_working_3-way'!AG280</f>
        <v>-0.60571509219648956</v>
      </c>
      <c r="AN280" s="11">
        <f>'OddsRatio_working_3-way'!AB280+'OddsRatio_working_3-way'!AH280</f>
        <v>-0.42910980177717534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1.0348248939736648</v>
      </c>
      <c r="AS280" s="11">
        <f>IF(('OddsRatio_working_3-way'!X280=0),IF(Q280&gt;0,-Q280^(1/3),(-Q280)^(1/3)),'OddsRatio_working_3-way'!AM280-'OddsRatio_working_3-way'!R280/3)</f>
        <v>-0.60571509219648956</v>
      </c>
      <c r="AT280" s="11">
        <f>IF(('OddsRatio_working_3-way'!X280=0),IF(Q280&gt;0,-Q280^(1/3),(-Q280)^(1/3)),'OddsRatio_working_3-way'!AN280-'OddsRatio_working_3-way'!R280/3)</f>
        <v>-0.42910980177717534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9">
        <f t="shared" si="65"/>
        <v>0.16446345633380349</v>
      </c>
      <c r="E281" s="9">
        <f t="shared" si="66"/>
        <v>0.21395742046813701</v>
      </c>
      <c r="F281" s="9">
        <f t="shared" si="67"/>
        <v>0.6215791231980593</v>
      </c>
      <c r="G281" s="9">
        <f t="shared" si="68"/>
        <v>1.0496648990279178</v>
      </c>
      <c r="H281" s="9">
        <f t="shared" si="69"/>
        <v>6.080378111295123</v>
      </c>
      <c r="I281" s="9">
        <f t="shared" si="70"/>
        <v>4.6738271465977137</v>
      </c>
      <c r="J281" s="9">
        <f t="shared" si="71"/>
        <v>1.6088056414361926</v>
      </c>
      <c r="K281" s="11">
        <f t="shared" si="72"/>
        <v>0.17123287671232876</v>
      </c>
      <c r="L281" s="11">
        <f t="shared" si="73"/>
        <v>0.22222222222222221</v>
      </c>
      <c r="M281" s="11">
        <f t="shared" si="74"/>
        <v>0.63291139240506322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-0.23662408723965866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0.21482380594570641</v>
      </c>
      <c r="Q281" s="11">
        <f>2*'OddsRatio_working_3-way'!K281*'OddsRatio_working_3-way'!L281*'OddsRatio_working_3-way'!M281</f>
        <v>4.8166772633566453E-2</v>
      </c>
      <c r="R281" s="11">
        <f t="shared" si="75"/>
        <v>0</v>
      </c>
      <c r="S281" s="11">
        <f t="shared" si="76"/>
        <v>-0.90786955990717721</v>
      </c>
      <c r="T281" s="11">
        <f t="shared" si="77"/>
        <v>-0.20355819728860472</v>
      </c>
      <c r="U281" s="11">
        <f>'OddsRatio_working_3-way'!S281-'OddsRatio_working_3-way'!R281^2/3</f>
        <v>-0.90786955990717721</v>
      </c>
      <c r="V281" s="11">
        <f>'OddsRatio_working_3-way'!S281*'OddsRatio_working_3-way'!R281/3-2*'OddsRatio_working_3-way'!R281^3/27-'OddsRatio_working_3-way'!T281</f>
        <v>0.20355819728860472</v>
      </c>
      <c r="W281" s="11">
        <f>'OddsRatio_working_3-way'!V281^2+4*'OddsRatio_working_3-way'!U281^3/27</f>
        <v>-6.9421946074173846E-2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0.16647663932032652</v>
      </c>
      <c r="Y281" s="11">
        <f>IF('OddsRatio_working_3-way'!W281&gt;=0,IF('OddsRatio_working_3-way'!V281+SQRT('OddsRatio_working_3-way'!W281)&gt;0,0,PI()),ACOS('OddsRatio_working_3-way'!V281/(2*'OddsRatio_working_3-way'!X281)))</f>
        <v>0.91300356874867261</v>
      </c>
      <c r="Z281" s="11">
        <f>'OddsRatio_working_3-way'!X281^(1/3)*COS('OddsRatio_working_3-way'!Y281/3)</f>
        <v>0.52483244951395891</v>
      </c>
      <c r="AA281" s="11">
        <f>'OddsRatio_working_3-way'!X281^(1/3)*COS(('OddsRatio_working_3-way'!Y281+2*PI())/3)</f>
        <v>-0.40517674076080212</v>
      </c>
      <c r="AB281" s="11">
        <f>'OddsRatio_working_3-way'!X281^(1/3)*COS(('OddsRatio_working_3-way'!Y281+4*PI())/3)</f>
        <v>-0.11965570875315666</v>
      </c>
      <c r="AC281" s="11">
        <f>'OddsRatio_working_3-way'!X281^(1/3)*SIN('OddsRatio_working_3-way'!Y281/3)</f>
        <v>0.16484564468891377</v>
      </c>
      <c r="AD281" s="11">
        <f>'OddsRatio_working_3-way'!X281^(1/3)*SIN(('OddsRatio_working_3-way'!Y281+2*PI())/3)</f>
        <v>0.37209541166504539</v>
      </c>
      <c r="AE281" s="11">
        <f>'OddsRatio_working_3-way'!X281^(1/3)*SIN(('OddsRatio_working_3-way'!Y281+4*PI())/3)</f>
        <v>-0.53694105635395917</v>
      </c>
      <c r="AF281" s="11">
        <f>-'OddsRatio_working_3-way'!U281/(3*'OddsRatio_working_3-way'!X281^(1/3))*COS(('OddsRatio_working_3-way'!Y281)/3)</f>
        <v>0.52483244951395891</v>
      </c>
      <c r="AG281" s="11">
        <f>-'OddsRatio_working_3-way'!U281/(3*'OddsRatio_working_3-way'!X281^(1/3))*COS(('OddsRatio_working_3-way'!Y281+2*PI())/3)</f>
        <v>-0.40517674076080212</v>
      </c>
      <c r="AH281" s="11">
        <f>-'OddsRatio_working_3-way'!U281/(3*'OddsRatio_working_3-way'!X281^(1/3))*COS(('OddsRatio_working_3-way'!Y281+4*PI())/3)</f>
        <v>-0.11965570875315666</v>
      </c>
      <c r="AI281" s="11">
        <f>'OddsRatio_working_3-way'!U281/(3*'OddsRatio_working_3-way'!X281^(1/3))*SIN(('OddsRatio_working_3-way'!Y281)/3)</f>
        <v>-0.16484564468891377</v>
      </c>
      <c r="AJ281" s="11">
        <f>'OddsRatio_working_3-way'!U281/(3*'OddsRatio_working_3-way'!X281^(1/3))*SIN(('OddsRatio_working_3-way'!Y281+2*PI())/3)</f>
        <v>-0.37209541166504539</v>
      </c>
      <c r="AK281" s="11">
        <f>'OddsRatio_working_3-way'!U281/(3*'OddsRatio_working_3-way'!X281^(1/3))*SIN(('OddsRatio_working_3-way'!Y281+4*PI())/3)</f>
        <v>0.53694105635395917</v>
      </c>
      <c r="AL281" s="11">
        <f>'OddsRatio_working_3-way'!Z281+'OddsRatio_working_3-way'!AF281</f>
        <v>1.0496648990279178</v>
      </c>
      <c r="AM281" s="11">
        <f>'OddsRatio_working_3-way'!AA281+'OddsRatio_working_3-way'!AG281</f>
        <v>-0.81035348152160425</v>
      </c>
      <c r="AN281" s="11">
        <f>'OddsRatio_working_3-way'!AB281+'OddsRatio_working_3-way'!AH281</f>
        <v>-0.23931141750631332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1.0496648990279178</v>
      </c>
      <c r="AS281" s="11">
        <f>IF(('OddsRatio_working_3-way'!X281=0),IF(Q281&gt;0,-Q281^(1/3),(-Q281)^(1/3)),'OddsRatio_working_3-way'!AM281-'OddsRatio_working_3-way'!R281/3)</f>
        <v>-0.81035348152160425</v>
      </c>
      <c r="AT281" s="11">
        <f>IF(('OddsRatio_working_3-way'!X281=0),IF(Q281&gt;0,-Q281^(1/3),(-Q281)^(1/3)),'OddsRatio_working_3-way'!AN281-'OddsRatio_working_3-way'!R281/3)</f>
        <v>-0.23931141750631332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9">
        <f t="shared" si="65"/>
        <v>0.20786593290208713</v>
      </c>
      <c r="E282" s="9">
        <f t="shared" si="66"/>
        <v>0.26454992739305938</v>
      </c>
      <c r="F282" s="9">
        <f t="shared" si="67"/>
        <v>0.52758413970485363</v>
      </c>
      <c r="G282" s="9">
        <f t="shared" si="68"/>
        <v>1.0412003061584834</v>
      </c>
      <c r="H282" s="9">
        <f t="shared" si="69"/>
        <v>4.8107931205400485</v>
      </c>
      <c r="I282" s="9">
        <f t="shared" si="70"/>
        <v>3.78000481744315</v>
      </c>
      <c r="J282" s="9">
        <f t="shared" si="71"/>
        <v>1.8954322632962961</v>
      </c>
      <c r="K282" s="11">
        <f t="shared" si="72"/>
        <v>0.21459227467811159</v>
      </c>
      <c r="L282" s="11">
        <f t="shared" si="73"/>
        <v>0.27247956403269757</v>
      </c>
      <c r="M282" s="11">
        <f t="shared" si="74"/>
        <v>0.5376344086021505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-0.26419577786823134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0.22602889674132354</v>
      </c>
      <c r="Q282" s="11">
        <f>2*'OddsRatio_working_3-way'!K282*'OddsRatio_working_3-way'!L282*'OddsRatio_working_3-way'!M282</f>
        <v>6.2873128439867448E-2</v>
      </c>
      <c r="R282" s="11">
        <f t="shared" si="75"/>
        <v>0</v>
      </c>
      <c r="S282" s="11">
        <f t="shared" si="76"/>
        <v>-0.85553561288953039</v>
      </c>
      <c r="T282" s="11">
        <f t="shared" si="77"/>
        <v>-0.2379793081751127</v>
      </c>
      <c r="U282" s="11">
        <f>'OddsRatio_working_3-way'!S282-'OddsRatio_working_3-way'!R282^2/3</f>
        <v>-0.85553561288953039</v>
      </c>
      <c r="V282" s="11">
        <f>'OddsRatio_working_3-way'!S282*'OddsRatio_working_3-way'!R282/3-2*'OddsRatio_working_3-way'!R282^3/27-'OddsRatio_working_3-way'!T282</f>
        <v>0.2379793081751127</v>
      </c>
      <c r="W282" s="11">
        <f>'OddsRatio_working_3-way'!V282^2+4*'OddsRatio_working_3-way'!U282^3/27</f>
        <v>-3.6136478545910844E-2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0.1522913569982027</v>
      </c>
      <c r="Y282" s="11">
        <f>IF('OddsRatio_working_3-way'!W282&gt;=0,IF('OddsRatio_working_3-way'!V282+SQRT('OddsRatio_working_3-way'!W282)&gt;0,0,PI()),ACOS('OddsRatio_working_3-way'!V282/(2*'OddsRatio_working_3-way'!X282)))</f>
        <v>0.67400393397380087</v>
      </c>
      <c r="Z282" s="11">
        <f>'OddsRatio_working_3-way'!X282^(1/3)*COS('OddsRatio_working_3-way'!Y282/3)</f>
        <v>0.52060015307924179</v>
      </c>
      <c r="AA282" s="11">
        <f>'OddsRatio_working_3-way'!X282^(1/3)*COS(('OddsRatio_working_3-way'!Y282+2*PI())/3)</f>
        <v>-0.36333169150699435</v>
      </c>
      <c r="AB282" s="11">
        <f>'OddsRatio_working_3-way'!X282^(1/3)*COS(('OddsRatio_working_3-way'!Y282+4*PI())/3)</f>
        <v>-0.15726846157224769</v>
      </c>
      <c r="AC282" s="11">
        <f>'OddsRatio_working_3-way'!X282^(1/3)*SIN('OddsRatio_working_3-way'!Y282/3)</f>
        <v>0.11897066127290996</v>
      </c>
      <c r="AD282" s="11">
        <f>'OddsRatio_working_3-way'!X282^(1/3)*SIN(('OddsRatio_working_3-way'!Y282+2*PI())/3)</f>
        <v>0.39136762714423617</v>
      </c>
      <c r="AE282" s="11">
        <f>'OddsRatio_working_3-way'!X282^(1/3)*SIN(('OddsRatio_working_3-way'!Y282+4*PI())/3)</f>
        <v>-0.5103382884171459</v>
      </c>
      <c r="AF282" s="11">
        <f>-'OddsRatio_working_3-way'!U282/(3*'OddsRatio_working_3-way'!X282^(1/3))*COS(('OddsRatio_working_3-way'!Y282)/3)</f>
        <v>0.52060015307924168</v>
      </c>
      <c r="AG282" s="11">
        <f>-'OddsRatio_working_3-way'!U282/(3*'OddsRatio_working_3-way'!X282^(1/3))*COS(('OddsRatio_working_3-way'!Y282+2*PI())/3)</f>
        <v>-0.36333169150699424</v>
      </c>
      <c r="AH282" s="11">
        <f>-'OddsRatio_working_3-way'!U282/(3*'OddsRatio_working_3-way'!X282^(1/3))*COS(('OddsRatio_working_3-way'!Y282+4*PI())/3)</f>
        <v>-0.15726846157224766</v>
      </c>
      <c r="AI282" s="11">
        <f>'OddsRatio_working_3-way'!U282/(3*'OddsRatio_working_3-way'!X282^(1/3))*SIN(('OddsRatio_working_3-way'!Y282)/3)</f>
        <v>-0.11897066127290994</v>
      </c>
      <c r="AJ282" s="11">
        <f>'OddsRatio_working_3-way'!U282/(3*'OddsRatio_working_3-way'!X282^(1/3))*SIN(('OddsRatio_working_3-way'!Y282+2*PI())/3)</f>
        <v>-0.39136762714423606</v>
      </c>
      <c r="AK282" s="11">
        <f>'OddsRatio_working_3-way'!U282/(3*'OddsRatio_working_3-way'!X282^(1/3))*SIN(('OddsRatio_working_3-way'!Y282+4*PI())/3)</f>
        <v>0.51033828841714579</v>
      </c>
      <c r="AL282" s="11">
        <f>'OddsRatio_working_3-way'!Z282+'OddsRatio_working_3-way'!AF282</f>
        <v>1.0412003061584834</v>
      </c>
      <c r="AM282" s="11">
        <f>'OddsRatio_working_3-way'!AA282+'OddsRatio_working_3-way'!AG282</f>
        <v>-0.72666338301398858</v>
      </c>
      <c r="AN282" s="11">
        <f>'OddsRatio_working_3-way'!AB282+'OddsRatio_working_3-way'!AH282</f>
        <v>-0.31453692314449533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1.0412003061584834</v>
      </c>
      <c r="AS282" s="11">
        <f>IF(('OddsRatio_working_3-way'!X282=0),IF(Q282&gt;0,-Q282^(1/3),(-Q282)^(1/3)),'OddsRatio_working_3-way'!AM282-'OddsRatio_working_3-way'!R282/3)</f>
        <v>-0.72666338301398858</v>
      </c>
      <c r="AT282" s="11">
        <f>IF(('OddsRatio_working_3-way'!X282=0),IF(Q282&gt;0,-Q282^(1/3),(-Q282)^(1/3)),'OddsRatio_working_3-way'!AN282-'OddsRatio_working_3-way'!R282/3)</f>
        <v>-0.31453692314449533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9">
        <f t="shared" si="65"/>
        <v>0.53730167249555583</v>
      </c>
      <c r="E283" s="9">
        <f t="shared" si="66"/>
        <v>0.25952361145781039</v>
      </c>
      <c r="F283" s="9">
        <f t="shared" si="67"/>
        <v>0.20317471604663392</v>
      </c>
      <c r="G283" s="9">
        <f t="shared" si="68"/>
        <v>1.0375323454214571</v>
      </c>
      <c r="H283" s="9">
        <f t="shared" si="69"/>
        <v>1.8611518466998096</v>
      </c>
      <c r="I283" s="9">
        <f t="shared" si="70"/>
        <v>3.8532139499090072</v>
      </c>
      <c r="J283" s="9">
        <f t="shared" si="71"/>
        <v>4.921872265693108</v>
      </c>
      <c r="K283" s="11">
        <f t="shared" si="72"/>
        <v>0.54644808743169393</v>
      </c>
      <c r="L283" s="11">
        <f t="shared" si="73"/>
        <v>0.26666666666666666</v>
      </c>
      <c r="M283" s="11">
        <f t="shared" si="74"/>
        <v>0.20920502092050208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-0.26302215515467464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0.22437143227320877</v>
      </c>
      <c r="Q283" s="11">
        <f>2*'OddsRatio_working_3-way'!K283*'OddsRatio_working_3-way'!L283*'OddsRatio_working_3-way'!M283</f>
        <v>6.097049790032847E-2</v>
      </c>
      <c r="R283" s="11">
        <f t="shared" si="75"/>
        <v>0</v>
      </c>
      <c r="S283" s="11">
        <f t="shared" si="76"/>
        <v>-0.85305145546109351</v>
      </c>
      <c r="T283" s="11">
        <f t="shared" si="77"/>
        <v>-0.23180746072312325</v>
      </c>
      <c r="U283" s="11">
        <f>'OddsRatio_working_3-way'!S283-'OddsRatio_working_3-way'!R283^2/3</f>
        <v>-0.85305145546109351</v>
      </c>
      <c r="V283" s="11">
        <f>'OddsRatio_working_3-way'!S283*'OddsRatio_working_3-way'!R283/3-2*'OddsRatio_working_3-way'!R283^3/27-'OddsRatio_working_3-way'!T283</f>
        <v>0.23180746072312325</v>
      </c>
      <c r="W283" s="11">
        <f>'OddsRatio_working_3-way'!V283^2+4*'OddsRatio_working_3-way'!U283^3/27</f>
        <v>-3.8230160730176481E-2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0.15162854247888061</v>
      </c>
      <c r="Y283" s="11">
        <f>IF('OddsRatio_working_3-way'!W283&gt;=0,IF('OddsRatio_working_3-way'!V283+SQRT('OddsRatio_working_3-way'!W283)&gt;0,0,PI()),ACOS('OddsRatio_working_3-way'!V283/(2*'OddsRatio_working_3-way'!X283)))</f>
        <v>0.70069764801095613</v>
      </c>
      <c r="Z283" s="11">
        <f>'OddsRatio_working_3-way'!X283^(1/3)*COS('OddsRatio_working_3-way'!Y283/3)</f>
        <v>0.51876617271072856</v>
      </c>
      <c r="AA283" s="11">
        <f>'OddsRatio_working_3-way'!X283^(1/3)*COS(('OddsRatio_working_3-way'!Y283+2*PI())/3)</f>
        <v>-0.36626670251598187</v>
      </c>
      <c r="AB283" s="11">
        <f>'OddsRatio_working_3-way'!X283^(1/3)*COS(('OddsRatio_working_3-way'!Y283+4*PI())/3)</f>
        <v>-0.15249947019474636</v>
      </c>
      <c r="AC283" s="11">
        <f>'OddsRatio_working_3-way'!X283^(1/3)*SIN('OddsRatio_working_3-way'!Y283/3)</f>
        <v>0.12341856912458657</v>
      </c>
      <c r="AD283" s="11">
        <f>'OddsRatio_working_3-way'!X283^(1/3)*SIN(('OddsRatio_working_3-way'!Y283+2*PI())/3)</f>
        <v>0.38755539962922342</v>
      </c>
      <c r="AE283" s="11">
        <f>'OddsRatio_working_3-way'!X283^(1/3)*SIN(('OddsRatio_working_3-way'!Y283+4*PI())/3)</f>
        <v>-0.51097396875380996</v>
      </c>
      <c r="AF283" s="11">
        <f>-'OddsRatio_working_3-way'!U283/(3*'OddsRatio_working_3-way'!X283^(1/3))*COS(('OddsRatio_working_3-way'!Y283)/3)</f>
        <v>0.51876617271072856</v>
      </c>
      <c r="AG283" s="11">
        <f>-'OddsRatio_working_3-way'!U283/(3*'OddsRatio_working_3-way'!X283^(1/3))*COS(('OddsRatio_working_3-way'!Y283+2*PI())/3)</f>
        <v>-0.36626670251598187</v>
      </c>
      <c r="AH283" s="11">
        <f>-'OddsRatio_working_3-way'!U283/(3*'OddsRatio_working_3-way'!X283^(1/3))*COS(('OddsRatio_working_3-way'!Y283+4*PI())/3)</f>
        <v>-0.15249947019474636</v>
      </c>
      <c r="AI283" s="11">
        <f>'OddsRatio_working_3-way'!U283/(3*'OddsRatio_working_3-way'!X283^(1/3))*SIN(('OddsRatio_working_3-way'!Y283)/3)</f>
        <v>-0.12341856912458657</v>
      </c>
      <c r="AJ283" s="11">
        <f>'OddsRatio_working_3-way'!U283/(3*'OddsRatio_working_3-way'!X283^(1/3))*SIN(('OddsRatio_working_3-way'!Y283+2*PI())/3)</f>
        <v>-0.38755539962922342</v>
      </c>
      <c r="AK283" s="11">
        <f>'OddsRatio_working_3-way'!U283/(3*'OddsRatio_working_3-way'!X283^(1/3))*SIN(('OddsRatio_working_3-way'!Y283+4*PI())/3)</f>
        <v>0.51097396875380996</v>
      </c>
      <c r="AL283" s="11">
        <f>'OddsRatio_working_3-way'!Z283+'OddsRatio_working_3-way'!AF283</f>
        <v>1.0375323454214571</v>
      </c>
      <c r="AM283" s="11">
        <f>'OddsRatio_working_3-way'!AA283+'OddsRatio_working_3-way'!AG283</f>
        <v>-0.73253340503196374</v>
      </c>
      <c r="AN283" s="11">
        <f>'OddsRatio_working_3-way'!AB283+'OddsRatio_working_3-way'!AH283</f>
        <v>-0.30499894038949271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1.0375323454214571</v>
      </c>
      <c r="AS283" s="11">
        <f>IF(('OddsRatio_working_3-way'!X283=0),IF(Q283&gt;0,-Q283^(1/3),(-Q283)^(1/3)),'OddsRatio_working_3-way'!AM283-'OddsRatio_working_3-way'!R283/3)</f>
        <v>-0.73253340503196374</v>
      </c>
      <c r="AT283" s="11">
        <f>IF(('OddsRatio_working_3-way'!X283=0),IF(Q283&gt;0,-Q283^(1/3),(-Q283)^(1/3)),'OddsRatio_working_3-way'!AN283-'OddsRatio_working_3-way'!R283/3)</f>
        <v>-0.30499894038949271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9">
        <f t="shared" si="65"/>
        <v>0.55269129126965066</v>
      </c>
      <c r="E284" s="9">
        <f t="shared" si="66"/>
        <v>0.24499756736521364</v>
      </c>
      <c r="F284" s="9">
        <f t="shared" si="67"/>
        <v>0.20231114136513559</v>
      </c>
      <c r="G284" s="9">
        <f t="shared" si="68"/>
        <v>1.0376003974715391</v>
      </c>
      <c r="H284" s="9">
        <f t="shared" si="69"/>
        <v>1.8093283100278008</v>
      </c>
      <c r="I284" s="9">
        <f t="shared" si="70"/>
        <v>4.0816731804904709</v>
      </c>
      <c r="J284" s="9">
        <f t="shared" si="71"/>
        <v>4.9428815103918478</v>
      </c>
      <c r="K284" s="11">
        <f t="shared" si="72"/>
        <v>0.5617977528089888</v>
      </c>
      <c r="L284" s="11">
        <f t="shared" si="73"/>
        <v>0.25188916876574308</v>
      </c>
      <c r="M284" s="11">
        <f t="shared" si="74"/>
        <v>0.20833333333333334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-0.25952721252087274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0.22258464702497194</v>
      </c>
      <c r="Q284" s="11">
        <f>2*'OddsRatio_working_3-way'!K284*'OddsRatio_working_3-way'!L284*'OddsRatio_working_3-way'!M284</f>
        <v>5.8962820403966082E-2</v>
      </c>
      <c r="R284" s="11">
        <f t="shared" si="75"/>
        <v>0</v>
      </c>
      <c r="S284" s="11">
        <f t="shared" si="76"/>
        <v>-0.85765436642629655</v>
      </c>
      <c r="T284" s="11">
        <f t="shared" si="77"/>
        <v>-0.22719320964935011</v>
      </c>
      <c r="U284" s="11">
        <f>'OddsRatio_working_3-way'!S284-'OddsRatio_working_3-way'!R284^2/3</f>
        <v>-0.85765436642629655</v>
      </c>
      <c r="V284" s="11">
        <f>'OddsRatio_working_3-way'!S284*'OddsRatio_working_3-way'!R284/3-2*'OddsRatio_working_3-way'!R284^3/27-'OddsRatio_working_3-way'!T284</f>
        <v>0.22719320964935011</v>
      </c>
      <c r="W284" s="11">
        <f>'OddsRatio_working_3-way'!V284^2+4*'OddsRatio_working_3-way'!U284^3/27</f>
        <v>-4.1844829262989769E-2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0.15285743666384319</v>
      </c>
      <c r="Y284" s="11">
        <f>IF('OddsRatio_working_3-way'!W284&gt;=0,IF('OddsRatio_working_3-way'!V284+SQRT('OddsRatio_working_3-way'!W284)&gt;0,0,PI()),ACOS('OddsRatio_working_3-way'!V284/(2*'OddsRatio_working_3-way'!X284)))</f>
        <v>0.73302467886565648</v>
      </c>
      <c r="Z284" s="11">
        <f>'OddsRatio_working_3-way'!X284^(1/3)*COS('OddsRatio_working_3-way'!Y284/3)</f>
        <v>0.51880019873576955</v>
      </c>
      <c r="AA284" s="11">
        <f>'OddsRatio_working_3-way'!X284^(1/3)*COS(('OddsRatio_working_3-way'!Y284+2*PI())/3)</f>
        <v>-0.37141954835049962</v>
      </c>
      <c r="AB284" s="11">
        <f>'OddsRatio_working_3-way'!X284^(1/3)*COS(('OddsRatio_working_3-way'!Y284+4*PI())/3)</f>
        <v>-0.1473806503852699</v>
      </c>
      <c r="AC284" s="11">
        <f>'OddsRatio_working_3-way'!X284^(1/3)*SIN('OddsRatio_working_3-way'!Y284/3)</f>
        <v>0.12934891804917242</v>
      </c>
      <c r="AD284" s="11">
        <f>'OddsRatio_working_3-way'!X284^(1/3)*SIN(('OddsRatio_working_3-way'!Y284+2*PI())/3)</f>
        <v>0.38461969256900569</v>
      </c>
      <c r="AE284" s="11">
        <f>'OddsRatio_working_3-way'!X284^(1/3)*SIN(('OddsRatio_working_3-way'!Y284+4*PI())/3)</f>
        <v>-0.51396861061817811</v>
      </c>
      <c r="AF284" s="11">
        <f>-'OddsRatio_working_3-way'!U284/(3*'OddsRatio_working_3-way'!X284^(1/3))*COS(('OddsRatio_working_3-way'!Y284)/3)</f>
        <v>0.51880019873576955</v>
      </c>
      <c r="AG284" s="11">
        <f>-'OddsRatio_working_3-way'!U284/(3*'OddsRatio_working_3-way'!X284^(1/3))*COS(('OddsRatio_working_3-way'!Y284+2*PI())/3)</f>
        <v>-0.37141954835049962</v>
      </c>
      <c r="AH284" s="11">
        <f>-'OddsRatio_working_3-way'!U284/(3*'OddsRatio_working_3-way'!X284^(1/3))*COS(('OddsRatio_working_3-way'!Y284+4*PI())/3)</f>
        <v>-0.1473806503852699</v>
      </c>
      <c r="AI284" s="11">
        <f>'OddsRatio_working_3-way'!U284/(3*'OddsRatio_working_3-way'!X284^(1/3))*SIN(('OddsRatio_working_3-way'!Y284)/3)</f>
        <v>-0.12934891804917242</v>
      </c>
      <c r="AJ284" s="11">
        <f>'OddsRatio_working_3-way'!U284/(3*'OddsRatio_working_3-way'!X284^(1/3))*SIN(('OddsRatio_working_3-way'!Y284+2*PI())/3)</f>
        <v>-0.38461969256900569</v>
      </c>
      <c r="AK284" s="11">
        <f>'OddsRatio_working_3-way'!U284/(3*'OddsRatio_working_3-way'!X284^(1/3))*SIN(('OddsRatio_working_3-way'!Y284+4*PI())/3)</f>
        <v>0.51396861061817811</v>
      </c>
      <c r="AL284" s="11">
        <f>'OddsRatio_working_3-way'!Z284+'OddsRatio_working_3-way'!AF284</f>
        <v>1.0376003974715391</v>
      </c>
      <c r="AM284" s="11">
        <f>'OddsRatio_working_3-way'!AA284+'OddsRatio_working_3-way'!AG284</f>
        <v>-0.74283909670099924</v>
      </c>
      <c r="AN284" s="11">
        <f>'OddsRatio_working_3-way'!AB284+'OddsRatio_working_3-way'!AH284</f>
        <v>-0.2947613007705398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1.0376003974715391</v>
      </c>
      <c r="AS284" s="11">
        <f>IF(('OddsRatio_working_3-way'!X284=0),IF(Q284&gt;0,-Q284^(1/3),(-Q284)^(1/3)),'OddsRatio_working_3-way'!AM284-'OddsRatio_working_3-way'!R284/3)</f>
        <v>-0.74283909670099924</v>
      </c>
      <c r="AT284" s="11">
        <f>IF(('OddsRatio_working_3-way'!X284=0),IF(Q284&gt;0,-Q284^(1/3),(-Q284)^(1/3)),'OddsRatio_working_3-way'!AN284-'OddsRatio_working_3-way'!R284/3)</f>
        <v>-0.2947613007705398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9">
        <f t="shared" si="65"/>
        <v>0.74364805245383658</v>
      </c>
      <c r="E285" s="9">
        <f t="shared" si="66"/>
        <v>0.16357567527702516</v>
      </c>
      <c r="F285" s="9">
        <f t="shared" si="67"/>
        <v>9.2776272269138246E-2</v>
      </c>
      <c r="G285" s="9">
        <f t="shared" si="68"/>
        <v>1.1490737977473415</v>
      </c>
      <c r="H285" s="9">
        <f t="shared" si="69"/>
        <v>1.3447221393242026</v>
      </c>
      <c r="I285" s="9">
        <f t="shared" si="70"/>
        <v>6.1133783999756712</v>
      </c>
      <c r="J285" s="9">
        <f t="shared" si="71"/>
        <v>10.778618018829876</v>
      </c>
      <c r="K285" s="11">
        <f t="shared" si="72"/>
        <v>0.76923076923076916</v>
      </c>
      <c r="L285" s="11">
        <f t="shared" si="73"/>
        <v>0.18348623853211007</v>
      </c>
      <c r="M285" s="11">
        <f t="shared" si="74"/>
        <v>0.10515247108307045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-0.16861276656374047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0.19679912019216853</v>
      </c>
      <c r="Q285" s="11">
        <f>2*'OddsRatio_working_3-way'!K285*'OddsRatio_working_3-way'!L285*'OddsRatio_working_3-way'!M285</f>
        <v>2.9683125217521648E-2</v>
      </c>
      <c r="R285" s="11">
        <f t="shared" si="75"/>
        <v>0</v>
      </c>
      <c r="S285" s="11">
        <f t="shared" si="76"/>
        <v>-1.167166189149579</v>
      </c>
      <c r="T285" s="11">
        <f t="shared" si="77"/>
        <v>-0.17604316578425022</v>
      </c>
      <c r="U285" s="11">
        <f>'OddsRatio_working_3-way'!S285-'OddsRatio_working_3-way'!R285^2/3</f>
        <v>-1.167166189149579</v>
      </c>
      <c r="V285" s="11">
        <f>'OddsRatio_working_3-way'!S285*'OddsRatio_working_3-way'!R285/3-2*'OddsRatio_working_3-way'!R285^3/27-'OddsRatio_working_3-way'!T285</f>
        <v>0.17604316578425022</v>
      </c>
      <c r="W285" s="11">
        <f>'OddsRatio_working_3-way'!V285^2+4*'OddsRatio_working_3-way'!U285^3/27</f>
        <v>-0.20456488573952103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0.24267060079398886</v>
      </c>
      <c r="Y285" s="11">
        <f>IF('OddsRatio_working_3-way'!W285&gt;=0,IF('OddsRatio_working_3-way'!V285+SQRT('OddsRatio_working_3-way'!W285)&gt;0,0,PI()),ACOS('OddsRatio_working_3-way'!V285/(2*'OddsRatio_working_3-way'!X285)))</f>
        <v>1.1996108578978737</v>
      </c>
      <c r="Z285" s="11">
        <f>'OddsRatio_working_3-way'!X285^(1/3)*COS('OddsRatio_working_3-way'!Y285/3)</f>
        <v>0.57453689887367076</v>
      </c>
      <c r="AA285" s="11">
        <f>'OddsRatio_working_3-way'!X285^(1/3)*COS(('OddsRatio_working_3-way'!Y285+2*PI())/3)</f>
        <v>-0.49755887043090663</v>
      </c>
      <c r="AB285" s="11">
        <f>'OddsRatio_working_3-way'!X285^(1/3)*COS(('OddsRatio_working_3-way'!Y285+4*PI())/3)</f>
        <v>-7.6978028442764052E-2</v>
      </c>
      <c r="AC285" s="11">
        <f>'OddsRatio_working_3-way'!X285^(1/3)*SIN('OddsRatio_working_3-way'!Y285/3)</f>
        <v>0.2428224623378536</v>
      </c>
      <c r="AD285" s="11">
        <f>'OddsRatio_working_3-way'!X285^(1/3)*SIN(('OddsRatio_working_3-way'!Y285+2*PI())/3)</f>
        <v>0.37615231866720322</v>
      </c>
      <c r="AE285" s="11">
        <f>'OddsRatio_working_3-way'!X285^(1/3)*SIN(('OddsRatio_working_3-way'!Y285+4*PI())/3)</f>
        <v>-0.61897478100505676</v>
      </c>
      <c r="AF285" s="11">
        <f>-'OddsRatio_working_3-way'!U285/(3*'OddsRatio_working_3-way'!X285^(1/3))*COS(('OddsRatio_working_3-way'!Y285)/3)</f>
        <v>0.57453689887367088</v>
      </c>
      <c r="AG285" s="11">
        <f>-'OddsRatio_working_3-way'!U285/(3*'OddsRatio_working_3-way'!X285^(1/3))*COS(('OddsRatio_working_3-way'!Y285+2*PI())/3)</f>
        <v>-0.49755887043090669</v>
      </c>
      <c r="AH285" s="11">
        <f>-'OddsRatio_working_3-way'!U285/(3*'OddsRatio_working_3-way'!X285^(1/3))*COS(('OddsRatio_working_3-way'!Y285+4*PI())/3)</f>
        <v>-7.6978028442764065E-2</v>
      </c>
      <c r="AI285" s="11">
        <f>'OddsRatio_working_3-way'!U285/(3*'OddsRatio_working_3-way'!X285^(1/3))*SIN(('OddsRatio_working_3-way'!Y285)/3)</f>
        <v>-0.24282246233785365</v>
      </c>
      <c r="AJ285" s="11">
        <f>'OddsRatio_working_3-way'!U285/(3*'OddsRatio_working_3-way'!X285^(1/3))*SIN(('OddsRatio_working_3-way'!Y285+2*PI())/3)</f>
        <v>-0.37615231866720328</v>
      </c>
      <c r="AK285" s="11">
        <f>'OddsRatio_working_3-way'!U285/(3*'OddsRatio_working_3-way'!X285^(1/3))*SIN(('OddsRatio_working_3-way'!Y285+4*PI())/3)</f>
        <v>0.61897478100505687</v>
      </c>
      <c r="AL285" s="11">
        <f>'OddsRatio_working_3-way'!Z285+'OddsRatio_working_3-way'!AF285</f>
        <v>1.1490737977473415</v>
      </c>
      <c r="AM285" s="11">
        <f>'OddsRatio_working_3-way'!AA285+'OddsRatio_working_3-way'!AG285</f>
        <v>-0.99511774086181326</v>
      </c>
      <c r="AN285" s="11">
        <f>'OddsRatio_working_3-way'!AB285+'OddsRatio_working_3-way'!AH285</f>
        <v>-0.1539560568855281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1.1490737977473415</v>
      </c>
      <c r="AS285" s="11">
        <f>IF(('OddsRatio_working_3-way'!X285=0),IF(Q285&gt;0,-Q285^(1/3),(-Q285)^(1/3)),'OddsRatio_working_3-way'!AM285-'OddsRatio_working_3-way'!R285/3)</f>
        <v>-0.99511774086181326</v>
      </c>
      <c r="AT285" s="11">
        <f>IF(('OddsRatio_working_3-way'!X285=0),IF(Q285&gt;0,-Q285^(1/3),(-Q285)^(1/3)),'OddsRatio_working_3-way'!AN285-'OddsRatio_working_3-way'!R285/3)</f>
        <v>-0.1539560568855281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9">
        <f t="shared" si="65"/>
        <v>0.25014014668394613</v>
      </c>
      <c r="E286" s="9">
        <f t="shared" si="66"/>
        <v>0.24435389893203921</v>
      </c>
      <c r="F286" s="9">
        <f t="shared" si="67"/>
        <v>0.50550595438401458</v>
      </c>
      <c r="G286" s="9">
        <f t="shared" si="68"/>
        <v>1.051845231362293</v>
      </c>
      <c r="H286" s="9">
        <f t="shared" si="69"/>
        <v>3.9977589093825356</v>
      </c>
      <c r="I286" s="9">
        <f t="shared" si="70"/>
        <v>4.0924249802051431</v>
      </c>
      <c r="J286" s="9">
        <f t="shared" si="71"/>
        <v>1.978216065166932</v>
      </c>
      <c r="K286" s="11">
        <f t="shared" si="72"/>
        <v>0.25974025974025972</v>
      </c>
      <c r="L286" s="11">
        <f t="shared" si="73"/>
        <v>0.25380710659898476</v>
      </c>
      <c r="M286" s="11">
        <f t="shared" si="74"/>
        <v>0.5181347150259068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-0.26617108726995364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0.22953822170044783</v>
      </c>
      <c r="Q286" s="11">
        <f>2*'OddsRatio_working_3-way'!K286*'OddsRatio_working_3-way'!L286*'OddsRatio_working_3-way'!M286</f>
        <v>6.8314946934657089E-2</v>
      </c>
      <c r="R286" s="11">
        <f t="shared" si="75"/>
        <v>0</v>
      </c>
      <c r="S286" s="11">
        <f t="shared" si="76"/>
        <v>-0.86237098121648215</v>
      </c>
      <c r="T286" s="11">
        <f t="shared" si="77"/>
        <v>-0.256658030123953</v>
      </c>
      <c r="U286" s="11">
        <f>'OddsRatio_working_3-way'!S286-'OddsRatio_working_3-way'!R286^2/3</f>
        <v>-0.86237098121648215</v>
      </c>
      <c r="V286" s="11">
        <f>'OddsRatio_working_3-way'!S286*'OddsRatio_working_3-way'!R286/3-2*'OddsRatio_working_3-way'!R286^3/27-'OddsRatio_working_3-way'!T286</f>
        <v>0.256658030123953</v>
      </c>
      <c r="W286" s="11">
        <f>'OddsRatio_working_3-way'!V286^2+4*'OddsRatio_working_3-way'!U286^3/27</f>
        <v>-2.9138692618181111E-2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0.15412011309794146</v>
      </c>
      <c r="Y286" s="11">
        <f>IF('OddsRatio_working_3-way'!W286&gt;=0,IF('OddsRatio_working_3-way'!V286+SQRT('OddsRatio_working_3-way'!W286)&gt;0,0,PI()),ACOS('OddsRatio_working_3-way'!V286/(2*'OddsRatio_working_3-way'!X286)))</f>
        <v>0.58691001194826597</v>
      </c>
      <c r="Z286" s="11">
        <f>'OddsRatio_working_3-way'!X286^(1/3)*COS('OddsRatio_working_3-way'!Y286/3)</f>
        <v>0.52592261568114651</v>
      </c>
      <c r="AA286" s="11">
        <f>'OddsRatio_working_3-way'!X286^(1/3)*COS(('OddsRatio_working_3-way'!Y286+2*PI())/3)</f>
        <v>-0.35322091697138197</v>
      </c>
      <c r="AB286" s="11">
        <f>'OddsRatio_working_3-way'!X286^(1/3)*COS(('OddsRatio_working_3-way'!Y286+4*PI())/3)</f>
        <v>-0.17270169870976448</v>
      </c>
      <c r="AC286" s="11">
        <f>'OddsRatio_working_3-way'!X286^(1/3)*SIN('OddsRatio_working_3-way'!Y286/3)</f>
        <v>0.10422281925724564</v>
      </c>
      <c r="AD286" s="11">
        <f>'OddsRatio_working_3-way'!X286^(1/3)*SIN(('OddsRatio_working_3-way'!Y286+2*PI())/3)</f>
        <v>0.40335093597601024</v>
      </c>
      <c r="AE286" s="11">
        <f>'OddsRatio_working_3-way'!X286^(1/3)*SIN(('OddsRatio_working_3-way'!Y286+4*PI())/3)</f>
        <v>-0.50757375523325587</v>
      </c>
      <c r="AF286" s="11">
        <f>-'OddsRatio_working_3-way'!U286/(3*'OddsRatio_working_3-way'!X286^(1/3))*COS(('OddsRatio_working_3-way'!Y286)/3)</f>
        <v>0.5259226156811464</v>
      </c>
      <c r="AG286" s="11">
        <f>-'OddsRatio_working_3-way'!U286/(3*'OddsRatio_working_3-way'!X286^(1/3))*COS(('OddsRatio_working_3-way'!Y286+2*PI())/3)</f>
        <v>-0.35322091697138192</v>
      </c>
      <c r="AH286" s="11">
        <f>-'OddsRatio_working_3-way'!U286/(3*'OddsRatio_working_3-way'!X286^(1/3))*COS(('OddsRatio_working_3-way'!Y286+4*PI())/3)</f>
        <v>-0.17270169870976443</v>
      </c>
      <c r="AI286" s="11">
        <f>'OddsRatio_working_3-way'!U286/(3*'OddsRatio_working_3-way'!X286^(1/3))*SIN(('OddsRatio_working_3-way'!Y286)/3)</f>
        <v>-0.10422281925724562</v>
      </c>
      <c r="AJ286" s="11">
        <f>'OddsRatio_working_3-way'!U286/(3*'OddsRatio_working_3-way'!X286^(1/3))*SIN(('OddsRatio_working_3-way'!Y286+2*PI())/3)</f>
        <v>-0.40335093597601018</v>
      </c>
      <c r="AK286" s="11">
        <f>'OddsRatio_working_3-way'!U286/(3*'OddsRatio_working_3-way'!X286^(1/3))*SIN(('OddsRatio_working_3-way'!Y286+4*PI())/3)</f>
        <v>0.50757375523325576</v>
      </c>
      <c r="AL286" s="11">
        <f>'OddsRatio_working_3-way'!Z286+'OddsRatio_working_3-way'!AF286</f>
        <v>1.051845231362293</v>
      </c>
      <c r="AM286" s="11">
        <f>'OddsRatio_working_3-way'!AA286+'OddsRatio_working_3-way'!AG286</f>
        <v>-0.70644183394276383</v>
      </c>
      <c r="AN286" s="11">
        <f>'OddsRatio_working_3-way'!AB286+'OddsRatio_working_3-way'!AH286</f>
        <v>-0.34540339741952891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1.051845231362293</v>
      </c>
      <c r="AS286" s="11">
        <f>IF(('OddsRatio_working_3-way'!X286=0),IF(Q286&gt;0,-Q286^(1/3),(-Q286)^(1/3)),'OddsRatio_working_3-way'!AM286-'OddsRatio_working_3-way'!R286/3)</f>
        <v>-0.70644183394276383</v>
      </c>
      <c r="AT286" s="11">
        <f>IF(('OddsRatio_working_3-way'!X286=0),IF(Q286&gt;0,-Q286^(1/3),(-Q286)^(1/3)),'OddsRatio_working_3-way'!AN286-'OddsRatio_working_3-way'!R286/3)</f>
        <v>-0.34540339741952891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9">
        <f t="shared" si="65"/>
        <v>0.56802677214640507</v>
      </c>
      <c r="E287" s="9">
        <f t="shared" si="66"/>
        <v>0.24548261118106074</v>
      </c>
      <c r="F287" s="9">
        <f t="shared" si="67"/>
        <v>0.18649061667253397</v>
      </c>
      <c r="G287" s="9">
        <f t="shared" si="68"/>
        <v>1.056222780127501</v>
      </c>
      <c r="H287" s="9">
        <f t="shared" si="69"/>
        <v>1.7604804016918005</v>
      </c>
      <c r="I287" s="9">
        <f t="shared" si="70"/>
        <v>4.0736082901710278</v>
      </c>
      <c r="J287" s="9">
        <f t="shared" si="71"/>
        <v>5.3622000819265798</v>
      </c>
      <c r="K287" s="11">
        <f t="shared" si="72"/>
        <v>0.58139534883720934</v>
      </c>
      <c r="L287" s="11">
        <f t="shared" si="73"/>
        <v>0.25575447570332482</v>
      </c>
      <c r="M287" s="11">
        <f t="shared" si="74"/>
        <v>0.19493177387914232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-0.25081468913466065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0.22492573682598951</v>
      </c>
      <c r="Q287" s="11">
        <f>2*'OddsRatio_working_3-way'!K287*'OddsRatio_working_3-way'!L287*'OddsRatio_working_3-way'!M287</f>
        <v>5.7970550728347808E-2</v>
      </c>
      <c r="R287" s="11">
        <f t="shared" si="75"/>
        <v>0</v>
      </c>
      <c r="S287" s="11">
        <f t="shared" si="76"/>
        <v>-0.89678055779750787</v>
      </c>
      <c r="T287" s="11">
        <f t="shared" si="77"/>
        <v>-0.23112900974162573</v>
      </c>
      <c r="U287" s="11">
        <f>'OddsRatio_working_3-way'!S287-'OddsRatio_working_3-way'!R287^2/3</f>
        <v>-0.89678055779750787</v>
      </c>
      <c r="V287" s="11">
        <f>'OddsRatio_working_3-way'!S287*'OddsRatio_working_3-way'!R287/3-2*'OddsRatio_working_3-way'!R287^3/27-'OddsRatio_working_3-way'!T287</f>
        <v>0.23112900974162573</v>
      </c>
      <c r="W287" s="11">
        <f>'OddsRatio_working_3-way'!V287^2+4*'OddsRatio_working_3-way'!U287^3/27</f>
        <v>-5.342452264265557E-2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0.16343587564148829</v>
      </c>
      <c r="Y287" s="11">
        <f>IF('OddsRatio_working_3-way'!W287&gt;=0,IF('OddsRatio_working_3-way'!V287+SQRT('OddsRatio_working_3-way'!W287)&gt;0,0,PI()),ACOS('OddsRatio_working_3-way'!V287/(2*'OddsRatio_working_3-way'!X287)))</f>
        <v>0.78541643048215914</v>
      </c>
      <c r="Z287" s="11">
        <f>'OddsRatio_working_3-way'!X287^(1/3)*COS('OddsRatio_working_3-way'!Y287/3)</f>
        <v>0.52811139006375052</v>
      </c>
      <c r="AA287" s="11">
        <f>'OddsRatio_working_3-way'!X287^(1/3)*COS(('OddsRatio_working_3-way'!Y287+2*PI())/3)</f>
        <v>-0.38660735439671967</v>
      </c>
      <c r="AB287" s="11">
        <f>'OddsRatio_working_3-way'!X287^(1/3)*COS(('OddsRatio_working_3-way'!Y287+4*PI())/3)</f>
        <v>-0.14150403566703051</v>
      </c>
      <c r="AC287" s="11">
        <f>'OddsRatio_working_3-way'!X287^(1/3)*SIN('OddsRatio_working_3-way'!Y287/3)</f>
        <v>0.14151046704785658</v>
      </c>
      <c r="AD287" s="11">
        <f>'OddsRatio_working_3-way'!X287^(1/3)*SIN(('OddsRatio_working_3-way'!Y287+2*PI())/3)</f>
        <v>0.3866026462991925</v>
      </c>
      <c r="AE287" s="11">
        <f>'OddsRatio_working_3-way'!X287^(1/3)*SIN(('OddsRatio_working_3-way'!Y287+4*PI())/3)</f>
        <v>-0.52811311334704902</v>
      </c>
      <c r="AF287" s="11">
        <f>-'OddsRatio_working_3-way'!U287/(3*'OddsRatio_working_3-way'!X287^(1/3))*COS(('OddsRatio_working_3-way'!Y287)/3)</f>
        <v>0.52811139006375052</v>
      </c>
      <c r="AG287" s="11">
        <f>-'OddsRatio_working_3-way'!U287/(3*'OddsRatio_working_3-way'!X287^(1/3))*COS(('OddsRatio_working_3-way'!Y287+2*PI())/3)</f>
        <v>-0.38660735439671967</v>
      </c>
      <c r="AH287" s="11">
        <f>-'OddsRatio_working_3-way'!U287/(3*'OddsRatio_working_3-way'!X287^(1/3))*COS(('OddsRatio_working_3-way'!Y287+4*PI())/3)</f>
        <v>-0.14150403566703051</v>
      </c>
      <c r="AI287" s="11">
        <f>'OddsRatio_working_3-way'!U287/(3*'OddsRatio_working_3-way'!X287^(1/3))*SIN(('OddsRatio_working_3-way'!Y287)/3)</f>
        <v>-0.14151046704785658</v>
      </c>
      <c r="AJ287" s="11">
        <f>'OddsRatio_working_3-way'!U287/(3*'OddsRatio_working_3-way'!X287^(1/3))*SIN(('OddsRatio_working_3-way'!Y287+2*PI())/3)</f>
        <v>-0.3866026462991925</v>
      </c>
      <c r="AK287" s="11">
        <f>'OddsRatio_working_3-way'!U287/(3*'OddsRatio_working_3-way'!X287^(1/3))*SIN(('OddsRatio_working_3-way'!Y287+4*PI())/3)</f>
        <v>0.52811311334704902</v>
      </c>
      <c r="AL287" s="11">
        <f>'OddsRatio_working_3-way'!Z287+'OddsRatio_working_3-way'!AF287</f>
        <v>1.056222780127501</v>
      </c>
      <c r="AM287" s="11">
        <f>'OddsRatio_working_3-way'!AA287+'OddsRatio_working_3-way'!AG287</f>
        <v>-0.77321470879343934</v>
      </c>
      <c r="AN287" s="11">
        <f>'OddsRatio_working_3-way'!AB287+'OddsRatio_working_3-way'!AH287</f>
        <v>-0.28300807133406103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1.056222780127501</v>
      </c>
      <c r="AS287" s="11">
        <f>IF(('OddsRatio_working_3-way'!X287=0),IF(Q287&gt;0,-Q287^(1/3),(-Q287)^(1/3)),'OddsRatio_working_3-way'!AM287-'OddsRatio_working_3-way'!R287/3)</f>
        <v>-0.77321470879343934</v>
      </c>
      <c r="AT287" s="11">
        <f>IF(('OddsRatio_working_3-way'!X287=0),IF(Q287&gt;0,-Q287^(1/3),(-Q287)^(1/3)),'OddsRatio_working_3-way'!AN287-'OddsRatio_working_3-way'!R287/3)</f>
        <v>-0.28300807133406103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9">
        <f t="shared" si="65"/>
        <v>0.30065649714006082</v>
      </c>
      <c r="E288" s="9">
        <f t="shared" si="66"/>
        <v>0.26131969420328949</v>
      </c>
      <c r="F288" s="9">
        <f t="shared" si="67"/>
        <v>0.43802380865664969</v>
      </c>
      <c r="G288" s="9">
        <f t="shared" si="68"/>
        <v>1.0430739230259705</v>
      </c>
      <c r="H288" s="9">
        <f t="shared" si="69"/>
        <v>3.3260548483479138</v>
      </c>
      <c r="I288" s="9">
        <f t="shared" si="70"/>
        <v>3.8267303314003804</v>
      </c>
      <c r="J288" s="9">
        <f t="shared" si="71"/>
        <v>2.2829809253219433</v>
      </c>
      <c r="K288" s="11">
        <f t="shared" si="72"/>
        <v>0.30959752321981426</v>
      </c>
      <c r="L288" s="11">
        <f t="shared" si="73"/>
        <v>0.26954177897574122</v>
      </c>
      <c r="M288" s="11">
        <f t="shared" si="74"/>
        <v>0.44843049327354262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-0.27816210893493443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0.23088933294649708</v>
      </c>
      <c r="Q288" s="11">
        <f>2*'OddsRatio_working_3-way'!K288*'OddsRatio_working_3-way'!L288*'OddsRatio_working_3-way'!M288</f>
        <v>7.4842571457535506E-2</v>
      </c>
      <c r="R288" s="11">
        <f t="shared" si="75"/>
        <v>0</v>
      </c>
      <c r="S288" s="11">
        <f t="shared" si="76"/>
        <v>-0.83005314358076343</v>
      </c>
      <c r="T288" s="11">
        <f t="shared" si="77"/>
        <v>-0.26906098657399136</v>
      </c>
      <c r="U288" s="11">
        <f>'OddsRatio_working_3-way'!S288-'OddsRatio_working_3-way'!R288^2/3</f>
        <v>-0.83005314358076343</v>
      </c>
      <c r="V288" s="11">
        <f>'OddsRatio_working_3-way'!S288*'OddsRatio_working_3-way'!R288/3-2*'OddsRatio_working_3-way'!R288^3/27-'OddsRatio_working_3-way'!T288</f>
        <v>0.26906098657399136</v>
      </c>
      <c r="W288" s="11">
        <f>'OddsRatio_working_3-way'!V288^2+4*'OddsRatio_working_3-way'!U288^3/27</f>
        <v>-1.2331643114329993E-2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0.14553818881181971</v>
      </c>
      <c r="Y288" s="11">
        <f>IF('OddsRatio_working_3-way'!W288&gt;=0,IF('OddsRatio_working_3-way'!V288+SQRT('OddsRatio_working_3-way'!W288)&gt;0,0,PI()),ACOS('OddsRatio_working_3-way'!V288/(2*'OddsRatio_working_3-way'!X288)))</f>
        <v>0.39142700726738355</v>
      </c>
      <c r="Z288" s="11">
        <f>'OddsRatio_working_3-way'!X288^(1/3)*COS('OddsRatio_working_3-way'!Y288/3)</f>
        <v>0.52153696151298523</v>
      </c>
      <c r="AA288" s="11">
        <f>'OddsRatio_working_3-way'!X288^(1/3)*COS(('OddsRatio_working_3-way'!Y288+2*PI())/3)</f>
        <v>-0.32003638292151815</v>
      </c>
      <c r="AB288" s="11">
        <f>'OddsRatio_working_3-way'!X288^(1/3)*COS(('OddsRatio_working_3-way'!Y288+4*PI())/3)</f>
        <v>-0.20150057859146725</v>
      </c>
      <c r="AC288" s="11">
        <f>'OddsRatio_working_3-way'!X288^(1/3)*SIN('OddsRatio_working_3-way'!Y288/3)</f>
        <v>6.843667853856393E-2</v>
      </c>
      <c r="AD288" s="11">
        <f>'OddsRatio_working_3-way'!X288^(1/3)*SIN(('OddsRatio_working_3-way'!Y288+2*PI())/3)</f>
        <v>0.41744591841351042</v>
      </c>
      <c r="AE288" s="11">
        <f>'OddsRatio_working_3-way'!X288^(1/3)*SIN(('OddsRatio_working_3-way'!Y288+4*PI())/3)</f>
        <v>-0.48588259695207414</v>
      </c>
      <c r="AF288" s="11">
        <f>-'OddsRatio_working_3-way'!U288/(3*'OddsRatio_working_3-way'!X288^(1/3))*COS(('OddsRatio_working_3-way'!Y288)/3)</f>
        <v>0.52153696151298523</v>
      </c>
      <c r="AG288" s="11">
        <f>-'OddsRatio_working_3-way'!U288/(3*'OddsRatio_working_3-way'!X288^(1/3))*COS(('OddsRatio_working_3-way'!Y288+2*PI())/3)</f>
        <v>-0.32003638292151815</v>
      </c>
      <c r="AH288" s="11">
        <f>-'OddsRatio_working_3-way'!U288/(3*'OddsRatio_working_3-way'!X288^(1/3))*COS(('OddsRatio_working_3-way'!Y288+4*PI())/3)</f>
        <v>-0.20150057859146725</v>
      </c>
      <c r="AI288" s="11">
        <f>'OddsRatio_working_3-way'!U288/(3*'OddsRatio_working_3-way'!X288^(1/3))*SIN(('OddsRatio_working_3-way'!Y288)/3)</f>
        <v>-6.843667853856393E-2</v>
      </c>
      <c r="AJ288" s="11">
        <f>'OddsRatio_working_3-way'!U288/(3*'OddsRatio_working_3-way'!X288^(1/3))*SIN(('OddsRatio_working_3-way'!Y288+2*PI())/3)</f>
        <v>-0.41744591841351042</v>
      </c>
      <c r="AK288" s="11">
        <f>'OddsRatio_working_3-way'!U288/(3*'OddsRatio_working_3-way'!X288^(1/3))*SIN(('OddsRatio_working_3-way'!Y288+4*PI())/3)</f>
        <v>0.48588259695207414</v>
      </c>
      <c r="AL288" s="11">
        <f>'OddsRatio_working_3-way'!Z288+'OddsRatio_working_3-way'!AF288</f>
        <v>1.0430739230259705</v>
      </c>
      <c r="AM288" s="11">
        <f>'OddsRatio_working_3-way'!AA288+'OddsRatio_working_3-way'!AG288</f>
        <v>-0.6400727658430363</v>
      </c>
      <c r="AN288" s="11">
        <f>'OddsRatio_working_3-way'!AB288+'OddsRatio_working_3-way'!AH288</f>
        <v>-0.4030011571829345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1.0430739230259705</v>
      </c>
      <c r="AS288" s="11">
        <f>IF(('OddsRatio_working_3-way'!X288=0),IF(Q288&gt;0,-Q288^(1/3),(-Q288)^(1/3)),'OddsRatio_working_3-way'!AM288-'OddsRatio_working_3-way'!R288/3)</f>
        <v>-0.6400727658430363</v>
      </c>
      <c r="AT288" s="11">
        <f>IF(('OddsRatio_working_3-way'!X288=0),IF(Q288&gt;0,-Q288^(1/3),(-Q288)^(1/3)),'OddsRatio_working_3-way'!AN288-'OddsRatio_working_3-way'!R288/3)</f>
        <v>-0.4030011571829345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9">
        <f t="shared" si="65"/>
        <v>0.57910115897482661</v>
      </c>
      <c r="E289" s="9">
        <f t="shared" si="66"/>
        <v>0.22553340832212398</v>
      </c>
      <c r="F289" s="9">
        <f t="shared" si="67"/>
        <v>0.19536543270304951</v>
      </c>
      <c r="G289" s="9">
        <f t="shared" si="68"/>
        <v>1.0533536513831341</v>
      </c>
      <c r="H289" s="9">
        <f t="shared" si="69"/>
        <v>1.7268140194543622</v>
      </c>
      <c r="I289" s="9">
        <f t="shared" si="70"/>
        <v>4.4339329035090174</v>
      </c>
      <c r="J289" s="9">
        <f t="shared" si="71"/>
        <v>5.1186127769080549</v>
      </c>
      <c r="K289" s="11">
        <f t="shared" si="72"/>
        <v>0.59171597633136097</v>
      </c>
      <c r="L289" s="11">
        <f t="shared" si="73"/>
        <v>0.23474178403755869</v>
      </c>
      <c r="M289" s="11">
        <f t="shared" si="74"/>
        <v>0.20366598778004072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-0.24880875171369521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0.22235389948483486</v>
      </c>
      <c r="Q289" s="11">
        <f>2*'OddsRatio_working_3-way'!K289*'OddsRatio_working_3-way'!L289*'OddsRatio_working_3-way'!M289</f>
        <v>5.6578600377820573E-2</v>
      </c>
      <c r="R289" s="11">
        <f t="shared" si="75"/>
        <v>0</v>
      </c>
      <c r="S289" s="11">
        <f t="shared" si="76"/>
        <v>-0.89367394817646117</v>
      </c>
      <c r="T289" s="11">
        <f t="shared" si="77"/>
        <v>-0.22739795118993925</v>
      </c>
      <c r="U289" s="11">
        <f>'OddsRatio_working_3-way'!S289-'OddsRatio_working_3-way'!R289^2/3</f>
        <v>-0.89367394817646117</v>
      </c>
      <c r="V289" s="11">
        <f>'OddsRatio_working_3-way'!S289*'OddsRatio_working_3-way'!R289/3-2*'OddsRatio_working_3-way'!R289^3/27-'OddsRatio_working_3-way'!T289</f>
        <v>0.22739795118993925</v>
      </c>
      <c r="W289" s="11">
        <f>'OddsRatio_working_3-way'!V289^2+4*'OddsRatio_working_3-way'!U289^3/27</f>
        <v>-5.4028763205356545E-2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0.16258735452883361</v>
      </c>
      <c r="Y289" s="11">
        <f>IF('OddsRatio_working_3-way'!W289&gt;=0,IF('OddsRatio_working_3-way'!V289+SQRT('OddsRatio_working_3-way'!W289)&gt;0,0,PI()),ACOS('OddsRatio_working_3-way'!V289/(2*'OddsRatio_working_3-way'!X289)))</f>
        <v>0.79636445723396931</v>
      </c>
      <c r="Z289" s="11">
        <f>'OddsRatio_working_3-way'!X289^(1/3)*COS('OddsRatio_working_3-way'!Y289/3)</f>
        <v>0.52667682569156704</v>
      </c>
      <c r="AA289" s="11">
        <f>'OddsRatio_working_3-way'!X289^(1/3)*COS(('OddsRatio_working_3-way'!Y289+2*PI())/3)</f>
        <v>-0.38734296116440919</v>
      </c>
      <c r="AB289" s="11">
        <f>'OddsRatio_working_3-way'!X289^(1/3)*COS(('OddsRatio_working_3-way'!Y289+4*PI())/3)</f>
        <v>-0.13933386452715821</v>
      </c>
      <c r="AC289" s="11">
        <f>'OddsRatio_working_3-way'!X289^(1/3)*SIN('OddsRatio_working_3-way'!Y289/3)</f>
        <v>0.14318811870499298</v>
      </c>
      <c r="AD289" s="11">
        <f>'OddsRatio_working_3-way'!X289^(1/3)*SIN(('OddsRatio_working_3-way'!Y289+2*PI())/3)</f>
        <v>0.38452145128094928</v>
      </c>
      <c r="AE289" s="11">
        <f>'OddsRatio_working_3-way'!X289^(1/3)*SIN(('OddsRatio_working_3-way'!Y289+4*PI())/3)</f>
        <v>-0.5277095699859421</v>
      </c>
      <c r="AF289" s="11">
        <f>-'OddsRatio_working_3-way'!U289/(3*'OddsRatio_working_3-way'!X289^(1/3))*COS(('OddsRatio_working_3-way'!Y289)/3)</f>
        <v>0.52667682569156693</v>
      </c>
      <c r="AG289" s="11">
        <f>-'OddsRatio_working_3-way'!U289/(3*'OddsRatio_working_3-way'!X289^(1/3))*COS(('OddsRatio_working_3-way'!Y289+2*PI())/3)</f>
        <v>-0.38734296116440914</v>
      </c>
      <c r="AH289" s="11">
        <f>-'OddsRatio_working_3-way'!U289/(3*'OddsRatio_working_3-way'!X289^(1/3))*COS(('OddsRatio_working_3-way'!Y289+4*PI())/3)</f>
        <v>-0.13933386452715818</v>
      </c>
      <c r="AI289" s="11">
        <f>'OddsRatio_working_3-way'!U289/(3*'OddsRatio_working_3-way'!X289^(1/3))*SIN(('OddsRatio_working_3-way'!Y289)/3)</f>
        <v>-0.14318811870499296</v>
      </c>
      <c r="AJ289" s="11">
        <f>'OddsRatio_working_3-way'!U289/(3*'OddsRatio_working_3-way'!X289^(1/3))*SIN(('OddsRatio_working_3-way'!Y289+2*PI())/3)</f>
        <v>-0.38452145128094917</v>
      </c>
      <c r="AK289" s="11">
        <f>'OddsRatio_working_3-way'!U289/(3*'OddsRatio_working_3-way'!X289^(1/3))*SIN(('OddsRatio_working_3-way'!Y289+4*PI())/3)</f>
        <v>0.52770956998594198</v>
      </c>
      <c r="AL289" s="11">
        <f>'OddsRatio_working_3-way'!Z289+'OddsRatio_working_3-way'!AF289</f>
        <v>1.0533536513831341</v>
      </c>
      <c r="AM289" s="11">
        <f>'OddsRatio_working_3-way'!AA289+'OddsRatio_working_3-way'!AG289</f>
        <v>-0.77468592232881828</v>
      </c>
      <c r="AN289" s="11">
        <f>'OddsRatio_working_3-way'!AB289+'OddsRatio_working_3-way'!AH289</f>
        <v>-0.27866772905431636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1.0533536513831341</v>
      </c>
      <c r="AS289" s="11">
        <f>IF(('OddsRatio_working_3-way'!X289=0),IF(Q289&gt;0,-Q289^(1/3),(-Q289)^(1/3)),'OddsRatio_working_3-way'!AM289-'OddsRatio_working_3-way'!R289/3)</f>
        <v>-0.77468592232881828</v>
      </c>
      <c r="AT289" s="11">
        <f>IF(('OddsRatio_working_3-way'!X289=0),IF(Q289&gt;0,-Q289^(1/3),(-Q289)^(1/3)),'OddsRatio_working_3-way'!AN289-'OddsRatio_working_3-way'!R289/3)</f>
        <v>-0.27866772905431636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9">
        <f t="shared" si="65"/>
        <v>0.35032635498544673</v>
      </c>
      <c r="E290" s="9">
        <f t="shared" si="66"/>
        <v>0.325386492089701</v>
      </c>
      <c r="F290" s="9">
        <f t="shared" si="67"/>
        <v>0.32428715292485238</v>
      </c>
      <c r="G290" s="9">
        <f t="shared" si="68"/>
        <v>1.0418433801349689</v>
      </c>
      <c r="H290" s="9">
        <f t="shared" si="69"/>
        <v>2.8544812166402442</v>
      </c>
      <c r="I290" s="9">
        <f t="shared" si="70"/>
        <v>3.0732683264685887</v>
      </c>
      <c r="J290" s="9">
        <f t="shared" si="71"/>
        <v>3.0836867602699378</v>
      </c>
      <c r="K290" s="11">
        <f t="shared" si="72"/>
        <v>0.35971223021582738</v>
      </c>
      <c r="L290" s="11">
        <f t="shared" si="73"/>
        <v>0.33444816053511706</v>
      </c>
      <c r="M290" s="11">
        <f t="shared" si="74"/>
        <v>0.33333333333333331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-0.28409646864448257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0.2313867969169815</v>
      </c>
      <c r="Q290" s="11">
        <f>2*'OddsRatio_working_3-way'!K290*'OddsRatio_working_3-way'!L290*'OddsRatio_working_3-way'!M290</f>
        <v>8.0203395811778683E-2</v>
      </c>
      <c r="R290" s="11">
        <f t="shared" si="75"/>
        <v>0</v>
      </c>
      <c r="S290" s="11">
        <f t="shared" si="76"/>
        <v>-0.81446558635875976</v>
      </c>
      <c r="T290" s="11">
        <f t="shared" si="77"/>
        <v>-0.28231042854723043</v>
      </c>
      <c r="U290" s="11">
        <f>'OddsRatio_working_3-way'!S290-'OddsRatio_working_3-way'!R290^2/3</f>
        <v>-0.81446558635875976</v>
      </c>
      <c r="V290" s="11">
        <f>'OddsRatio_working_3-way'!S290*'OddsRatio_working_3-way'!R290/3-2*'OddsRatio_working_3-way'!R290^3/27-'OddsRatio_working_3-way'!T290</f>
        <v>0.28231042854723043</v>
      </c>
      <c r="W290" s="11">
        <f>'OddsRatio_working_3-way'!V290^2+4*'OddsRatio_working_3-way'!U290^3/27</f>
        <v>-3.4217903448316433E-4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0.14145790637235875</v>
      </c>
      <c r="Y290" s="11">
        <f>IF('OddsRatio_working_3-way'!W290&gt;=0,IF('OddsRatio_working_3-way'!V290+SQRT('OddsRatio_working_3-way'!W290)&gt;0,0,PI()),ACOS('OddsRatio_working_3-way'!V290/(2*'OddsRatio_working_3-way'!X290)))</f>
        <v>6.5430373520819485E-2</v>
      </c>
      <c r="Z290" s="11">
        <f>'OddsRatio_working_3-way'!X290^(1/3)*COS('OddsRatio_working_3-way'!Y290/3)</f>
        <v>0.52092169006748446</v>
      </c>
      <c r="AA290" s="11">
        <f>'OddsRatio_working_3-way'!X290^(1/3)*COS(('OddsRatio_working_3-way'!Y290+2*PI())/3)</f>
        <v>-0.27030163781769551</v>
      </c>
      <c r="AB290" s="11">
        <f>'OddsRatio_working_3-way'!X290^(1/3)*COS(('OddsRatio_working_3-way'!Y290+4*PI())/3)</f>
        <v>-0.25062005224978906</v>
      </c>
      <c r="AC290" s="11">
        <f>'OddsRatio_working_3-way'!X290^(1/3)*SIN('OddsRatio_working_3-way'!Y290/3)</f>
        <v>1.1363168725709402E-2</v>
      </c>
      <c r="AD290" s="11">
        <f>'OddsRatio_working_3-way'!X290^(1/3)*SIN(('OddsRatio_working_3-way'!Y290+2*PI())/3)</f>
        <v>0.44544983261791071</v>
      </c>
      <c r="AE290" s="11">
        <f>'OddsRatio_working_3-way'!X290^(1/3)*SIN(('OddsRatio_working_3-way'!Y290+4*PI())/3)</f>
        <v>-0.45681300134362013</v>
      </c>
      <c r="AF290" s="11">
        <f>-'OddsRatio_working_3-way'!U290/(3*'OddsRatio_working_3-way'!X290^(1/3))*COS(('OddsRatio_working_3-way'!Y290)/3)</f>
        <v>0.52092169006748434</v>
      </c>
      <c r="AG290" s="11">
        <f>-'OddsRatio_working_3-way'!U290/(3*'OddsRatio_working_3-way'!X290^(1/3))*COS(('OddsRatio_working_3-way'!Y290+2*PI())/3)</f>
        <v>-0.27030163781769545</v>
      </c>
      <c r="AH290" s="11">
        <f>-'OddsRatio_working_3-way'!U290/(3*'OddsRatio_working_3-way'!X290^(1/3))*COS(('OddsRatio_working_3-way'!Y290+4*PI())/3)</f>
        <v>-0.250620052249789</v>
      </c>
      <c r="AI290" s="11">
        <f>'OddsRatio_working_3-way'!U290/(3*'OddsRatio_working_3-way'!X290^(1/3))*SIN(('OddsRatio_working_3-way'!Y290)/3)</f>
        <v>-1.13631687257094E-2</v>
      </c>
      <c r="AJ290" s="11">
        <f>'OddsRatio_working_3-way'!U290/(3*'OddsRatio_working_3-way'!X290^(1/3))*SIN(('OddsRatio_working_3-way'!Y290+2*PI())/3)</f>
        <v>-0.4454498326179106</v>
      </c>
      <c r="AK290" s="11">
        <f>'OddsRatio_working_3-way'!U290/(3*'OddsRatio_working_3-way'!X290^(1/3))*SIN(('OddsRatio_working_3-way'!Y290+4*PI())/3)</f>
        <v>0.45681300134362002</v>
      </c>
      <c r="AL290" s="11">
        <f>'OddsRatio_working_3-way'!Z290+'OddsRatio_working_3-way'!AF290</f>
        <v>1.0418433801349689</v>
      </c>
      <c r="AM290" s="11">
        <f>'OddsRatio_working_3-way'!AA290+'OddsRatio_working_3-way'!AG290</f>
        <v>-0.5406032756353909</v>
      </c>
      <c r="AN290" s="11">
        <f>'OddsRatio_working_3-way'!AB290+'OddsRatio_working_3-way'!AH290</f>
        <v>-0.50124010449957801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1.0418433801349689</v>
      </c>
      <c r="AS290" s="11">
        <f>IF(('OddsRatio_working_3-way'!X290=0),IF(Q290&gt;0,-Q290^(1/3),(-Q290)^(1/3)),'OddsRatio_working_3-way'!AM290-'OddsRatio_working_3-way'!R290/3)</f>
        <v>-0.5406032756353909</v>
      </c>
      <c r="AT290" s="11">
        <f>IF(('OddsRatio_working_3-way'!X290=0),IF(Q290&gt;0,-Q290^(1/3),(-Q290)^(1/3)),'OddsRatio_working_3-way'!AN290-'OddsRatio_working_3-way'!R290/3)</f>
        <v>-0.50124010449957801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9">
        <f t="shared" si="65"/>
        <v>0.31271331283270487</v>
      </c>
      <c r="E291" s="9">
        <f t="shared" si="66"/>
        <v>0.3137352372490867</v>
      </c>
      <c r="F291" s="9">
        <f t="shared" si="67"/>
        <v>0.37355144991820843</v>
      </c>
      <c r="G291" s="9">
        <f t="shared" si="68"/>
        <v>1.0416195102357855</v>
      </c>
      <c r="H291" s="9">
        <f t="shared" si="69"/>
        <v>3.1978171665975066</v>
      </c>
      <c r="I291" s="9">
        <f t="shared" si="70"/>
        <v>3.187400971495149</v>
      </c>
      <c r="J291" s="9">
        <f t="shared" si="71"/>
        <v>2.6770074114796145</v>
      </c>
      <c r="K291" s="11">
        <f t="shared" si="72"/>
        <v>0.32154340836012862</v>
      </c>
      <c r="L291" s="11">
        <f t="shared" si="73"/>
        <v>0.32258064516129031</v>
      </c>
      <c r="M291" s="11">
        <f t="shared" si="74"/>
        <v>0.38314176245210729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-0.28350781563890792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0.23129188439697795</v>
      </c>
      <c r="Q291" s="11">
        <f>2*'OddsRatio_working_3-way'!K291*'OddsRatio_working_3-way'!L291*'OddsRatio_working_3-way'!M291</f>
        <v>7.9481747215456339E-2</v>
      </c>
      <c r="R291" s="11">
        <f t="shared" si="75"/>
        <v>0</v>
      </c>
      <c r="S291" s="11">
        <f t="shared" si="76"/>
        <v>-0.81582189851007414</v>
      </c>
      <c r="T291" s="11">
        <f t="shared" si="77"/>
        <v>-0.28035116787287773</v>
      </c>
      <c r="U291" s="11">
        <f>'OddsRatio_working_3-way'!S291-'OddsRatio_working_3-way'!R291^2/3</f>
        <v>-0.81582189851007414</v>
      </c>
      <c r="V291" s="11">
        <f>'OddsRatio_working_3-way'!S291*'OddsRatio_working_3-way'!R291/3-2*'OddsRatio_working_3-way'!R291^3/27-'OddsRatio_working_3-way'!T291</f>
        <v>0.28035116787287773</v>
      </c>
      <c r="W291" s="11">
        <f>'OddsRatio_working_3-way'!V291^2+4*'OddsRatio_working_3-way'!U291^3/27</f>
        <v>-1.8451195327915809E-3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0.14181140368503342</v>
      </c>
      <c r="Y291" s="11">
        <f>IF('OddsRatio_working_3-way'!W291&gt;=0,IF('OddsRatio_working_3-way'!V291+SQRT('OddsRatio_working_3-way'!W291)&gt;0,0,PI()),ACOS('OddsRatio_working_3-way'!V291/(2*'OddsRatio_working_3-way'!X291)))</f>
        <v>0.15203567306624888</v>
      </c>
      <c r="Z291" s="11">
        <f>'OddsRatio_working_3-way'!X291^(1/3)*COS('OddsRatio_working_3-way'!Y291/3)</f>
        <v>0.52080975511789274</v>
      </c>
      <c r="AA291" s="11">
        <f>'OddsRatio_working_3-way'!X291^(1/3)*COS(('OddsRatio_working_3-way'!Y291+2*PI())/3)</f>
        <v>-0.28328224318632955</v>
      </c>
      <c r="AB291" s="11">
        <f>'OddsRatio_working_3-way'!X291^(1/3)*COS(('OddsRatio_working_3-way'!Y291+4*PI())/3)</f>
        <v>-0.23752751193156332</v>
      </c>
      <c r="AC291" s="11">
        <f>'OddsRatio_working_3-way'!X291^(1/3)*SIN('OddsRatio_working_3-way'!Y291/3)</f>
        <v>2.6416506406638302E-2</v>
      </c>
      <c r="AD291" s="11">
        <f>'OddsRatio_working_3-way'!X291^(1/3)*SIN(('OddsRatio_working_3-way'!Y291+2*PI())/3)</f>
        <v>0.43782622526752857</v>
      </c>
      <c r="AE291" s="11">
        <f>'OddsRatio_working_3-way'!X291^(1/3)*SIN(('OddsRatio_working_3-way'!Y291+4*PI())/3)</f>
        <v>-0.4642427316741668</v>
      </c>
      <c r="AF291" s="11">
        <f>-'OddsRatio_working_3-way'!U291/(3*'OddsRatio_working_3-way'!X291^(1/3))*COS(('OddsRatio_working_3-way'!Y291)/3)</f>
        <v>0.52080975511789274</v>
      </c>
      <c r="AG291" s="11">
        <f>-'OddsRatio_working_3-way'!U291/(3*'OddsRatio_working_3-way'!X291^(1/3))*COS(('OddsRatio_working_3-way'!Y291+2*PI())/3)</f>
        <v>-0.28328224318632955</v>
      </c>
      <c r="AH291" s="11">
        <f>-'OddsRatio_working_3-way'!U291/(3*'OddsRatio_working_3-way'!X291^(1/3))*COS(('OddsRatio_working_3-way'!Y291+4*PI())/3)</f>
        <v>-0.23752751193156332</v>
      </c>
      <c r="AI291" s="11">
        <f>'OddsRatio_working_3-way'!U291/(3*'OddsRatio_working_3-way'!X291^(1/3))*SIN(('OddsRatio_working_3-way'!Y291)/3)</f>
        <v>-2.6416506406638302E-2</v>
      </c>
      <c r="AJ291" s="11">
        <f>'OddsRatio_working_3-way'!U291/(3*'OddsRatio_working_3-way'!X291^(1/3))*SIN(('OddsRatio_working_3-way'!Y291+2*PI())/3)</f>
        <v>-0.43782622526752857</v>
      </c>
      <c r="AK291" s="11">
        <f>'OddsRatio_working_3-way'!U291/(3*'OddsRatio_working_3-way'!X291^(1/3))*SIN(('OddsRatio_working_3-way'!Y291+4*PI())/3)</f>
        <v>0.4642427316741668</v>
      </c>
      <c r="AL291" s="11">
        <f>'OddsRatio_working_3-way'!Z291+'OddsRatio_working_3-way'!AF291</f>
        <v>1.0416195102357855</v>
      </c>
      <c r="AM291" s="11">
        <f>'OddsRatio_working_3-way'!AA291+'OddsRatio_working_3-way'!AG291</f>
        <v>-0.5665644863726591</v>
      </c>
      <c r="AN291" s="11">
        <f>'OddsRatio_working_3-way'!AB291+'OddsRatio_working_3-way'!AH291</f>
        <v>-0.47505502386312665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1.0416195102357855</v>
      </c>
      <c r="AS291" s="11">
        <f>IF(('OddsRatio_working_3-way'!X291=0),IF(Q291&gt;0,-Q291^(1/3),(-Q291)^(1/3)),'OddsRatio_working_3-way'!AM291-'OddsRatio_working_3-way'!R291/3)</f>
        <v>-0.5665644863726591</v>
      </c>
      <c r="AT291" s="11">
        <f>IF(('OddsRatio_working_3-way'!X291=0),IF(Q291&gt;0,-Q291^(1/3),(-Q291)^(1/3)),'OddsRatio_working_3-way'!AN291-'OddsRatio_working_3-way'!R291/3)</f>
        <v>-0.47505502386312665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9">
        <f t="shared" si="65"/>
        <v>0.10416162113990973</v>
      </c>
      <c r="E292" s="9">
        <f t="shared" si="66"/>
        <v>0.20176691694123763</v>
      </c>
      <c r="F292" s="9">
        <f t="shared" si="67"/>
        <v>0.69407146191885272</v>
      </c>
      <c r="G292" s="9">
        <f t="shared" si="68"/>
        <v>1.0750581272837543</v>
      </c>
      <c r="H292" s="9">
        <f t="shared" si="69"/>
        <v>9.600465018270036</v>
      </c>
      <c r="I292" s="9">
        <f t="shared" si="70"/>
        <v>4.9562139084042149</v>
      </c>
      <c r="J292" s="9">
        <f t="shared" si="71"/>
        <v>1.4407738321863388</v>
      </c>
      <c r="K292" s="11">
        <f t="shared" si="72"/>
        <v>0.1111111111111111</v>
      </c>
      <c r="L292" s="11">
        <f t="shared" si="73"/>
        <v>0.21367521367521369</v>
      </c>
      <c r="M292" s="11">
        <f t="shared" si="74"/>
        <v>0.70921985815602839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-0.20324234035817956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0.20357236669293413</v>
      </c>
      <c r="Q292" s="11">
        <f>2*'OddsRatio_working_3-way'!K292*'OddsRatio_working_3-way'!L292*'OddsRatio_working_3-way'!M292</f>
        <v>3.3676156607598692E-2</v>
      </c>
      <c r="R292" s="11">
        <f t="shared" si="75"/>
        <v>0</v>
      </c>
      <c r="S292" s="11">
        <f t="shared" si="76"/>
        <v>-1.00162380699894</v>
      </c>
      <c r="T292" s="11">
        <f t="shared" si="77"/>
        <v>-0.16569459172852605</v>
      </c>
      <c r="U292" s="11">
        <f>'OddsRatio_working_3-way'!S292-'OddsRatio_working_3-way'!R292^2/3</f>
        <v>-1.00162380699894</v>
      </c>
      <c r="V292" s="11">
        <f>'OddsRatio_working_3-way'!S292*'OddsRatio_working_3-way'!R292/3-2*'OddsRatio_working_3-way'!R292^3/27-'OddsRatio_working_3-way'!T292</f>
        <v>0.16569459172852605</v>
      </c>
      <c r="W292" s="11">
        <f>'OddsRatio_working_3-way'!V292^2+4*'OddsRatio_working_3-way'!U292^3/27</f>
        <v>-0.12141631494242097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0.19291903267336266</v>
      </c>
      <c r="Y292" s="11">
        <f>IF('OddsRatio_working_3-way'!W292&gt;=0,IF('OddsRatio_working_3-way'!V292+SQRT('OddsRatio_working_3-way'!W292)&gt;0,0,PI()),ACOS('OddsRatio_working_3-way'!V292/(2*'OddsRatio_working_3-way'!X292)))</f>
        <v>1.1269228901651476</v>
      </c>
      <c r="Z292" s="11">
        <f>'OddsRatio_working_3-way'!X292^(1/3)*COS('OddsRatio_working_3-way'!Y292/3)</f>
        <v>0.53752906364187714</v>
      </c>
      <c r="AA292" s="11">
        <f>'OddsRatio_working_3-way'!X292^(1/3)*COS(('OddsRatio_working_3-way'!Y292+2*PI())/3)</f>
        <v>-0.45234784003535683</v>
      </c>
      <c r="AB292" s="11">
        <f>'OddsRatio_working_3-way'!X292^(1/3)*COS(('OddsRatio_working_3-way'!Y292+4*PI())/3)</f>
        <v>-8.5181223606520237E-2</v>
      </c>
      <c r="AC292" s="11">
        <f>'OddsRatio_working_3-way'!X292^(1/3)*SIN('OddsRatio_working_3-way'!Y292/3)</f>
        <v>0.21198374483263288</v>
      </c>
      <c r="AD292" s="11">
        <f>'OddsRatio_working_3-way'!X292^(1/3)*SIN(('OddsRatio_working_3-way'!Y292+2*PI())/3)</f>
        <v>0.35952195197001147</v>
      </c>
      <c r="AE292" s="11">
        <f>'OddsRatio_working_3-way'!X292^(1/3)*SIN(('OddsRatio_working_3-way'!Y292+4*PI())/3)</f>
        <v>-0.57150569680264429</v>
      </c>
      <c r="AF292" s="11">
        <f>-'OddsRatio_working_3-way'!U292/(3*'OddsRatio_working_3-way'!X292^(1/3))*COS(('OddsRatio_working_3-way'!Y292)/3)</f>
        <v>0.53752906364187714</v>
      </c>
      <c r="AG292" s="11">
        <f>-'OddsRatio_working_3-way'!U292/(3*'OddsRatio_working_3-way'!X292^(1/3))*COS(('OddsRatio_working_3-way'!Y292+2*PI())/3)</f>
        <v>-0.45234784003535683</v>
      </c>
      <c r="AH292" s="11">
        <f>-'OddsRatio_working_3-way'!U292/(3*'OddsRatio_working_3-way'!X292^(1/3))*COS(('OddsRatio_working_3-way'!Y292+4*PI())/3)</f>
        <v>-8.5181223606520237E-2</v>
      </c>
      <c r="AI292" s="11">
        <f>'OddsRatio_working_3-way'!U292/(3*'OddsRatio_working_3-way'!X292^(1/3))*SIN(('OddsRatio_working_3-way'!Y292)/3)</f>
        <v>-0.21198374483263288</v>
      </c>
      <c r="AJ292" s="11">
        <f>'OddsRatio_working_3-way'!U292/(3*'OddsRatio_working_3-way'!X292^(1/3))*SIN(('OddsRatio_working_3-way'!Y292+2*PI())/3)</f>
        <v>-0.35952195197001147</v>
      </c>
      <c r="AK292" s="11">
        <f>'OddsRatio_working_3-way'!U292/(3*'OddsRatio_working_3-way'!X292^(1/3))*SIN(('OddsRatio_working_3-way'!Y292+4*PI())/3)</f>
        <v>0.57150569680264429</v>
      </c>
      <c r="AL292" s="11">
        <f>'OddsRatio_working_3-way'!Z292+'OddsRatio_working_3-way'!AF292</f>
        <v>1.0750581272837543</v>
      </c>
      <c r="AM292" s="11">
        <f>'OddsRatio_working_3-way'!AA292+'OddsRatio_working_3-way'!AG292</f>
        <v>-0.90469568007071366</v>
      </c>
      <c r="AN292" s="11">
        <f>'OddsRatio_working_3-way'!AB292+'OddsRatio_working_3-way'!AH292</f>
        <v>-0.17036244721304047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1.0750581272837543</v>
      </c>
      <c r="AS292" s="11">
        <f>IF(('OddsRatio_working_3-way'!X292=0),IF(Q292&gt;0,-Q292^(1/3),(-Q292)^(1/3)),'OddsRatio_working_3-way'!AM292-'OddsRatio_working_3-way'!R292/3)</f>
        <v>-0.90469568007071366</v>
      </c>
      <c r="AT292" s="11">
        <f>IF(('OddsRatio_working_3-way'!X292=0),IF(Q292&gt;0,-Q292^(1/3),(-Q292)^(1/3)),'OddsRatio_working_3-way'!AN292-'OddsRatio_working_3-way'!R292/3)</f>
        <v>-0.17036244721304047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9">
        <f t="shared" si="65"/>
        <v>0.64043371961486717</v>
      </c>
      <c r="E293" s="9">
        <f t="shared" si="66"/>
        <v>0.21005751404243911</v>
      </c>
      <c r="F293" s="9">
        <f t="shared" si="67"/>
        <v>0.14950876634269378</v>
      </c>
      <c r="G293" s="9">
        <f t="shared" si="68"/>
        <v>1.0593242100538882</v>
      </c>
      <c r="H293" s="9">
        <f t="shared" si="69"/>
        <v>1.5614418313285605</v>
      </c>
      <c r="I293" s="9">
        <f t="shared" si="70"/>
        <v>4.7606009456913041</v>
      </c>
      <c r="J293" s="9">
        <f t="shared" si="71"/>
        <v>6.6885710079893803</v>
      </c>
      <c r="K293" s="11">
        <f t="shared" si="72"/>
        <v>0.65359477124183007</v>
      </c>
      <c r="L293" s="11">
        <f t="shared" si="73"/>
        <v>0.21978021978021978</v>
      </c>
      <c r="M293" s="11">
        <f t="shared" si="74"/>
        <v>0.15698587127158556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-0.22784329285391247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0.21310299267636046</v>
      </c>
      <c r="Q293" s="11">
        <f>2*'OddsRatio_working_3-way'!K293*'OddsRatio_working_3-way'!L293*'OddsRatio_working_3-way'!M293</f>
        <v>4.5101162471187402E-2</v>
      </c>
      <c r="R293" s="11">
        <f t="shared" si="75"/>
        <v>0</v>
      </c>
      <c r="S293" s="11">
        <f t="shared" si="76"/>
        <v>-0.9353050950373899</v>
      </c>
      <c r="T293" s="11">
        <f t="shared" si="77"/>
        <v>-0.19794816826188147</v>
      </c>
      <c r="U293" s="11">
        <f>'OddsRatio_working_3-way'!S293-'OddsRatio_working_3-way'!R293^2/3</f>
        <v>-0.9353050950373899</v>
      </c>
      <c r="V293" s="11">
        <f>'OddsRatio_working_3-way'!S293*'OddsRatio_working_3-way'!R293/3-2*'OddsRatio_working_3-way'!R293^3/27-'OddsRatio_working_3-way'!T293</f>
        <v>0.19794816826188147</v>
      </c>
      <c r="W293" s="11">
        <f>'OddsRatio_working_3-way'!V293^2+4*'OddsRatio_working_3-way'!U293^3/27</f>
        <v>-8.2031456200780645E-2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0.17407967537812591</v>
      </c>
      <c r="Y293" s="11">
        <f>IF('OddsRatio_working_3-way'!W293&gt;=0,IF('OddsRatio_working_3-way'!V293+SQRT('OddsRatio_working_3-way'!W293)&gt;0,0,PI()),ACOS('OddsRatio_working_3-way'!V293/(2*'OddsRatio_working_3-way'!X293)))</f>
        <v>0.96604657226963853</v>
      </c>
      <c r="Z293" s="11">
        <f>'OddsRatio_working_3-way'!X293^(1/3)*COS('OddsRatio_working_3-way'!Y293/3)</f>
        <v>0.52966210502694411</v>
      </c>
      <c r="AA293" s="11">
        <f>'OddsRatio_working_3-way'!X293^(1/3)*COS(('OddsRatio_working_3-way'!Y293+2*PI())/3)</f>
        <v>-0.41786639037099854</v>
      </c>
      <c r="AB293" s="11">
        <f>'OddsRatio_working_3-way'!X293^(1/3)*COS(('OddsRatio_working_3-way'!Y293+4*PI())/3)</f>
        <v>-0.1117957146559457</v>
      </c>
      <c r="AC293" s="11">
        <f>'OddsRatio_working_3-way'!X293^(1/3)*SIN('OddsRatio_working_3-way'!Y293/3)</f>
        <v>0.17670998701513663</v>
      </c>
      <c r="AD293" s="11">
        <f>'OddsRatio_working_3-way'!X293^(1/3)*SIN(('OddsRatio_working_3-way'!Y293+2*PI())/3)</f>
        <v>0.37034584486770677</v>
      </c>
      <c r="AE293" s="11">
        <f>'OddsRatio_working_3-way'!X293^(1/3)*SIN(('OddsRatio_working_3-way'!Y293+4*PI())/3)</f>
        <v>-0.54705583188284324</v>
      </c>
      <c r="AF293" s="11">
        <f>-'OddsRatio_working_3-way'!U293/(3*'OddsRatio_working_3-way'!X293^(1/3))*COS(('OddsRatio_working_3-way'!Y293)/3)</f>
        <v>0.52966210502694411</v>
      </c>
      <c r="AG293" s="11">
        <f>-'OddsRatio_working_3-way'!U293/(3*'OddsRatio_working_3-way'!X293^(1/3))*COS(('OddsRatio_working_3-way'!Y293+2*PI())/3)</f>
        <v>-0.41786639037099854</v>
      </c>
      <c r="AH293" s="11">
        <f>-'OddsRatio_working_3-way'!U293/(3*'OddsRatio_working_3-way'!X293^(1/3))*COS(('OddsRatio_working_3-way'!Y293+4*PI())/3)</f>
        <v>-0.1117957146559457</v>
      </c>
      <c r="AI293" s="11">
        <f>'OddsRatio_working_3-way'!U293/(3*'OddsRatio_working_3-way'!X293^(1/3))*SIN(('OddsRatio_working_3-way'!Y293)/3)</f>
        <v>-0.17670998701513663</v>
      </c>
      <c r="AJ293" s="11">
        <f>'OddsRatio_working_3-way'!U293/(3*'OddsRatio_working_3-way'!X293^(1/3))*SIN(('OddsRatio_working_3-way'!Y293+2*PI())/3)</f>
        <v>-0.37034584486770677</v>
      </c>
      <c r="AK293" s="11">
        <f>'OddsRatio_working_3-way'!U293/(3*'OddsRatio_working_3-way'!X293^(1/3))*SIN(('OddsRatio_working_3-way'!Y293+4*PI())/3)</f>
        <v>0.54705583188284324</v>
      </c>
      <c r="AL293" s="11">
        <f>'OddsRatio_working_3-way'!Z293+'OddsRatio_working_3-way'!AF293</f>
        <v>1.0593242100538882</v>
      </c>
      <c r="AM293" s="11">
        <f>'OddsRatio_working_3-way'!AA293+'OddsRatio_working_3-way'!AG293</f>
        <v>-0.83573278074199708</v>
      </c>
      <c r="AN293" s="11">
        <f>'OddsRatio_working_3-way'!AB293+'OddsRatio_working_3-way'!AH293</f>
        <v>-0.22359142931189141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1.0593242100538882</v>
      </c>
      <c r="AS293" s="11">
        <f>IF(('OddsRatio_working_3-way'!X293=0),IF(Q293&gt;0,-Q293^(1/3),(-Q293)^(1/3)),'OddsRatio_working_3-way'!AM293-'OddsRatio_working_3-way'!R293/3)</f>
        <v>-0.83573278074199708</v>
      </c>
      <c r="AT293" s="11">
        <f>IF(('OddsRatio_working_3-way'!X293=0),IF(Q293&gt;0,-Q293^(1/3),(-Q293)^(1/3)),'OddsRatio_working_3-way'!AN293-'OddsRatio_working_3-way'!R293/3)</f>
        <v>-0.22359142931189141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9">
        <f t="shared" si="65"/>
        <v>0.42080117213548335</v>
      </c>
      <c r="E294" s="9">
        <f t="shared" si="66"/>
        <v>0.27402152842728006</v>
      </c>
      <c r="F294" s="9">
        <f t="shared" si="67"/>
        <v>0.30517729943723654</v>
      </c>
      <c r="G294" s="9">
        <f t="shared" si="68"/>
        <v>1.0349016812135319</v>
      </c>
      <c r="H294" s="9">
        <f t="shared" si="69"/>
        <v>2.3764192360139975</v>
      </c>
      <c r="I294" s="9">
        <f t="shared" si="70"/>
        <v>3.6493483039066414</v>
      </c>
      <c r="J294" s="9">
        <f t="shared" si="71"/>
        <v>3.2767836986697705</v>
      </c>
      <c r="K294" s="11">
        <f t="shared" si="72"/>
        <v>0.42918454935622319</v>
      </c>
      <c r="L294" s="11">
        <f t="shared" si="73"/>
        <v>0.2808988764044944</v>
      </c>
      <c r="M294" s="11">
        <f t="shared" si="74"/>
        <v>0.3125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-0.28220089694748518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0.22943591165549498</v>
      </c>
      <c r="Q294" s="11">
        <f>2*'OddsRatio_working_3-way'!K294*'OddsRatio_working_3-way'!L294*'OddsRatio_working_3-way'!M294</f>
        <v>7.5348411052707731E-2</v>
      </c>
      <c r="R294" s="11">
        <f t="shared" si="75"/>
        <v>0</v>
      </c>
      <c r="S294" s="11">
        <f t="shared" si="76"/>
        <v>-0.81302332535885158</v>
      </c>
      <c r="T294" s="11">
        <f t="shared" si="77"/>
        <v>-0.2670027341079973</v>
      </c>
      <c r="U294" s="11">
        <f>'OddsRatio_working_3-way'!S294-'OddsRatio_working_3-way'!R294^2/3</f>
        <v>-0.81302332535885158</v>
      </c>
      <c r="V294" s="11">
        <f>'OddsRatio_working_3-way'!S294*'OddsRatio_working_3-way'!R294/3-2*'OddsRatio_working_3-way'!R294^3/27-'OddsRatio_working_3-way'!T294</f>
        <v>0.2670027341079973</v>
      </c>
      <c r="W294" s="11">
        <f>'OddsRatio_working_3-way'!V294^2+4*'OddsRatio_working_3-way'!U294^3/27</f>
        <v>-8.3264363261651431E-3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0.1410823308810418</v>
      </c>
      <c r="Y294" s="11">
        <f>IF('OddsRatio_working_3-way'!W294&gt;=0,IF('OddsRatio_working_3-way'!V294+SQRT('OddsRatio_working_3-way'!W294)&gt;0,0,PI()),ACOS('OddsRatio_working_3-way'!V294/(2*'OddsRatio_working_3-way'!X294)))</f>
        <v>0.32931010219731371</v>
      </c>
      <c r="Z294" s="11">
        <f>'OddsRatio_working_3-way'!X294^(1/3)*COS('OddsRatio_working_3-way'!Y294/3)</f>
        <v>0.51745084060676594</v>
      </c>
      <c r="AA294" s="11">
        <f>'OddsRatio_working_3-way'!X294^(1/3)*COS(('OddsRatio_working_3-way'!Y294+2*PI())/3)</f>
        <v>-0.30811471070349294</v>
      </c>
      <c r="AB294" s="11">
        <f>'OddsRatio_working_3-way'!X294^(1/3)*COS(('OddsRatio_working_3-way'!Y294+4*PI())/3)</f>
        <v>-0.20933612990327294</v>
      </c>
      <c r="AC294" s="11">
        <f>'OddsRatio_working_3-way'!X294^(1/3)*SIN('OddsRatio_working_3-way'!Y294/3)</f>
        <v>5.7029840215176292E-2</v>
      </c>
      <c r="AD294" s="11">
        <f>'OddsRatio_working_3-way'!X294^(1/3)*SIN(('OddsRatio_working_3-way'!Y294+2*PI())/3)</f>
        <v>0.41961065306748357</v>
      </c>
      <c r="AE294" s="11">
        <f>'OddsRatio_working_3-way'!X294^(1/3)*SIN(('OddsRatio_working_3-way'!Y294+4*PI())/3)</f>
        <v>-0.47664049328265984</v>
      </c>
      <c r="AF294" s="11">
        <f>-'OddsRatio_working_3-way'!U294/(3*'OddsRatio_working_3-way'!X294^(1/3))*COS(('OddsRatio_working_3-way'!Y294)/3)</f>
        <v>0.51745084060676583</v>
      </c>
      <c r="AG294" s="11">
        <f>-'OddsRatio_working_3-way'!U294/(3*'OddsRatio_working_3-way'!X294^(1/3))*COS(('OddsRatio_working_3-way'!Y294+2*PI())/3)</f>
        <v>-0.30811471070349289</v>
      </c>
      <c r="AH294" s="11">
        <f>-'OddsRatio_working_3-way'!U294/(3*'OddsRatio_working_3-way'!X294^(1/3))*COS(('OddsRatio_working_3-way'!Y294+4*PI())/3)</f>
        <v>-0.20933612990327288</v>
      </c>
      <c r="AI294" s="11">
        <f>'OddsRatio_working_3-way'!U294/(3*'OddsRatio_working_3-way'!X294^(1/3))*SIN(('OddsRatio_working_3-way'!Y294)/3)</f>
        <v>-5.7029840215176278E-2</v>
      </c>
      <c r="AJ294" s="11">
        <f>'OddsRatio_working_3-way'!U294/(3*'OddsRatio_working_3-way'!X294^(1/3))*SIN(('OddsRatio_working_3-way'!Y294+2*PI())/3)</f>
        <v>-0.41961065306748352</v>
      </c>
      <c r="AK294" s="11">
        <f>'OddsRatio_working_3-way'!U294/(3*'OddsRatio_working_3-way'!X294^(1/3))*SIN(('OddsRatio_working_3-way'!Y294+4*PI())/3)</f>
        <v>0.47664049328265973</v>
      </c>
      <c r="AL294" s="11">
        <f>'OddsRatio_working_3-way'!Z294+'OddsRatio_working_3-way'!AF294</f>
        <v>1.0349016812135319</v>
      </c>
      <c r="AM294" s="11">
        <f>'OddsRatio_working_3-way'!AA294+'OddsRatio_working_3-way'!AG294</f>
        <v>-0.61622942140698589</v>
      </c>
      <c r="AN294" s="11">
        <f>'OddsRatio_working_3-way'!AB294+'OddsRatio_working_3-way'!AH294</f>
        <v>-0.41867225980654582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1.0349016812135319</v>
      </c>
      <c r="AS294" s="11">
        <f>IF(('OddsRatio_working_3-way'!X294=0),IF(Q294&gt;0,-Q294^(1/3),(-Q294)^(1/3)),'OddsRatio_working_3-way'!AM294-'OddsRatio_working_3-way'!R294/3)</f>
        <v>-0.61622942140698589</v>
      </c>
      <c r="AT294" s="11">
        <f>IF(('OddsRatio_working_3-way'!X294=0),IF(Q294&gt;0,-Q294^(1/3),(-Q294)^(1/3)),'OddsRatio_working_3-way'!AN294-'OddsRatio_working_3-way'!R294/3)</f>
        <v>-0.41867225980654582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9">
        <f t="shared" si="65"/>
        <v>0.35758057526780929</v>
      </c>
      <c r="E295" s="9">
        <f t="shared" si="66"/>
        <v>0.33185104265673637</v>
      </c>
      <c r="F295" s="9">
        <f t="shared" si="67"/>
        <v>0.3105683820754544</v>
      </c>
      <c r="G295" s="9">
        <f t="shared" si="68"/>
        <v>1.0325129256854182</v>
      </c>
      <c r="H295" s="9">
        <f t="shared" si="69"/>
        <v>2.7965724906926277</v>
      </c>
      <c r="I295" s="9">
        <f t="shared" si="70"/>
        <v>3.0134002050865654</v>
      </c>
      <c r="J295" s="9">
        <f t="shared" si="71"/>
        <v>3.2199027902236494</v>
      </c>
      <c r="K295" s="11">
        <f t="shared" si="72"/>
        <v>0.36496350364963503</v>
      </c>
      <c r="L295" s="11">
        <f t="shared" si="73"/>
        <v>0.33898305084745761</v>
      </c>
      <c r="M295" s="11">
        <f t="shared" si="74"/>
        <v>0.31746031746031744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-0.28650960569802586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0.22936635580455939</v>
      </c>
      <c r="Q295" s="11">
        <f>2*'OddsRatio_working_3-way'!K295*'OddsRatio_working_3-way'!L295*'OddsRatio_working_3-way'!M295</f>
        <v>7.8550121850876509E-2</v>
      </c>
      <c r="R295" s="11">
        <f t="shared" si="75"/>
        <v>0</v>
      </c>
      <c r="S295" s="11">
        <f t="shared" si="76"/>
        <v>-0.80055380777112906</v>
      </c>
      <c r="T295" s="11">
        <f t="shared" si="77"/>
        <v>-0.2741622629353182</v>
      </c>
      <c r="U295" s="11">
        <f>'OddsRatio_working_3-way'!S295-'OddsRatio_working_3-way'!R295^2/3</f>
        <v>-0.80055380777112906</v>
      </c>
      <c r="V295" s="11">
        <f>'OddsRatio_working_3-way'!S295*'OddsRatio_working_3-way'!R295/3-2*'OddsRatio_working_3-way'!R295^3/27-'OddsRatio_working_3-way'!T295</f>
        <v>0.2741622629353182</v>
      </c>
      <c r="W295" s="11">
        <f>'OddsRatio_working_3-way'!V295^2+4*'OddsRatio_working_3-way'!U295^3/27</f>
        <v>-8.4454205296115303E-4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0.13784909182759938</v>
      </c>
      <c r="Y295" s="11">
        <f>IF('OddsRatio_working_3-way'!W295&gt;=0,IF('OddsRatio_working_3-way'!V295+SQRT('OddsRatio_working_3-way'!W295)&gt;0,0,PI()),ACOS('OddsRatio_working_3-way'!V295/(2*'OddsRatio_working_3-way'!X295)))</f>
        <v>0.10560494949957144</v>
      </c>
      <c r="Z295" s="11">
        <f>'OddsRatio_working_3-way'!X295^(1/3)*COS('OddsRatio_working_3-way'!Y295/3)</f>
        <v>0.5162564628427091</v>
      </c>
      <c r="AA295" s="11">
        <f>'OddsRatio_working_3-way'!X295^(1/3)*COS(('OddsRatio_working_3-way'!Y295+2*PI())/3)</f>
        <v>-0.27387308367957447</v>
      </c>
      <c r="AB295" s="11">
        <f>'OddsRatio_working_3-way'!X295^(1/3)*COS(('OddsRatio_working_3-way'!Y295+4*PI())/3)</f>
        <v>-0.24238337916313474</v>
      </c>
      <c r="AC295" s="11">
        <f>'OddsRatio_working_3-way'!X295^(1/3)*SIN('OddsRatio_working_3-way'!Y295/3)</f>
        <v>1.8180589379268353E-2</v>
      </c>
      <c r="AD295" s="11">
        <f>'OddsRatio_working_3-way'!X295^(1/3)*SIN(('OddsRatio_working_3-way'!Y295+2*PI())/3)</f>
        <v>0.43800091700004901</v>
      </c>
      <c r="AE295" s="11">
        <f>'OddsRatio_working_3-way'!X295^(1/3)*SIN(('OddsRatio_working_3-way'!Y295+4*PI())/3)</f>
        <v>-0.45618150637931726</v>
      </c>
      <c r="AF295" s="11">
        <f>-'OddsRatio_working_3-way'!U295/(3*'OddsRatio_working_3-way'!X295^(1/3))*COS(('OddsRatio_working_3-way'!Y295)/3)</f>
        <v>0.5162564628427091</v>
      </c>
      <c r="AG295" s="11">
        <f>-'OddsRatio_working_3-way'!U295/(3*'OddsRatio_working_3-way'!X295^(1/3))*COS(('OddsRatio_working_3-way'!Y295+2*PI())/3)</f>
        <v>-0.27387308367957447</v>
      </c>
      <c r="AH295" s="11">
        <f>-'OddsRatio_working_3-way'!U295/(3*'OddsRatio_working_3-way'!X295^(1/3))*COS(('OddsRatio_working_3-way'!Y295+4*PI())/3)</f>
        <v>-0.24238337916313474</v>
      </c>
      <c r="AI295" s="11">
        <f>'OddsRatio_working_3-way'!U295/(3*'OddsRatio_working_3-way'!X295^(1/3))*SIN(('OddsRatio_working_3-way'!Y295)/3)</f>
        <v>-1.8180589379268353E-2</v>
      </c>
      <c r="AJ295" s="11">
        <f>'OddsRatio_working_3-way'!U295/(3*'OddsRatio_working_3-way'!X295^(1/3))*SIN(('OddsRatio_working_3-way'!Y295+2*PI())/3)</f>
        <v>-0.43800091700004901</v>
      </c>
      <c r="AK295" s="11">
        <f>'OddsRatio_working_3-way'!U295/(3*'OddsRatio_working_3-way'!X295^(1/3))*SIN(('OddsRatio_working_3-way'!Y295+4*PI())/3)</f>
        <v>0.45618150637931726</v>
      </c>
      <c r="AL295" s="11">
        <f>'OddsRatio_working_3-way'!Z295+'OddsRatio_working_3-way'!AF295</f>
        <v>1.0325129256854182</v>
      </c>
      <c r="AM295" s="11">
        <f>'OddsRatio_working_3-way'!AA295+'OddsRatio_working_3-way'!AG295</f>
        <v>-0.54774616735914894</v>
      </c>
      <c r="AN295" s="11">
        <f>'OddsRatio_working_3-way'!AB295+'OddsRatio_working_3-way'!AH295</f>
        <v>-0.48476675832626948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1.0325129256854182</v>
      </c>
      <c r="AS295" s="11">
        <f>IF(('OddsRatio_working_3-way'!X295=0),IF(Q295&gt;0,-Q295^(1/3),(-Q295)^(1/3)),'OddsRatio_working_3-way'!AM295-'OddsRatio_working_3-way'!R295/3)</f>
        <v>-0.54774616735914894</v>
      </c>
      <c r="AT295" s="11">
        <f>IF(('OddsRatio_working_3-way'!X295=0),IF(Q295&gt;0,-Q295^(1/3),(-Q295)^(1/3)),'OddsRatio_working_3-way'!AN295-'OddsRatio_working_3-way'!R295/3)</f>
        <v>-0.48476675832626948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9">
        <f t="shared" si="65"/>
        <v>0.202422649904311</v>
      </c>
      <c r="E296" s="9">
        <f t="shared" si="66"/>
        <v>0.34145962171877614</v>
      </c>
      <c r="F296" s="9">
        <f t="shared" si="67"/>
        <v>0.45611772837691289</v>
      </c>
      <c r="G296" s="9">
        <f t="shared" si="68"/>
        <v>1.0368838489180394</v>
      </c>
      <c r="H296" s="9">
        <f t="shared" si="69"/>
        <v>4.9401586258885501</v>
      </c>
      <c r="I296" s="9">
        <f t="shared" si="70"/>
        <v>2.9286039589875528</v>
      </c>
      <c r="J296" s="9">
        <f t="shared" si="71"/>
        <v>2.1924164262557451</v>
      </c>
      <c r="K296" s="11">
        <f t="shared" si="72"/>
        <v>0.20833333333333334</v>
      </c>
      <c r="L296" s="11">
        <f t="shared" si="73"/>
        <v>0.34965034965034969</v>
      </c>
      <c r="M296" s="11">
        <f t="shared" si="74"/>
        <v>0.46511627906976744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-0.2753903073670515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0.23072857375182959</v>
      </c>
      <c r="Q296" s="11">
        <f>2*'OddsRatio_working_3-way'!K296*'OddsRatio_working_3-way'!L296*'OddsRatio_working_3-way'!M296</f>
        <v>6.7761695668672434E-2</v>
      </c>
      <c r="R296" s="11">
        <f t="shared" si="75"/>
        <v>0</v>
      </c>
      <c r="S296" s="11">
        <f t="shared" si="76"/>
        <v>-0.83782387244408385</v>
      </c>
      <c r="T296" s="11">
        <f t="shared" si="77"/>
        <v>-0.24605693757535507</v>
      </c>
      <c r="U296" s="11">
        <f>'OddsRatio_working_3-way'!S296-'OddsRatio_working_3-way'!R296^2/3</f>
        <v>-0.83782387244408385</v>
      </c>
      <c r="V296" s="11">
        <f>'OddsRatio_working_3-way'!S296*'OddsRatio_working_3-way'!R296/3-2*'OddsRatio_working_3-way'!R296^3/27-'OddsRatio_working_3-way'!T296</f>
        <v>0.24605693757535507</v>
      </c>
      <c r="W296" s="11">
        <f>'OddsRatio_working_3-way'!V296^2+4*'OddsRatio_working_3-way'!U296^3/27</f>
        <v>-2.6583316274443547E-2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0.14758669723539258</v>
      </c>
      <c r="Y296" s="11">
        <f>IF('OddsRatio_working_3-way'!W296&gt;=0,IF('OddsRatio_working_3-way'!V296+SQRT('OddsRatio_working_3-way'!W296)&gt;0,0,PI()),ACOS('OddsRatio_working_3-way'!V296/(2*'OddsRatio_working_3-way'!X296)))</f>
        <v>0.58520052128581745</v>
      </c>
      <c r="Z296" s="11">
        <f>'OddsRatio_working_3-way'!X296^(1/3)*COS('OddsRatio_working_3-way'!Y296/3)</f>
        <v>0.51844192445901971</v>
      </c>
      <c r="AA296" s="11">
        <f>'OddsRatio_working_3-way'!X296^(1/3)*COS(('OddsRatio_working_3-way'!Y296+2*PI())/3)</f>
        <v>-0.34793086209103607</v>
      </c>
      <c r="AB296" s="11">
        <f>'OddsRatio_working_3-way'!X296^(1/3)*COS(('OddsRatio_working_3-way'!Y296+4*PI())/3)</f>
        <v>-0.17051106236798394</v>
      </c>
      <c r="AC296" s="11">
        <f>'OddsRatio_working_3-way'!X296^(1/3)*SIN('OddsRatio_working_3-way'!Y296/3)</f>
        <v>0.10243336912967385</v>
      </c>
      <c r="AD296" s="11">
        <f>'OddsRatio_working_3-way'!X296^(1/3)*SIN(('OddsRatio_working_3-way'!Y296+2*PI())/3)</f>
        <v>0.39776719240356712</v>
      </c>
      <c r="AE296" s="11">
        <f>'OddsRatio_working_3-way'!X296^(1/3)*SIN(('OddsRatio_working_3-way'!Y296+4*PI())/3)</f>
        <v>-0.50020056153324077</v>
      </c>
      <c r="AF296" s="11">
        <f>-'OddsRatio_working_3-way'!U296/(3*'OddsRatio_working_3-way'!X296^(1/3))*COS(('OddsRatio_working_3-way'!Y296)/3)</f>
        <v>0.51844192445901971</v>
      </c>
      <c r="AG296" s="11">
        <f>-'OddsRatio_working_3-way'!U296/(3*'OddsRatio_working_3-way'!X296^(1/3))*COS(('OddsRatio_working_3-way'!Y296+2*PI())/3)</f>
        <v>-0.34793086209103607</v>
      </c>
      <c r="AH296" s="11">
        <f>-'OddsRatio_working_3-way'!U296/(3*'OddsRatio_working_3-way'!X296^(1/3))*COS(('OddsRatio_working_3-way'!Y296+4*PI())/3)</f>
        <v>-0.17051106236798394</v>
      </c>
      <c r="AI296" s="11">
        <f>'OddsRatio_working_3-way'!U296/(3*'OddsRatio_working_3-way'!X296^(1/3))*SIN(('OddsRatio_working_3-way'!Y296)/3)</f>
        <v>-0.10243336912967385</v>
      </c>
      <c r="AJ296" s="11">
        <f>'OddsRatio_working_3-way'!U296/(3*'OddsRatio_working_3-way'!X296^(1/3))*SIN(('OddsRatio_working_3-way'!Y296+2*PI())/3)</f>
        <v>-0.39776719240356712</v>
      </c>
      <c r="AK296" s="11">
        <f>'OddsRatio_working_3-way'!U296/(3*'OddsRatio_working_3-way'!X296^(1/3))*SIN(('OddsRatio_working_3-way'!Y296+4*PI())/3)</f>
        <v>0.50020056153324077</v>
      </c>
      <c r="AL296" s="11">
        <f>'OddsRatio_working_3-way'!Z296+'OddsRatio_working_3-way'!AF296</f>
        <v>1.0368838489180394</v>
      </c>
      <c r="AM296" s="11">
        <f>'OddsRatio_working_3-way'!AA296+'OddsRatio_working_3-way'!AG296</f>
        <v>-0.69586172418207215</v>
      </c>
      <c r="AN296" s="11">
        <f>'OddsRatio_working_3-way'!AB296+'OddsRatio_working_3-way'!AH296</f>
        <v>-0.34102212473596788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1.0368838489180394</v>
      </c>
      <c r="AS296" s="11">
        <f>IF(('OddsRatio_working_3-way'!X296=0),IF(Q296&gt;0,-Q296^(1/3),(-Q296)^(1/3)),'OddsRatio_working_3-way'!AM296-'OddsRatio_working_3-way'!R296/3)</f>
        <v>-0.69586172418207215</v>
      </c>
      <c r="AT296" s="11">
        <f>IF(('OddsRatio_working_3-way'!X296=0),IF(Q296&gt;0,-Q296^(1/3),(-Q296)^(1/3)),'OddsRatio_working_3-way'!AN296-'OddsRatio_working_3-way'!R296/3)</f>
        <v>-0.34102212473596788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9">
        <f t="shared" si="65"/>
        <v>0.39854012507504921</v>
      </c>
      <c r="E297" s="9">
        <f t="shared" si="66"/>
        <v>0.29699117443091455</v>
      </c>
      <c r="F297" s="9">
        <f t="shared" si="67"/>
        <v>0.30446870049403624</v>
      </c>
      <c r="G297" s="9">
        <f t="shared" si="68"/>
        <v>1.033669616990688</v>
      </c>
      <c r="H297" s="9">
        <f t="shared" si="69"/>
        <v>2.5091576408064049</v>
      </c>
      <c r="I297" s="9">
        <f t="shared" si="70"/>
        <v>3.3671034229086758</v>
      </c>
      <c r="J297" s="9">
        <f t="shared" si="71"/>
        <v>3.2844098535494206</v>
      </c>
      <c r="K297" s="11">
        <f t="shared" si="72"/>
        <v>0.4065040650406504</v>
      </c>
      <c r="L297" s="11">
        <f t="shared" si="73"/>
        <v>0.303951367781155</v>
      </c>
      <c r="M297" s="11">
        <f t="shared" si="74"/>
        <v>0.3115264797507788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-0.28440981140203692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0.22940887875486715</v>
      </c>
      <c r="Q297" s="11">
        <f>2*'OddsRatio_working_3-way'!K297*'OddsRatio_working_3-way'!L297*'OddsRatio_working_3-way'!M297</f>
        <v>7.6982845219754056E-2</v>
      </c>
      <c r="R297" s="11">
        <f t="shared" si="75"/>
        <v>0</v>
      </c>
      <c r="S297" s="11">
        <f t="shared" si="76"/>
        <v>-0.80661380007941652</v>
      </c>
      <c r="T297" s="11">
        <f t="shared" si="77"/>
        <v>-0.27067577183873026</v>
      </c>
      <c r="U297" s="11">
        <f>'OddsRatio_working_3-way'!S297-'OddsRatio_working_3-way'!R297^2/3</f>
        <v>-0.80661380007941652</v>
      </c>
      <c r="V297" s="11">
        <f>'OddsRatio_working_3-way'!S297*'OddsRatio_working_3-way'!R297/3-2*'OddsRatio_working_3-way'!R297^3/27-'OddsRatio_working_3-way'!T297</f>
        <v>0.27067577183873026</v>
      </c>
      <c r="W297" s="11">
        <f>'OddsRatio_working_3-way'!V297^2+4*'OddsRatio_working_3-way'!U297^3/27</f>
        <v>-4.4833327764298159E-3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0.13941727496702316</v>
      </c>
      <c r="Y297" s="11">
        <f>IF('OddsRatio_working_3-way'!W297&gt;=0,IF('OddsRatio_working_3-way'!V297+SQRT('OddsRatio_working_3-way'!W297)&gt;0,0,PI()),ACOS('OddsRatio_working_3-way'!V297/(2*'OddsRatio_working_3-way'!X297)))</f>
        <v>0.2425040285586133</v>
      </c>
      <c r="Z297" s="11">
        <f>'OddsRatio_working_3-way'!X297^(1/3)*COS('OddsRatio_working_3-way'!Y297/3)</f>
        <v>0.51683480849534413</v>
      </c>
      <c r="AA297" s="11">
        <f>'OddsRatio_working_3-way'!X297^(1/3)*COS(('OddsRatio_working_3-way'!Y297+2*PI())/3)</f>
        <v>-0.29467737619388079</v>
      </c>
      <c r="AB297" s="11">
        <f>'OddsRatio_working_3-way'!X297^(1/3)*COS(('OddsRatio_working_3-way'!Y297+4*PI())/3)</f>
        <v>-0.22215743230146326</v>
      </c>
      <c r="AC297" s="11">
        <f>'OddsRatio_working_3-way'!X297^(1/3)*SIN('OddsRatio_working_3-way'!Y297/3)</f>
        <v>4.1869409127903781E-2</v>
      </c>
      <c r="AD297" s="11">
        <f>'OddsRatio_working_3-way'!X297^(1/3)*SIN(('OddsRatio_working_3-way'!Y297+2*PI())/3)</f>
        <v>0.42665736915308161</v>
      </c>
      <c r="AE297" s="11">
        <f>'OddsRatio_working_3-way'!X297^(1/3)*SIN(('OddsRatio_working_3-way'!Y297+4*PI())/3)</f>
        <v>-0.46852677828098538</v>
      </c>
      <c r="AF297" s="11">
        <f>-'OddsRatio_working_3-way'!U297/(3*'OddsRatio_working_3-way'!X297^(1/3))*COS(('OddsRatio_working_3-way'!Y297)/3)</f>
        <v>0.51683480849534402</v>
      </c>
      <c r="AG297" s="11">
        <f>-'OddsRatio_working_3-way'!U297/(3*'OddsRatio_working_3-way'!X297^(1/3))*COS(('OddsRatio_working_3-way'!Y297+2*PI())/3)</f>
        <v>-0.29467737619388074</v>
      </c>
      <c r="AH297" s="11">
        <f>-'OddsRatio_working_3-way'!U297/(3*'OddsRatio_working_3-way'!X297^(1/3))*COS(('OddsRatio_working_3-way'!Y297+4*PI())/3)</f>
        <v>-0.2221574323014632</v>
      </c>
      <c r="AI297" s="11">
        <f>'OddsRatio_working_3-way'!U297/(3*'OddsRatio_working_3-way'!X297^(1/3))*SIN(('OddsRatio_working_3-way'!Y297)/3)</f>
        <v>-4.1869409127903767E-2</v>
      </c>
      <c r="AJ297" s="11">
        <f>'OddsRatio_working_3-way'!U297/(3*'OddsRatio_working_3-way'!X297^(1/3))*SIN(('OddsRatio_working_3-way'!Y297+2*PI())/3)</f>
        <v>-0.4266573691530815</v>
      </c>
      <c r="AK297" s="11">
        <f>'OddsRatio_working_3-way'!U297/(3*'OddsRatio_working_3-way'!X297^(1/3))*SIN(('OddsRatio_working_3-way'!Y297+4*PI())/3)</f>
        <v>0.46852677828098532</v>
      </c>
      <c r="AL297" s="11">
        <f>'OddsRatio_working_3-way'!Z297+'OddsRatio_working_3-way'!AF297</f>
        <v>1.033669616990688</v>
      </c>
      <c r="AM297" s="11">
        <f>'OddsRatio_working_3-way'!AA297+'OddsRatio_working_3-way'!AG297</f>
        <v>-0.58935475238776158</v>
      </c>
      <c r="AN297" s="11">
        <f>'OddsRatio_working_3-way'!AB297+'OddsRatio_working_3-way'!AH297</f>
        <v>-0.44431486460292646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1.033669616990688</v>
      </c>
      <c r="AS297" s="11">
        <f>IF(('OddsRatio_working_3-way'!X297=0),IF(Q297&gt;0,-Q297^(1/3),(-Q297)^(1/3)),'OddsRatio_working_3-way'!AM297-'OddsRatio_working_3-way'!R297/3)</f>
        <v>-0.58935475238776158</v>
      </c>
      <c r="AT297" s="11">
        <f>IF(('OddsRatio_working_3-way'!X297=0),IF(Q297&gt;0,-Q297^(1/3),(-Q297)^(1/3)),'OddsRatio_working_3-way'!AN297-'OddsRatio_working_3-way'!R297/3)</f>
        <v>-0.44431486460292646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9">
        <f t="shared" si="65"/>
        <v>0.42550234973512674</v>
      </c>
      <c r="E298" s="9">
        <f t="shared" si="66"/>
        <v>0.32940321500380154</v>
      </c>
      <c r="F298" s="9">
        <f t="shared" si="67"/>
        <v>0.24509443526107186</v>
      </c>
      <c r="G298" s="9">
        <f t="shared" si="68"/>
        <v>1.0548150663535103</v>
      </c>
      <c r="H298" s="9">
        <f t="shared" si="69"/>
        <v>2.3501632849324929</v>
      </c>
      <c r="I298" s="9">
        <f t="shared" si="70"/>
        <v>3.0357930780622748</v>
      </c>
      <c r="J298" s="9">
        <f t="shared" si="71"/>
        <v>4.0800599937522497</v>
      </c>
      <c r="K298" s="11">
        <f t="shared" si="72"/>
        <v>0.43859649122807021</v>
      </c>
      <c r="L298" s="11">
        <f t="shared" si="73"/>
        <v>0.34129692832764502</v>
      </c>
      <c r="M298" s="11">
        <f t="shared" si="74"/>
        <v>0.25510204081632654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-0.27546193616659886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0.23408411325730216</v>
      </c>
      <c r="Q298" s="11">
        <f>2*'OddsRatio_working_3-way'!K298*'OddsRatio_working_3-way'!L298*'OddsRatio_working_3-way'!M298</f>
        <v>7.6373283281338397E-2</v>
      </c>
      <c r="R298" s="11">
        <f t="shared" si="75"/>
        <v>0</v>
      </c>
      <c r="S298" s="11">
        <f t="shared" si="76"/>
        <v>-0.84978751153382048</v>
      </c>
      <c r="T298" s="11">
        <f t="shared" si="77"/>
        <v>-0.27725530555752709</v>
      </c>
      <c r="U298" s="11">
        <f>'OddsRatio_working_3-way'!S298-'OddsRatio_working_3-way'!R298^2/3</f>
        <v>-0.84978751153382048</v>
      </c>
      <c r="V298" s="11">
        <f>'OddsRatio_working_3-way'!S298*'OddsRatio_working_3-way'!R298/3-2*'OddsRatio_working_3-way'!R298^3/27-'OddsRatio_working_3-way'!T298</f>
        <v>0.27725530555752709</v>
      </c>
      <c r="W298" s="11">
        <f>'OddsRatio_working_3-way'!V298^2+4*'OddsRatio_working_3-way'!U298^3/27</f>
        <v>-1.4042761669965237E-2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0.15075913415923009</v>
      </c>
      <c r="Y298" s="11">
        <f>IF('OddsRatio_working_3-way'!W298&gt;=0,IF('OddsRatio_working_3-way'!V298+SQRT('OddsRatio_working_3-way'!W298)&gt;0,0,PI()),ACOS('OddsRatio_working_3-way'!V298/(2*'OddsRatio_working_3-way'!X298)))</f>
        <v>0.40391159653102271</v>
      </c>
      <c r="Z298" s="11">
        <f>'OddsRatio_working_3-way'!X298^(1/3)*COS('OddsRatio_working_3-way'!Y298/3)</f>
        <v>0.52740753317675515</v>
      </c>
      <c r="AA298" s="11">
        <f>'OddsRatio_working_3-way'!X298^(1/3)*COS(('OddsRatio_working_3-way'!Y298+2*PI())/3)</f>
        <v>-0.3255733741898692</v>
      </c>
      <c r="AB298" s="11">
        <f>'OddsRatio_working_3-way'!X298^(1/3)*COS(('OddsRatio_working_3-way'!Y298+4*PI())/3)</f>
        <v>-0.20183415898688609</v>
      </c>
      <c r="AC298" s="11">
        <f>'OddsRatio_working_3-way'!X298^(1/3)*SIN('OddsRatio_working_3-way'!Y298/3)</f>
        <v>7.1440869206755353E-2</v>
      </c>
      <c r="AD298" s="11">
        <f>'OddsRatio_working_3-way'!X298^(1/3)*SIN(('OddsRatio_working_3-way'!Y298+2*PI())/3)</f>
        <v>0.42102788727497642</v>
      </c>
      <c r="AE298" s="11">
        <f>'OddsRatio_working_3-way'!X298^(1/3)*SIN(('OddsRatio_working_3-way'!Y298+4*PI())/3)</f>
        <v>-0.49246875648173177</v>
      </c>
      <c r="AF298" s="11">
        <f>-'OddsRatio_working_3-way'!U298/(3*'OddsRatio_working_3-way'!X298^(1/3))*COS(('OddsRatio_working_3-way'!Y298)/3)</f>
        <v>0.52740753317675515</v>
      </c>
      <c r="AG298" s="11">
        <f>-'OddsRatio_working_3-way'!U298/(3*'OddsRatio_working_3-way'!X298^(1/3))*COS(('OddsRatio_working_3-way'!Y298+2*PI())/3)</f>
        <v>-0.3255733741898692</v>
      </c>
      <c r="AH298" s="11">
        <f>-'OddsRatio_working_3-way'!U298/(3*'OddsRatio_working_3-way'!X298^(1/3))*COS(('OddsRatio_working_3-way'!Y298+4*PI())/3)</f>
        <v>-0.20183415898688609</v>
      </c>
      <c r="AI298" s="11">
        <f>'OddsRatio_working_3-way'!U298/(3*'OddsRatio_working_3-way'!X298^(1/3))*SIN(('OddsRatio_working_3-way'!Y298)/3)</f>
        <v>-7.1440869206755353E-2</v>
      </c>
      <c r="AJ298" s="11">
        <f>'OddsRatio_working_3-way'!U298/(3*'OddsRatio_working_3-way'!X298^(1/3))*SIN(('OddsRatio_working_3-way'!Y298+2*PI())/3)</f>
        <v>-0.42102788727497642</v>
      </c>
      <c r="AK298" s="11">
        <f>'OddsRatio_working_3-way'!U298/(3*'OddsRatio_working_3-way'!X298^(1/3))*SIN(('OddsRatio_working_3-way'!Y298+4*PI())/3)</f>
        <v>0.49246875648173177</v>
      </c>
      <c r="AL298" s="11">
        <f>'OddsRatio_working_3-way'!Z298+'OddsRatio_working_3-way'!AF298</f>
        <v>1.0548150663535103</v>
      </c>
      <c r="AM298" s="11">
        <f>'OddsRatio_working_3-way'!AA298+'OddsRatio_working_3-way'!AG298</f>
        <v>-0.6511467483797384</v>
      </c>
      <c r="AN298" s="11">
        <f>'OddsRatio_working_3-way'!AB298+'OddsRatio_working_3-way'!AH298</f>
        <v>-0.40366831797377217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1.0548150663535103</v>
      </c>
      <c r="AS298" s="11">
        <f>IF(('OddsRatio_working_3-way'!X298=0),IF(Q298&gt;0,-Q298^(1/3),(-Q298)^(1/3)),'OddsRatio_working_3-way'!AM298-'OddsRatio_working_3-way'!R298/3)</f>
        <v>-0.6511467483797384</v>
      </c>
      <c r="AT298" s="11">
        <f>IF(('OddsRatio_working_3-way'!X298=0),IF(Q298&gt;0,-Q298^(1/3),(-Q298)^(1/3)),'OddsRatio_working_3-way'!AN298-'OddsRatio_working_3-way'!R298/3)</f>
        <v>-0.40366831797377217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9">
        <f t="shared" si="65"/>
        <v>0.58305652501594241</v>
      </c>
      <c r="E299" s="9">
        <f t="shared" si="66"/>
        <v>0.27024825661275181</v>
      </c>
      <c r="F299" s="9">
        <f t="shared" si="67"/>
        <v>0.14669521837130595</v>
      </c>
      <c r="G299" s="9">
        <f t="shared" si="68"/>
        <v>1.0673128029723031</v>
      </c>
      <c r="H299" s="9">
        <f t="shared" si="69"/>
        <v>1.7150995779914429</v>
      </c>
      <c r="I299" s="9">
        <f t="shared" si="70"/>
        <v>3.7003013915199277</v>
      </c>
      <c r="J299" s="9">
        <f t="shared" si="71"/>
        <v>6.8168547761990528</v>
      </c>
      <c r="K299" s="11">
        <f t="shared" si="72"/>
        <v>0.5988023952095809</v>
      </c>
      <c r="L299" s="11">
        <f t="shared" si="73"/>
        <v>0.28328611898016998</v>
      </c>
      <c r="M299" s="11">
        <f t="shared" si="74"/>
        <v>0.15503875968992248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-0.2429634439533872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0.22749152199586598</v>
      </c>
      <c r="Q299" s="11">
        <f>2*'OddsRatio_working_3-way'!K299*'OddsRatio_working_3-way'!L299*'OddsRatio_working_3-way'!M299</f>
        <v>5.2599195837194447E-2</v>
      </c>
      <c r="R299" s="11">
        <f t="shared" si="75"/>
        <v>0</v>
      </c>
      <c r="S299" s="11">
        <f t="shared" si="76"/>
        <v>-0.93631995947304103</v>
      </c>
      <c r="T299" s="11">
        <f t="shared" si="77"/>
        <v>-0.21649016404000948</v>
      </c>
      <c r="U299" s="11">
        <f>'OddsRatio_working_3-way'!S299-'OddsRatio_working_3-way'!R299^2/3</f>
        <v>-0.93631995947304103</v>
      </c>
      <c r="V299" s="11">
        <f>'OddsRatio_working_3-way'!S299*'OddsRatio_working_3-way'!R299/3-2*'OddsRatio_working_3-way'!R299^3/27-'OddsRatio_working_3-way'!T299</f>
        <v>0.21649016404000948</v>
      </c>
      <c r="W299" s="11">
        <f>'OddsRatio_working_3-way'!V299^2+4*'OddsRatio_working_3-way'!U299^3/27</f>
        <v>-7.4741948006168069E-2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0.17436308320014179</v>
      </c>
      <c r="Y299" s="11">
        <f>IF('OddsRatio_working_3-way'!W299&gt;=0,IF('OddsRatio_working_3-way'!V299+SQRT('OddsRatio_working_3-way'!W299)&gt;0,0,PI()),ACOS('OddsRatio_working_3-way'!V299/(2*'OddsRatio_working_3-way'!X299)))</f>
        <v>0.90103007559359916</v>
      </c>
      <c r="Z299" s="11">
        <f>'OddsRatio_working_3-way'!X299^(1/3)*COS('OddsRatio_working_3-way'!Y299/3)</f>
        <v>0.53365640148615168</v>
      </c>
      <c r="AA299" s="11">
        <f>'OddsRatio_working_3-way'!X299^(1/3)*COS(('OddsRatio_working_3-way'!Y299+2*PI())/3)</f>
        <v>-0.40996493164363379</v>
      </c>
      <c r="AB299" s="11">
        <f>'OddsRatio_working_3-way'!X299^(1/3)*COS(('OddsRatio_working_3-way'!Y299+4*PI())/3)</f>
        <v>-0.12369146984251797</v>
      </c>
      <c r="AC299" s="11">
        <f>'OddsRatio_working_3-way'!X299^(1/3)*SIN('OddsRatio_working_3-way'!Y299/3)</f>
        <v>0.16528006023272029</v>
      </c>
      <c r="AD299" s="11">
        <f>'OddsRatio_working_3-way'!X299^(1/3)*SIN(('OddsRatio_working_3-way'!Y299+2*PI())/3)</f>
        <v>0.37951997046283487</v>
      </c>
      <c r="AE299" s="11">
        <f>'OddsRatio_working_3-way'!X299^(1/3)*SIN(('OddsRatio_working_3-way'!Y299+4*PI())/3)</f>
        <v>-0.54480003069555516</v>
      </c>
      <c r="AF299" s="11">
        <f>-'OddsRatio_working_3-way'!U299/(3*'OddsRatio_working_3-way'!X299^(1/3))*COS(('OddsRatio_working_3-way'!Y299)/3)</f>
        <v>0.53365640148615157</v>
      </c>
      <c r="AG299" s="11">
        <f>-'OddsRatio_working_3-way'!U299/(3*'OddsRatio_working_3-way'!X299^(1/3))*COS(('OddsRatio_working_3-way'!Y299+2*PI())/3)</f>
        <v>-0.40996493164363373</v>
      </c>
      <c r="AH299" s="11">
        <f>-'OddsRatio_working_3-way'!U299/(3*'OddsRatio_working_3-way'!X299^(1/3))*COS(('OddsRatio_working_3-way'!Y299+4*PI())/3)</f>
        <v>-0.12369146984251796</v>
      </c>
      <c r="AI299" s="11">
        <f>'OddsRatio_working_3-way'!U299/(3*'OddsRatio_working_3-way'!X299^(1/3))*SIN(('OddsRatio_working_3-way'!Y299)/3)</f>
        <v>-0.16528006023272027</v>
      </c>
      <c r="AJ299" s="11">
        <f>'OddsRatio_working_3-way'!U299/(3*'OddsRatio_working_3-way'!X299^(1/3))*SIN(('OddsRatio_working_3-way'!Y299+2*PI())/3)</f>
        <v>-0.37951997046283475</v>
      </c>
      <c r="AK299" s="11">
        <f>'OddsRatio_working_3-way'!U299/(3*'OddsRatio_working_3-way'!X299^(1/3))*SIN(('OddsRatio_working_3-way'!Y299+4*PI())/3)</f>
        <v>0.54480003069555505</v>
      </c>
      <c r="AL299" s="11">
        <f>'OddsRatio_working_3-way'!Z299+'OddsRatio_working_3-way'!AF299</f>
        <v>1.0673128029723031</v>
      </c>
      <c r="AM299" s="11">
        <f>'OddsRatio_working_3-way'!AA299+'OddsRatio_working_3-way'!AG299</f>
        <v>-0.81992986328726758</v>
      </c>
      <c r="AN299" s="11">
        <f>'OddsRatio_working_3-way'!AB299+'OddsRatio_working_3-way'!AH299</f>
        <v>-0.24738293968503594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1.0673128029723031</v>
      </c>
      <c r="AS299" s="11">
        <f>IF(('OddsRatio_working_3-way'!X299=0),IF(Q299&gt;0,-Q299^(1/3),(-Q299)^(1/3)),'OddsRatio_working_3-way'!AM299-'OddsRatio_working_3-way'!R299/3)</f>
        <v>-0.81992986328726758</v>
      </c>
      <c r="AT299" s="11">
        <f>IF(('OddsRatio_working_3-way'!X299=0),IF(Q299&gt;0,-Q299^(1/3),(-Q299)^(1/3)),'OddsRatio_working_3-way'!AN299-'OddsRatio_working_3-way'!R299/3)</f>
        <v>-0.24738293968503594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9">
        <f t="shared" si="65"/>
        <v>0.46970382954613088</v>
      </c>
      <c r="E300" s="9">
        <f t="shared" si="66"/>
        <v>0.30398309964943065</v>
      </c>
      <c r="F300" s="9">
        <f t="shared" si="67"/>
        <v>0.22631307080443855</v>
      </c>
      <c r="G300" s="9">
        <f t="shared" si="68"/>
        <v>1.0551412750867599</v>
      </c>
      <c r="H300" s="9">
        <f t="shared" si="69"/>
        <v>2.1290011643428324</v>
      </c>
      <c r="I300" s="9">
        <f t="shared" si="70"/>
        <v>3.2896565669382696</v>
      </c>
      <c r="J300" s="9">
        <f t="shared" si="71"/>
        <v>4.4186577312811028</v>
      </c>
      <c r="K300" s="11">
        <f t="shared" si="72"/>
        <v>0.48309178743961356</v>
      </c>
      <c r="L300" s="11">
        <f t="shared" si="73"/>
        <v>0.31545741324921134</v>
      </c>
      <c r="M300" s="11">
        <f t="shared" si="74"/>
        <v>0.23584905660377356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-0.27039151396267824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0.23290539124223969</v>
      </c>
      <c r="Q300" s="11">
        <f>2*'OddsRatio_working_3-way'!K300*'OddsRatio_working_3-way'!L300*'OddsRatio_working_3-way'!M300</f>
        <v>7.1884380013036944E-2</v>
      </c>
      <c r="R300" s="11">
        <f t="shared" si="75"/>
        <v>0</v>
      </c>
      <c r="S300" s="11">
        <f t="shared" si="76"/>
        <v>-0.86136353848141589</v>
      </c>
      <c r="T300" s="11">
        <f t="shared" si="77"/>
        <v>-0.26585294397574566</v>
      </c>
      <c r="U300" s="11">
        <f>'OddsRatio_working_3-way'!S300-'OddsRatio_working_3-way'!R300^2/3</f>
        <v>-0.86136353848141589</v>
      </c>
      <c r="V300" s="11">
        <f>'OddsRatio_working_3-way'!S300*'OddsRatio_working_3-way'!R300/3-2*'OddsRatio_working_3-way'!R300^3/27-'OddsRatio_working_3-way'!T300</f>
        <v>0.26585294397574566</v>
      </c>
      <c r="W300" s="11">
        <f>'OddsRatio_working_3-way'!V300^2+4*'OddsRatio_working_3-way'!U300^3/27</f>
        <v>-2.4001651964563567E-2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0.15385012169733123</v>
      </c>
      <c r="Y300" s="11">
        <f>IF('OddsRatio_working_3-way'!W300&gt;=0,IF('OddsRatio_working_3-way'!V300+SQRT('OddsRatio_working_3-way'!W300)&gt;0,0,PI()),ACOS('OddsRatio_working_3-way'!V300/(2*'OddsRatio_working_3-way'!X300)))</f>
        <v>0.52763591032616852</v>
      </c>
      <c r="Z300" s="11">
        <f>'OddsRatio_working_3-way'!X300^(1/3)*COS('OddsRatio_working_3-way'!Y300/3)</f>
        <v>0.52757063754338007</v>
      </c>
      <c r="AA300" s="11">
        <f>'OddsRatio_working_3-way'!X300^(1/3)*COS(('OddsRatio_working_3-way'!Y300+2*PI())/3)</f>
        <v>-0.34498138654536781</v>
      </c>
      <c r="AB300" s="11">
        <f>'OddsRatio_working_3-way'!X300^(1/3)*COS(('OddsRatio_working_3-way'!Y300+4*PI())/3)</f>
        <v>-0.18258925099801232</v>
      </c>
      <c r="AC300" s="11">
        <f>'OddsRatio_working_3-way'!X300^(1/3)*SIN('OddsRatio_working_3-way'!Y300/3)</f>
        <v>9.3757143172543939E-2</v>
      </c>
      <c r="AD300" s="11">
        <f>'OddsRatio_working_3-way'!X300^(1/3)*SIN(('OddsRatio_working_3-way'!Y300+2*PI())/3)</f>
        <v>0.41001100281704744</v>
      </c>
      <c r="AE300" s="11">
        <f>'OddsRatio_working_3-way'!X300^(1/3)*SIN(('OddsRatio_working_3-way'!Y300+4*PI())/3)</f>
        <v>-0.5037681459895913</v>
      </c>
      <c r="AF300" s="11">
        <f>-'OddsRatio_working_3-way'!U300/(3*'OddsRatio_working_3-way'!X300^(1/3))*COS(('OddsRatio_working_3-way'!Y300)/3)</f>
        <v>0.52757063754337996</v>
      </c>
      <c r="AG300" s="11">
        <f>-'OddsRatio_working_3-way'!U300/(3*'OddsRatio_working_3-way'!X300^(1/3))*COS(('OddsRatio_working_3-way'!Y300+2*PI())/3)</f>
        <v>-0.34498138654536775</v>
      </c>
      <c r="AH300" s="11">
        <f>-'OddsRatio_working_3-way'!U300/(3*'OddsRatio_working_3-way'!X300^(1/3))*COS(('OddsRatio_working_3-way'!Y300+4*PI())/3)</f>
        <v>-0.18258925099801229</v>
      </c>
      <c r="AI300" s="11">
        <f>'OddsRatio_working_3-way'!U300/(3*'OddsRatio_working_3-way'!X300^(1/3))*SIN(('OddsRatio_working_3-way'!Y300)/3)</f>
        <v>-9.3757143172543925E-2</v>
      </c>
      <c r="AJ300" s="11">
        <f>'OddsRatio_working_3-way'!U300/(3*'OddsRatio_working_3-way'!X300^(1/3))*SIN(('OddsRatio_working_3-way'!Y300+2*PI())/3)</f>
        <v>-0.41001100281704739</v>
      </c>
      <c r="AK300" s="11">
        <f>'OddsRatio_working_3-way'!U300/(3*'OddsRatio_working_3-way'!X300^(1/3))*SIN(('OddsRatio_working_3-way'!Y300+4*PI())/3)</f>
        <v>0.5037681459895913</v>
      </c>
      <c r="AL300" s="11">
        <f>'OddsRatio_working_3-way'!Z300+'OddsRatio_working_3-way'!AF300</f>
        <v>1.0551412750867599</v>
      </c>
      <c r="AM300" s="11">
        <f>'OddsRatio_working_3-way'!AA300+'OddsRatio_working_3-way'!AG300</f>
        <v>-0.68996277309073561</v>
      </c>
      <c r="AN300" s="11">
        <f>'OddsRatio_working_3-way'!AB300+'OddsRatio_working_3-way'!AH300</f>
        <v>-0.36517850199602464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1.0551412750867599</v>
      </c>
      <c r="AS300" s="11">
        <f>IF(('OddsRatio_working_3-way'!X300=0),IF(Q300&gt;0,-Q300^(1/3),(-Q300)^(1/3)),'OddsRatio_working_3-way'!AM300-'OddsRatio_working_3-way'!R300/3)</f>
        <v>-0.68996277309073561</v>
      </c>
      <c r="AT300" s="11">
        <f>IF(('OddsRatio_working_3-way'!X300=0),IF(Q300&gt;0,-Q300^(1/3),(-Q300)^(1/3)),'OddsRatio_working_3-way'!AN300-'OddsRatio_working_3-way'!R300/3)</f>
        <v>-0.36517850199602464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9">
        <f t="shared" si="65"/>
        <v>0.38390076895266761</v>
      </c>
      <c r="E301" s="9">
        <f t="shared" si="66"/>
        <v>0.32836580973133522</v>
      </c>
      <c r="F301" s="9">
        <f t="shared" si="67"/>
        <v>0.28773342131599733</v>
      </c>
      <c r="G301" s="9">
        <f t="shared" si="68"/>
        <v>1.0489148981837451</v>
      </c>
      <c r="H301" s="9">
        <f t="shared" si="69"/>
        <v>2.6048397942211294</v>
      </c>
      <c r="I301" s="9">
        <f t="shared" si="70"/>
        <v>3.0453840514583033</v>
      </c>
      <c r="J301" s="9">
        <f t="shared" si="71"/>
        <v>3.475439159713638</v>
      </c>
      <c r="K301" s="11">
        <f t="shared" si="72"/>
        <v>0.39525691699604748</v>
      </c>
      <c r="L301" s="11">
        <f t="shared" si="73"/>
        <v>0.33898305084745761</v>
      </c>
      <c r="M301" s="11">
        <f t="shared" si="74"/>
        <v>0.29761904761904762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-0.28077357425183513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0.23287937805255415</v>
      </c>
      <c r="Q301" s="11">
        <f>2*'OddsRatio_working_3-way'!K301*'OddsRatio_working_3-way'!L301*'OddsRatio_working_3-way'!M301</f>
        <v>7.9753211661833634E-2</v>
      </c>
      <c r="R301" s="11">
        <f t="shared" si="75"/>
        <v>0</v>
      </c>
      <c r="S301" s="11">
        <f t="shared" si="76"/>
        <v>-0.82942057019823712</v>
      </c>
      <c r="T301" s="11">
        <f t="shared" si="77"/>
        <v>-0.28404814047884841</v>
      </c>
      <c r="U301" s="11">
        <f>'OddsRatio_working_3-way'!S301-'OddsRatio_working_3-way'!R301^2/3</f>
        <v>-0.82942057019823712</v>
      </c>
      <c r="V301" s="11">
        <f>'OddsRatio_working_3-way'!S301*'OddsRatio_working_3-way'!R301/3-2*'OddsRatio_working_3-way'!R301^3/27-'OddsRatio_working_3-way'!T301</f>
        <v>0.28404814047884841</v>
      </c>
      <c r="W301" s="11">
        <f>'OddsRatio_working_3-way'!V301^2+4*'OddsRatio_working_3-way'!U301^3/27</f>
        <v>-3.8485543681393009E-3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0.1453718511934402</v>
      </c>
      <c r="Y301" s="11">
        <f>IF('OddsRatio_working_3-way'!W301&gt;=0,IF('OddsRatio_working_3-way'!V301+SQRT('OddsRatio_working_3-way'!W301)&gt;0,0,PI()),ACOS('OddsRatio_working_3-way'!V301/(2*'OddsRatio_working_3-way'!X301)))</f>
        <v>0.21502568819261403</v>
      </c>
      <c r="Z301" s="11">
        <f>'OddsRatio_working_3-way'!X301^(1/3)*COS('OddsRatio_working_3-way'!Y301/3)</f>
        <v>0.52445744909187264</v>
      </c>
      <c r="AA301" s="11">
        <f>'OddsRatio_working_3-way'!X301^(1/3)*COS(('OddsRatio_working_3-way'!Y301+2*PI())/3)</f>
        <v>-0.29483900848511224</v>
      </c>
      <c r="AB301" s="11">
        <f>'OddsRatio_working_3-way'!X301^(1/3)*COS(('OddsRatio_working_3-way'!Y301+4*PI())/3)</f>
        <v>-0.22961844060676051</v>
      </c>
      <c r="AC301" s="11">
        <f>'OddsRatio_working_3-way'!X301^(1/3)*SIN('OddsRatio_working_3-way'!Y301/3)</f>
        <v>3.7655112421266679E-2</v>
      </c>
      <c r="AD301" s="11">
        <f>'OddsRatio_working_3-way'!X301^(1/3)*SIN(('OddsRatio_working_3-way'!Y301+2*PI())/3)</f>
        <v>0.43536591790691231</v>
      </c>
      <c r="AE301" s="11">
        <f>'OddsRatio_working_3-way'!X301^(1/3)*SIN(('OddsRatio_working_3-way'!Y301+4*PI())/3)</f>
        <v>-0.47302103032817899</v>
      </c>
      <c r="AF301" s="11">
        <f>-'OddsRatio_working_3-way'!U301/(3*'OddsRatio_working_3-way'!X301^(1/3))*COS(('OddsRatio_working_3-way'!Y301)/3)</f>
        <v>0.52445744909187253</v>
      </c>
      <c r="AG301" s="11">
        <f>-'OddsRatio_working_3-way'!U301/(3*'OddsRatio_working_3-way'!X301^(1/3))*COS(('OddsRatio_working_3-way'!Y301+2*PI())/3)</f>
        <v>-0.29483900848511219</v>
      </c>
      <c r="AH301" s="11">
        <f>-'OddsRatio_working_3-way'!U301/(3*'OddsRatio_working_3-way'!X301^(1/3))*COS(('OddsRatio_working_3-way'!Y301+4*PI())/3)</f>
        <v>-0.22961844060676048</v>
      </c>
      <c r="AI301" s="11">
        <f>'OddsRatio_working_3-way'!U301/(3*'OddsRatio_working_3-way'!X301^(1/3))*SIN(('OddsRatio_working_3-way'!Y301)/3)</f>
        <v>-3.7655112421266672E-2</v>
      </c>
      <c r="AJ301" s="11">
        <f>'OddsRatio_working_3-way'!U301/(3*'OddsRatio_working_3-way'!X301^(1/3))*SIN(('OddsRatio_working_3-way'!Y301+2*PI())/3)</f>
        <v>-0.4353659179069122</v>
      </c>
      <c r="AK301" s="11">
        <f>'OddsRatio_working_3-way'!U301/(3*'OddsRatio_working_3-way'!X301^(1/3))*SIN(('OddsRatio_working_3-way'!Y301+4*PI())/3)</f>
        <v>0.47302103032817888</v>
      </c>
      <c r="AL301" s="11">
        <f>'OddsRatio_working_3-way'!Z301+'OddsRatio_working_3-way'!AF301</f>
        <v>1.0489148981837451</v>
      </c>
      <c r="AM301" s="11">
        <f>'OddsRatio_working_3-way'!AA301+'OddsRatio_working_3-way'!AG301</f>
        <v>-0.58967801697022448</v>
      </c>
      <c r="AN301" s="11">
        <f>'OddsRatio_working_3-way'!AB301+'OddsRatio_working_3-way'!AH301</f>
        <v>-0.45923688121352102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1.0489148981837451</v>
      </c>
      <c r="AS301" s="11">
        <f>IF(('OddsRatio_working_3-way'!X301=0),IF(Q301&gt;0,-Q301^(1/3),(-Q301)^(1/3)),'OddsRatio_working_3-way'!AM301-'OddsRatio_working_3-way'!R301/3)</f>
        <v>-0.58967801697022448</v>
      </c>
      <c r="AT301" s="11">
        <f>IF(('OddsRatio_working_3-way'!X301=0),IF(Q301&gt;0,-Q301^(1/3),(-Q301)^(1/3)),'OddsRatio_working_3-way'!AN301-'OddsRatio_working_3-way'!R301/3)</f>
        <v>-0.45923688121352102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9">
        <f t="shared" si="65"/>
        <v>0.68219452962575045</v>
      </c>
      <c r="E302" s="9">
        <f t="shared" si="66"/>
        <v>0.21550845350872963</v>
      </c>
      <c r="F302" s="9">
        <f t="shared" si="67"/>
        <v>0.10229701686551988</v>
      </c>
      <c r="G302" s="9">
        <f t="shared" si="68"/>
        <v>1.0833896449564011</v>
      </c>
      <c r="H302" s="9">
        <f t="shared" si="69"/>
        <v>1.4658575473312525</v>
      </c>
      <c r="I302" s="9">
        <f t="shared" si="70"/>
        <v>4.640189207053508</v>
      </c>
      <c r="J302" s="9">
        <f t="shared" si="71"/>
        <v>9.7754561241468512</v>
      </c>
      <c r="K302" s="11">
        <f t="shared" si="72"/>
        <v>0.69930069930069938</v>
      </c>
      <c r="L302" s="11">
        <f t="shared" si="73"/>
        <v>0.2293577981651376</v>
      </c>
      <c r="M302" s="11">
        <f t="shared" si="74"/>
        <v>0.10989010989010989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-0.20626656335901217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0.20956460617716793</v>
      </c>
      <c r="Q302" s="11">
        <f>2*'OddsRatio_working_3-way'!K302*'OddsRatio_working_3-way'!L302*'OddsRatio_working_3-way'!M302</f>
        <v>3.5250564537791074E-2</v>
      </c>
      <c r="R302" s="11">
        <f t="shared" si="75"/>
        <v>0</v>
      </c>
      <c r="S302" s="11">
        <f t="shared" si="76"/>
        <v>-1.015989226583542</v>
      </c>
      <c r="T302" s="11">
        <f t="shared" si="77"/>
        <v>-0.1708981037146412</v>
      </c>
      <c r="U302" s="11">
        <f>'OddsRatio_working_3-way'!S302-'OddsRatio_working_3-way'!R302^2/3</f>
        <v>-1.015989226583542</v>
      </c>
      <c r="V302" s="11">
        <f>'OddsRatio_working_3-way'!S302*'OddsRatio_working_3-way'!R302/3-2*'OddsRatio_working_3-way'!R302^3/27-'OddsRatio_working_3-way'!T302</f>
        <v>0.1708981037146412</v>
      </c>
      <c r="W302" s="11">
        <f>'OddsRatio_working_3-way'!V302^2+4*'OddsRatio_working_3-way'!U302^3/27</f>
        <v>-0.12616253941821109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0.19708418332750052</v>
      </c>
      <c r="Y302" s="11">
        <f>IF('OddsRatio_working_3-way'!W302&gt;=0,IF('OddsRatio_working_3-way'!V302+SQRT('OddsRatio_working_3-way'!W302)&gt;0,0,PI()),ACOS('OddsRatio_working_3-way'!V302/(2*'OddsRatio_working_3-way'!X302)))</f>
        <v>1.1223497239586617</v>
      </c>
      <c r="Z302" s="11">
        <f>'OddsRatio_working_3-way'!X302^(1/3)*COS('OddsRatio_working_3-way'!Y302/3)</f>
        <v>0.54169482247820067</v>
      </c>
      <c r="AA302" s="11">
        <f>'OddsRatio_working_3-way'!X302^(1/3)*COS(('OddsRatio_working_3-way'!Y302+2*PI())/3)</f>
        <v>-0.45502761137233544</v>
      </c>
      <c r="AB302" s="11">
        <f>'OddsRatio_working_3-way'!X302^(1/3)*COS(('OddsRatio_working_3-way'!Y302+4*PI())/3)</f>
        <v>-8.6667211105865102E-2</v>
      </c>
      <c r="AC302" s="11">
        <f>'OddsRatio_working_3-way'!X302^(1/3)*SIN('OddsRatio_working_3-way'!Y302/3)</f>
        <v>0.21267297625264492</v>
      </c>
      <c r="AD302" s="11">
        <f>'OddsRatio_working_3-way'!X302^(1/3)*SIN(('OddsRatio_working_3-way'!Y302+2*PI())/3)</f>
        <v>0.3627849892383011</v>
      </c>
      <c r="AE302" s="11">
        <f>'OddsRatio_working_3-way'!X302^(1/3)*SIN(('OddsRatio_working_3-way'!Y302+4*PI())/3)</f>
        <v>-0.57545796549094608</v>
      </c>
      <c r="AF302" s="11">
        <f>-'OddsRatio_working_3-way'!U302/(3*'OddsRatio_working_3-way'!X302^(1/3))*COS(('OddsRatio_working_3-way'!Y302)/3)</f>
        <v>0.54169482247820055</v>
      </c>
      <c r="AG302" s="11">
        <f>-'OddsRatio_working_3-way'!U302/(3*'OddsRatio_working_3-way'!X302^(1/3))*COS(('OddsRatio_working_3-way'!Y302+2*PI())/3)</f>
        <v>-0.45502761137233538</v>
      </c>
      <c r="AH302" s="11">
        <f>-'OddsRatio_working_3-way'!U302/(3*'OddsRatio_working_3-way'!X302^(1/3))*COS(('OddsRatio_working_3-way'!Y302+4*PI())/3)</f>
        <v>-8.6667211105865088E-2</v>
      </c>
      <c r="AI302" s="11">
        <f>'OddsRatio_working_3-way'!U302/(3*'OddsRatio_working_3-way'!X302^(1/3))*SIN(('OddsRatio_working_3-way'!Y302)/3)</f>
        <v>-0.21267297625264489</v>
      </c>
      <c r="AJ302" s="11">
        <f>'OddsRatio_working_3-way'!U302/(3*'OddsRatio_working_3-way'!X302^(1/3))*SIN(('OddsRatio_working_3-way'!Y302+2*PI())/3)</f>
        <v>-0.36278498923830105</v>
      </c>
      <c r="AK302" s="11">
        <f>'OddsRatio_working_3-way'!U302/(3*'OddsRatio_working_3-way'!X302^(1/3))*SIN(('OddsRatio_working_3-way'!Y302+4*PI())/3)</f>
        <v>0.57545796549094597</v>
      </c>
      <c r="AL302" s="11">
        <f>'OddsRatio_working_3-way'!Z302+'OddsRatio_working_3-way'!AF302</f>
        <v>1.0833896449564011</v>
      </c>
      <c r="AM302" s="11">
        <f>'OddsRatio_working_3-way'!AA302+'OddsRatio_working_3-way'!AG302</f>
        <v>-0.91005522274467077</v>
      </c>
      <c r="AN302" s="11">
        <f>'OddsRatio_working_3-way'!AB302+'OddsRatio_working_3-way'!AH302</f>
        <v>-0.17333442221173018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1.0833896449564011</v>
      </c>
      <c r="AS302" s="11">
        <f>IF(('OddsRatio_working_3-way'!X302=0),IF(Q302&gt;0,-Q302^(1/3),(-Q302)^(1/3)),'OddsRatio_working_3-way'!AM302-'OddsRatio_working_3-way'!R302/3)</f>
        <v>-0.91005522274467077</v>
      </c>
      <c r="AT302" s="11">
        <f>IF(('OddsRatio_working_3-way'!X302=0),IF(Q302&gt;0,-Q302^(1/3),(-Q302)^(1/3)),'OddsRatio_working_3-way'!AN302-'OddsRatio_working_3-way'!R302/3)</f>
        <v>-0.17333442221173018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9">
        <f t="shared" si="65"/>
        <v>0.40088338748488189</v>
      </c>
      <c r="E303" s="9">
        <f t="shared" si="66"/>
        <v>0.27639510761063835</v>
      </c>
      <c r="F303" s="9">
        <f t="shared" si="67"/>
        <v>0.32272150490447965</v>
      </c>
      <c r="G303" s="9">
        <f t="shared" si="68"/>
        <v>1.0599226912662134</v>
      </c>
      <c r="H303" s="9">
        <f t="shared" si="69"/>
        <v>2.4944909946853611</v>
      </c>
      <c r="I303" s="9">
        <f t="shared" si="70"/>
        <v>3.618009047427547</v>
      </c>
      <c r="J303" s="9">
        <f t="shared" si="71"/>
        <v>3.0986469287071023</v>
      </c>
      <c r="K303" s="11">
        <f t="shared" si="72"/>
        <v>0.41493775933609955</v>
      </c>
      <c r="L303" s="11">
        <f t="shared" si="73"/>
        <v>0.28818443804034583</v>
      </c>
      <c r="M303" s="11">
        <f t="shared" si="74"/>
        <v>0.33557046979865773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-0.27670593526399545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0.23514450512635088</v>
      </c>
      <c r="Q303" s="11">
        <f>2*'OddsRatio_working_3-way'!K303*'OddsRatio_working_3-way'!L303*'OddsRatio_working_3-way'!M303</f>
        <v>8.0254097312747727E-2</v>
      </c>
      <c r="R303" s="11">
        <f t="shared" si="75"/>
        <v>0</v>
      </c>
      <c r="S303" s="11">
        <f t="shared" si="76"/>
        <v>-0.84979928205012201</v>
      </c>
      <c r="T303" s="11">
        <f t="shared" si="77"/>
        <v>-0.29003388465874469</v>
      </c>
      <c r="U303" s="11">
        <f>'OddsRatio_working_3-way'!S303-'OddsRatio_working_3-way'!R303^2/3</f>
        <v>-0.84979928205012201</v>
      </c>
      <c r="V303" s="11">
        <f>'OddsRatio_working_3-way'!S303*'OddsRatio_working_3-way'!R303/3-2*'OddsRatio_working_3-way'!R303^3/27-'OddsRatio_working_3-way'!T303</f>
        <v>0.29003388465874469</v>
      </c>
      <c r="W303" s="11">
        <f>'OddsRatio_working_3-way'!V303^2+4*'OddsRatio_working_3-way'!U303^3/27</f>
        <v>-6.7973896859322425E-3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0.15076226644636107</v>
      </c>
      <c r="Y303" s="11">
        <f>IF('OddsRatio_working_3-way'!W303&gt;=0,IF('OddsRatio_working_3-way'!V303+SQRT('OddsRatio_working_3-way'!W303)&gt;0,0,PI()),ACOS('OddsRatio_working_3-way'!V303/(2*'OddsRatio_working_3-way'!X303)))</f>
        <v>0.27695860749579038</v>
      </c>
      <c r="Z303" s="11">
        <f>'OddsRatio_working_3-way'!X303^(1/3)*COS('OddsRatio_working_3-way'!Y303/3)</f>
        <v>0.52996134563310671</v>
      </c>
      <c r="AA303" s="11">
        <f>'OddsRatio_working_3-way'!X303^(1/3)*COS(('OddsRatio_working_3-way'!Y303+2*PI())/3)</f>
        <v>-0.30747243217752429</v>
      </c>
      <c r="AB303" s="11">
        <f>'OddsRatio_working_3-way'!X303^(1/3)*COS(('OddsRatio_working_3-way'!Y303+4*PI())/3)</f>
        <v>-0.22248891345558228</v>
      </c>
      <c r="AC303" s="11">
        <f>'OddsRatio_working_3-way'!X303^(1/3)*SIN('OddsRatio_working_3-way'!Y303/3)</f>
        <v>4.9065257410794864E-2</v>
      </c>
      <c r="AD303" s="11">
        <f>'OddsRatio_working_3-way'!X303^(1/3)*SIN(('OddsRatio_working_3-way'!Y303+2*PI())/3)</f>
        <v>0.43442735963665829</v>
      </c>
      <c r="AE303" s="11">
        <f>'OddsRatio_working_3-way'!X303^(1/3)*SIN(('OddsRatio_working_3-way'!Y303+4*PI())/3)</f>
        <v>-0.48349261704745317</v>
      </c>
      <c r="AF303" s="11">
        <f>-'OddsRatio_working_3-way'!U303/(3*'OddsRatio_working_3-way'!X303^(1/3))*COS(('OddsRatio_working_3-way'!Y303)/3)</f>
        <v>0.5299613456331066</v>
      </c>
      <c r="AG303" s="11">
        <f>-'OddsRatio_working_3-way'!U303/(3*'OddsRatio_working_3-way'!X303^(1/3))*COS(('OddsRatio_working_3-way'!Y303+2*PI())/3)</f>
        <v>-0.30747243217752424</v>
      </c>
      <c r="AH303" s="11">
        <f>-'OddsRatio_working_3-way'!U303/(3*'OddsRatio_working_3-way'!X303^(1/3))*COS(('OddsRatio_working_3-way'!Y303+4*PI())/3)</f>
        <v>-0.22248891345558222</v>
      </c>
      <c r="AI303" s="11">
        <f>'OddsRatio_working_3-way'!U303/(3*'OddsRatio_working_3-way'!X303^(1/3))*SIN(('OddsRatio_working_3-way'!Y303)/3)</f>
        <v>-4.9065257410794857E-2</v>
      </c>
      <c r="AJ303" s="11">
        <f>'OddsRatio_working_3-way'!U303/(3*'OddsRatio_working_3-way'!X303^(1/3))*SIN(('OddsRatio_working_3-way'!Y303+2*PI())/3)</f>
        <v>-0.43442735963665824</v>
      </c>
      <c r="AK303" s="11">
        <f>'OddsRatio_working_3-way'!U303/(3*'OddsRatio_working_3-way'!X303^(1/3))*SIN(('OddsRatio_working_3-way'!Y303+4*PI())/3)</f>
        <v>0.48349261704745305</v>
      </c>
      <c r="AL303" s="11">
        <f>'OddsRatio_working_3-way'!Z303+'OddsRatio_working_3-way'!AF303</f>
        <v>1.0599226912662134</v>
      </c>
      <c r="AM303" s="11">
        <f>'OddsRatio_working_3-way'!AA303+'OddsRatio_working_3-way'!AG303</f>
        <v>-0.61494486435504858</v>
      </c>
      <c r="AN303" s="11">
        <f>'OddsRatio_working_3-way'!AB303+'OddsRatio_working_3-way'!AH303</f>
        <v>-0.4449778269111645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1.0599226912662134</v>
      </c>
      <c r="AS303" s="11">
        <f>IF(('OddsRatio_working_3-way'!X303=0),IF(Q303&gt;0,-Q303^(1/3),(-Q303)^(1/3)),'OddsRatio_working_3-way'!AM303-'OddsRatio_working_3-way'!R303/3)</f>
        <v>-0.61494486435504858</v>
      </c>
      <c r="AT303" s="11">
        <f>IF(('OddsRatio_working_3-way'!X303=0),IF(Q303&gt;0,-Q303^(1/3),(-Q303)^(1/3)),'OddsRatio_working_3-way'!AN303-'OddsRatio_working_3-way'!R303/3)</f>
        <v>-0.4449778269111645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9">
        <f t="shared" si="65"/>
        <v>0.24310166345782502</v>
      </c>
      <c r="E304" s="9">
        <f t="shared" si="66"/>
        <v>0.24184358095522424</v>
      </c>
      <c r="F304" s="9">
        <f t="shared" si="67"/>
        <v>0.5150547555869508</v>
      </c>
      <c r="G304" s="9">
        <f t="shared" si="68"/>
        <v>1.0699331195388475</v>
      </c>
      <c r="H304" s="9">
        <f t="shared" si="69"/>
        <v>4.1135053778580462</v>
      </c>
      <c r="I304" s="9">
        <f t="shared" si="70"/>
        <v>4.1349040402488226</v>
      </c>
      <c r="J304" s="9">
        <f t="shared" si="71"/>
        <v>1.941541145194186</v>
      </c>
      <c r="K304" s="11">
        <f t="shared" si="72"/>
        <v>0.25575447570332482</v>
      </c>
      <c r="L304" s="11">
        <f t="shared" si="73"/>
        <v>0.2544529262086514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-0.25972641706547395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0.23261735649482201</v>
      </c>
      <c r="Q304" s="11">
        <f>2*'OddsRatio_working_3-way'!K304*'OddsRatio_working_3-way'!L304*'OddsRatio_working_3-way'!M304</f>
        <v>6.9231356099649408E-2</v>
      </c>
      <c r="R304" s="11">
        <f t="shared" si="75"/>
        <v>0</v>
      </c>
      <c r="S304" s="11">
        <f t="shared" si="76"/>
        <v>-0.8956245541868848</v>
      </c>
      <c r="T304" s="11">
        <f t="shared" si="77"/>
        <v>-0.26655492684133475</v>
      </c>
      <c r="U304" s="11">
        <f>'OddsRatio_working_3-way'!S304-'OddsRatio_working_3-way'!R304^2/3</f>
        <v>-0.8956245541868848</v>
      </c>
      <c r="V304" s="11">
        <f>'OddsRatio_working_3-way'!S304*'OddsRatio_working_3-way'!R304/3-2*'OddsRatio_working_3-way'!R304^3/27-'OddsRatio_working_3-way'!T304</f>
        <v>0.26655492684133475</v>
      </c>
      <c r="W304" s="11">
        <f>'OddsRatio_working_3-way'!V304^2+4*'OddsRatio_working_3-way'!U304^3/27</f>
        <v>-3.5380955884561069E-2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0.16311995962170783</v>
      </c>
      <c r="Y304" s="11">
        <f>IF('OddsRatio_working_3-way'!W304&gt;=0,IF('OddsRatio_working_3-way'!V304+SQRT('OddsRatio_working_3-way'!W304)&gt;0,0,PI()),ACOS('OddsRatio_working_3-way'!V304/(2*'OddsRatio_working_3-way'!X304)))</f>
        <v>0.61451731379445895</v>
      </c>
      <c r="Z304" s="11">
        <f>'OddsRatio_working_3-way'!X304^(1/3)*COS('OddsRatio_working_3-way'!Y304/3)</f>
        <v>0.53496655976942376</v>
      </c>
      <c r="AA304" s="11">
        <f>'OddsRatio_working_3-way'!X304^(1/3)*COS(('OddsRatio_working_3-way'!Y304+2*PI())/3)</f>
        <v>-0.36373411620872431</v>
      </c>
      <c r="AB304" s="11">
        <f>'OddsRatio_working_3-way'!X304^(1/3)*COS(('OddsRatio_working_3-way'!Y304+4*PI())/3)</f>
        <v>-0.17123244356069964</v>
      </c>
      <c r="AC304" s="11">
        <f>'OddsRatio_working_3-way'!X304^(1/3)*SIN('OddsRatio_working_3-way'!Y304/3)</f>
        <v>0.11114089252279044</v>
      </c>
      <c r="AD304" s="11">
        <f>'OddsRatio_working_3-way'!X304^(1/3)*SIN(('OddsRatio_working_3-way'!Y304+2*PI())/3)</f>
        <v>0.4077241846740921</v>
      </c>
      <c r="AE304" s="11">
        <f>'OddsRatio_working_3-way'!X304^(1/3)*SIN(('OddsRatio_working_3-way'!Y304+4*PI())/3)</f>
        <v>-0.51886507719688235</v>
      </c>
      <c r="AF304" s="11">
        <f>-'OddsRatio_working_3-way'!U304/(3*'OddsRatio_working_3-way'!X304^(1/3))*COS(('OddsRatio_working_3-way'!Y304)/3)</f>
        <v>0.53496655976942376</v>
      </c>
      <c r="AG304" s="11">
        <f>-'OddsRatio_working_3-way'!U304/(3*'OddsRatio_working_3-way'!X304^(1/3))*COS(('OddsRatio_working_3-way'!Y304+2*PI())/3)</f>
        <v>-0.36373411620872431</v>
      </c>
      <c r="AH304" s="11">
        <f>-'OddsRatio_working_3-way'!U304/(3*'OddsRatio_working_3-way'!X304^(1/3))*COS(('OddsRatio_working_3-way'!Y304+4*PI())/3)</f>
        <v>-0.17123244356069964</v>
      </c>
      <c r="AI304" s="11">
        <f>'OddsRatio_working_3-way'!U304/(3*'OddsRatio_working_3-way'!X304^(1/3))*SIN(('OddsRatio_working_3-way'!Y304)/3)</f>
        <v>-0.11114089252279044</v>
      </c>
      <c r="AJ304" s="11">
        <f>'OddsRatio_working_3-way'!U304/(3*'OddsRatio_working_3-way'!X304^(1/3))*SIN(('OddsRatio_working_3-way'!Y304+2*PI())/3)</f>
        <v>-0.4077241846740921</v>
      </c>
      <c r="AK304" s="11">
        <f>'OddsRatio_working_3-way'!U304/(3*'OddsRatio_working_3-way'!X304^(1/3))*SIN(('OddsRatio_working_3-way'!Y304+4*PI())/3)</f>
        <v>0.51886507719688235</v>
      </c>
      <c r="AL304" s="11">
        <f>'OddsRatio_working_3-way'!Z304+'OddsRatio_working_3-way'!AF304</f>
        <v>1.0699331195388475</v>
      </c>
      <c r="AM304" s="11">
        <f>'OddsRatio_working_3-way'!AA304+'OddsRatio_working_3-way'!AG304</f>
        <v>-0.72746823241744862</v>
      </c>
      <c r="AN304" s="11">
        <f>'OddsRatio_working_3-way'!AB304+'OddsRatio_working_3-way'!AH304</f>
        <v>-0.34246488712139928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1.0699331195388475</v>
      </c>
      <c r="AS304" s="11">
        <f>IF(('OddsRatio_working_3-way'!X304=0),IF(Q304&gt;0,-Q304^(1/3),(-Q304)^(1/3)),'OddsRatio_working_3-way'!AM304-'OddsRatio_working_3-way'!R304/3)</f>
        <v>-0.72746823241744862</v>
      </c>
      <c r="AT304" s="11">
        <f>IF(('OddsRatio_working_3-way'!X304=0),IF(Q304&gt;0,-Q304^(1/3),(-Q304)^(1/3)),'OddsRatio_working_3-way'!AN304-'OddsRatio_working_3-way'!R304/3)</f>
        <v>-0.34246488712139928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9">
        <f t="shared" si="65"/>
        <v>0.44994817827837058</v>
      </c>
      <c r="E305" s="9">
        <f t="shared" si="66"/>
        <v>0.27743791663082878</v>
      </c>
      <c r="F305" s="9">
        <f t="shared" si="67"/>
        <v>0.27261390509080069</v>
      </c>
      <c r="G305" s="9">
        <f t="shared" si="68"/>
        <v>1.0630244882021433</v>
      </c>
      <c r="H305" s="9">
        <f t="shared" si="69"/>
        <v>2.2224781614324649</v>
      </c>
      <c r="I305" s="9">
        <f t="shared" si="70"/>
        <v>3.6044099960952503</v>
      </c>
      <c r="J305" s="9">
        <f t="shared" si="71"/>
        <v>3.6681914653873791</v>
      </c>
      <c r="K305" s="11">
        <f t="shared" si="72"/>
        <v>0.46511627906976744</v>
      </c>
      <c r="L305" s="11">
        <f t="shared" si="73"/>
        <v>0.28985507246376813</v>
      </c>
      <c r="M305" s="11">
        <f t="shared" si="74"/>
        <v>0.28490028490028491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-0.27162702356500801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0.23468024816187943</v>
      </c>
      <c r="Q305" s="11">
        <f>2*'OddsRatio_working_3-way'!K305*'OddsRatio_working_3-way'!L305*'OddsRatio_working_3-way'!M305</f>
        <v>7.6818411836949083E-2</v>
      </c>
      <c r="R305" s="11">
        <f t="shared" si="75"/>
        <v>0</v>
      </c>
      <c r="S305" s="11">
        <f t="shared" si="76"/>
        <v>-0.86397975091647616</v>
      </c>
      <c r="T305" s="11">
        <f t="shared" si="77"/>
        <v>-0.28280842910522952</v>
      </c>
      <c r="U305" s="11">
        <f>'OddsRatio_working_3-way'!S305-'OddsRatio_working_3-way'!R305^2/3</f>
        <v>-0.86397975091647616</v>
      </c>
      <c r="V305" s="11">
        <f>'OddsRatio_working_3-way'!S305*'OddsRatio_working_3-way'!R305/3-2*'OddsRatio_working_3-way'!R305^3/27-'OddsRatio_working_3-way'!T305</f>
        <v>0.28280842910522952</v>
      </c>
      <c r="W305" s="11">
        <f>'OddsRatio_working_3-way'!V305^2+4*'OddsRatio_working_3-way'!U305^3/27</f>
        <v>-1.5564162424545697E-2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0.15455158523735152</v>
      </c>
      <c r="Y305" s="11">
        <f>IF('OddsRatio_working_3-way'!W305&gt;=0,IF('OddsRatio_working_3-way'!V305+SQRT('OddsRatio_working_3-way'!W305)&gt;0,0,PI()),ACOS('OddsRatio_working_3-way'!V305/(2*'OddsRatio_working_3-way'!X305)))</f>
        <v>0.41545654076221084</v>
      </c>
      <c r="Z305" s="11">
        <f>'OddsRatio_working_3-way'!X305^(1/3)*COS('OddsRatio_working_3-way'!Y305/3)</f>
        <v>0.53151224410107167</v>
      </c>
      <c r="AA305" s="11">
        <f>'OddsRatio_working_3-way'!X305^(1/3)*COS(('OddsRatio_working_3-way'!Y305+2*PI())/3)</f>
        <v>-0.32991209220999301</v>
      </c>
      <c r="AB305" s="11">
        <f>'OddsRatio_working_3-way'!X305^(1/3)*COS(('OddsRatio_working_3-way'!Y305+4*PI())/3)</f>
        <v>-0.20160015189107874</v>
      </c>
      <c r="AC305" s="11">
        <f>'OddsRatio_working_3-way'!X305^(1/3)*SIN('OddsRatio_working_3-way'!Y305/3)</f>
        <v>7.4080933283368372E-2</v>
      </c>
      <c r="AD305" s="11">
        <f>'OddsRatio_working_3-way'!X305^(1/3)*SIN(('OddsRatio_working_3-way'!Y305+2*PI())/3)</f>
        <v>0.42326263917231949</v>
      </c>
      <c r="AE305" s="11">
        <f>'OddsRatio_working_3-way'!X305^(1/3)*SIN(('OddsRatio_working_3-way'!Y305+4*PI())/3)</f>
        <v>-0.49734357245568783</v>
      </c>
      <c r="AF305" s="11">
        <f>-'OddsRatio_working_3-way'!U305/(3*'OddsRatio_working_3-way'!X305^(1/3))*COS(('OddsRatio_working_3-way'!Y305)/3)</f>
        <v>0.53151224410107167</v>
      </c>
      <c r="AG305" s="11">
        <f>-'OddsRatio_working_3-way'!U305/(3*'OddsRatio_working_3-way'!X305^(1/3))*COS(('OddsRatio_working_3-way'!Y305+2*PI())/3)</f>
        <v>-0.32991209220999301</v>
      </c>
      <c r="AH305" s="11">
        <f>-'OddsRatio_working_3-way'!U305/(3*'OddsRatio_working_3-way'!X305^(1/3))*COS(('OddsRatio_working_3-way'!Y305+4*PI())/3)</f>
        <v>-0.20160015189107874</v>
      </c>
      <c r="AI305" s="11">
        <f>'OddsRatio_working_3-way'!U305/(3*'OddsRatio_working_3-way'!X305^(1/3))*SIN(('OddsRatio_working_3-way'!Y305)/3)</f>
        <v>-7.4080933283368372E-2</v>
      </c>
      <c r="AJ305" s="11">
        <f>'OddsRatio_working_3-way'!U305/(3*'OddsRatio_working_3-way'!X305^(1/3))*SIN(('OddsRatio_working_3-way'!Y305+2*PI())/3)</f>
        <v>-0.42326263917231949</v>
      </c>
      <c r="AK305" s="11">
        <f>'OddsRatio_working_3-way'!U305/(3*'OddsRatio_working_3-way'!X305^(1/3))*SIN(('OddsRatio_working_3-way'!Y305+4*PI())/3)</f>
        <v>0.49734357245568783</v>
      </c>
      <c r="AL305" s="11">
        <f>'OddsRatio_working_3-way'!Z305+'OddsRatio_working_3-way'!AF305</f>
        <v>1.0630244882021433</v>
      </c>
      <c r="AM305" s="11">
        <f>'OddsRatio_working_3-way'!AA305+'OddsRatio_working_3-way'!AG305</f>
        <v>-0.65982418441998603</v>
      </c>
      <c r="AN305" s="11">
        <f>'OddsRatio_working_3-way'!AB305+'OddsRatio_working_3-way'!AH305</f>
        <v>-0.40320030378215749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1.0630244882021433</v>
      </c>
      <c r="AS305" s="11">
        <f>IF(('OddsRatio_working_3-way'!X305=0),IF(Q305&gt;0,-Q305^(1/3),(-Q305)^(1/3)),'OddsRatio_working_3-way'!AM305-'OddsRatio_working_3-way'!R305/3)</f>
        <v>-0.65982418441998603</v>
      </c>
      <c r="AT305" s="11">
        <f>IF(('OddsRatio_working_3-way'!X305=0),IF(Q305&gt;0,-Q305^(1/3),(-Q305)^(1/3)),'OddsRatio_working_3-way'!AN305-'OddsRatio_working_3-way'!R305/3)</f>
        <v>-0.40320030378215749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9">
        <f t="shared" si="65"/>
        <v>0.27755806150259804</v>
      </c>
      <c r="E306" s="9">
        <f t="shared" si="66"/>
        <v>0.26356853753017345</v>
      </c>
      <c r="F306" s="9">
        <f t="shared" si="67"/>
        <v>0.45887340096722856</v>
      </c>
      <c r="G306" s="9">
        <f t="shared" si="68"/>
        <v>1.0623876640975327</v>
      </c>
      <c r="H306" s="9">
        <f t="shared" si="69"/>
        <v>3.6028497770389554</v>
      </c>
      <c r="I306" s="9">
        <f t="shared" si="70"/>
        <v>3.7940795565765111</v>
      </c>
      <c r="J306" s="9">
        <f t="shared" si="71"/>
        <v>2.1792503071482612</v>
      </c>
      <c r="K306" s="11">
        <f t="shared" si="72"/>
        <v>0.28985507246376813</v>
      </c>
      <c r="L306" s="11">
        <f t="shared" si="73"/>
        <v>0.27548209366391185</v>
      </c>
      <c r="M306" s="11">
        <f t="shared" si="74"/>
        <v>0.47393364928909953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-0.2706678269497893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0.23425155021356053</v>
      </c>
      <c r="Q306" s="11">
        <f>2*'OddsRatio_working_3-way'!K306*'OddsRatio_working_3-way'!L306*'OddsRatio_working_3-way'!M306</f>
        <v>7.568709215300827E-2</v>
      </c>
      <c r="R306" s="11">
        <f t="shared" si="75"/>
        <v>0</v>
      </c>
      <c r="S306" s="11">
        <f t="shared" si="76"/>
        <v>-0.86545768240499366</v>
      </c>
      <c r="T306" s="11">
        <f t="shared" si="77"/>
        <v>-0.27963091515508687</v>
      </c>
      <c r="U306" s="11">
        <f>'OddsRatio_working_3-way'!S306-'OddsRatio_working_3-way'!R306^2/3</f>
        <v>-0.86545768240499366</v>
      </c>
      <c r="V306" s="11">
        <f>'OddsRatio_working_3-way'!S306*'OddsRatio_working_3-way'!R306/3-2*'OddsRatio_working_3-way'!R306^3/27-'OddsRatio_working_3-way'!T306</f>
        <v>0.27963091515508687</v>
      </c>
      <c r="W306" s="11">
        <f>'OddsRatio_working_3-way'!V306^2+4*'OddsRatio_working_3-way'!U306^3/27</f>
        <v>-1.7842479723782445E-2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0.15494832076716242</v>
      </c>
      <c r="Y306" s="11">
        <f>IF('OddsRatio_working_3-way'!W306&gt;=0,IF('OddsRatio_working_3-way'!V306+SQRT('OddsRatio_working_3-way'!W306)&gt;0,0,PI()),ACOS('OddsRatio_working_3-way'!V306/(2*'OddsRatio_working_3-way'!X306)))</f>
        <v>0.44563750715358807</v>
      </c>
      <c r="Z306" s="11">
        <f>'OddsRatio_working_3-way'!X306^(1/3)*COS('OddsRatio_working_3-way'!Y306/3)</f>
        <v>0.53119383204876636</v>
      </c>
      <c r="AA306" s="11">
        <f>'OddsRatio_working_3-way'!X306^(1/3)*COS(('OddsRatio_working_3-way'!Y306+2*PI())/3)</f>
        <v>-0.33443916465310414</v>
      </c>
      <c r="AB306" s="11">
        <f>'OddsRatio_working_3-way'!X306^(1/3)*COS(('OddsRatio_working_3-way'!Y306+4*PI())/3)</f>
        <v>-0.19675466739566211</v>
      </c>
      <c r="AC306" s="11">
        <f>'OddsRatio_working_3-way'!X306^(1/3)*SIN('OddsRatio_working_3-way'!Y306/3)</f>
        <v>7.9492181554822433E-2</v>
      </c>
      <c r="AD306" s="11">
        <f>'OddsRatio_working_3-way'!X306^(1/3)*SIN(('OddsRatio_working_3-way'!Y306+2*PI())/3)</f>
        <v>0.42028126211042499</v>
      </c>
      <c r="AE306" s="11">
        <f>'OddsRatio_working_3-way'!X306^(1/3)*SIN(('OddsRatio_working_3-way'!Y306+4*PI())/3)</f>
        <v>-0.49977344366524745</v>
      </c>
      <c r="AF306" s="11">
        <f>-'OddsRatio_working_3-way'!U306/(3*'OddsRatio_working_3-way'!X306^(1/3))*COS(('OddsRatio_working_3-way'!Y306)/3)</f>
        <v>0.53119383204876636</v>
      </c>
      <c r="AG306" s="11">
        <f>-'OddsRatio_working_3-way'!U306/(3*'OddsRatio_working_3-way'!X306^(1/3))*COS(('OddsRatio_working_3-way'!Y306+2*PI())/3)</f>
        <v>-0.33443916465310414</v>
      </c>
      <c r="AH306" s="11">
        <f>-'OddsRatio_working_3-way'!U306/(3*'OddsRatio_working_3-way'!X306^(1/3))*COS(('OddsRatio_working_3-way'!Y306+4*PI())/3)</f>
        <v>-0.19675466739566211</v>
      </c>
      <c r="AI306" s="11">
        <f>'OddsRatio_working_3-way'!U306/(3*'OddsRatio_working_3-way'!X306^(1/3))*SIN(('OddsRatio_working_3-way'!Y306)/3)</f>
        <v>-7.9492181554822433E-2</v>
      </c>
      <c r="AJ306" s="11">
        <f>'OddsRatio_working_3-way'!U306/(3*'OddsRatio_working_3-way'!X306^(1/3))*SIN(('OddsRatio_working_3-way'!Y306+2*PI())/3)</f>
        <v>-0.42028126211042499</v>
      </c>
      <c r="AK306" s="11">
        <f>'OddsRatio_working_3-way'!U306/(3*'OddsRatio_working_3-way'!X306^(1/3))*SIN(('OddsRatio_working_3-way'!Y306+4*PI())/3)</f>
        <v>0.49977344366524745</v>
      </c>
      <c r="AL306" s="11">
        <f>'OddsRatio_working_3-way'!Z306+'OddsRatio_working_3-way'!AF306</f>
        <v>1.0623876640975327</v>
      </c>
      <c r="AM306" s="11">
        <f>'OddsRatio_working_3-way'!AA306+'OddsRatio_working_3-way'!AG306</f>
        <v>-0.66887832930620827</v>
      </c>
      <c r="AN306" s="11">
        <f>'OddsRatio_working_3-way'!AB306+'OddsRatio_working_3-way'!AH306</f>
        <v>-0.39350933479132422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1.0623876640975327</v>
      </c>
      <c r="AS306" s="11">
        <f>IF(('OddsRatio_working_3-way'!X306=0),IF(Q306&gt;0,-Q306^(1/3),(-Q306)^(1/3)),'OddsRatio_working_3-way'!AM306-'OddsRatio_working_3-way'!R306/3)</f>
        <v>-0.66887832930620827</v>
      </c>
      <c r="AT306" s="11">
        <f>IF(('OddsRatio_working_3-way'!X306=0),IF(Q306&gt;0,-Q306^(1/3),(-Q306)^(1/3)),'OddsRatio_working_3-way'!AN306-'OddsRatio_working_3-way'!R306/3)</f>
        <v>-0.39350933479132422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9">
        <f t="shared" si="65"/>
        <v>0.65779234637240092</v>
      </c>
      <c r="E307" s="9">
        <f t="shared" si="66"/>
        <v>0.20286252584135861</v>
      </c>
      <c r="F307" s="9">
        <f t="shared" si="67"/>
        <v>0.13934512778624059</v>
      </c>
      <c r="G307" s="9">
        <f t="shared" si="68"/>
        <v>1.106886382476719</v>
      </c>
      <c r="H307" s="9">
        <f t="shared" si="69"/>
        <v>1.5202365997640577</v>
      </c>
      <c r="I307" s="9">
        <f t="shared" si="70"/>
        <v>4.9294466577923526</v>
      </c>
      <c r="J307" s="9">
        <f t="shared" si="71"/>
        <v>7.1764260142200929</v>
      </c>
      <c r="K307" s="11">
        <f t="shared" si="72"/>
        <v>0.68027210884353739</v>
      </c>
      <c r="L307" s="11">
        <f t="shared" si="73"/>
        <v>0.21978021978021978</v>
      </c>
      <c r="M307" s="11">
        <f t="shared" si="74"/>
        <v>0.1519756838905775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-0.21154647102168977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0.21813060706429607</v>
      </c>
      <c r="Q307" s="11">
        <f>2*'OddsRatio_working_3-way'!K307*'OddsRatio_working_3-way'!L307*'OddsRatio_working_3-way'!M307</f>
        <v>4.5443876471728345E-2</v>
      </c>
      <c r="R307" s="11">
        <f t="shared" si="75"/>
        <v>0</v>
      </c>
      <c r="S307" s="11">
        <f t="shared" si="76"/>
        <v>-1.0311238283049933</v>
      </c>
      <c r="T307" s="11">
        <f t="shared" si="77"/>
        <v>-0.21481746423020689</v>
      </c>
      <c r="U307" s="11">
        <f>'OddsRatio_working_3-way'!S307-'OddsRatio_working_3-way'!R307^2/3</f>
        <v>-1.0311238283049933</v>
      </c>
      <c r="V307" s="11">
        <f>'OddsRatio_working_3-way'!S307*'OddsRatio_working_3-way'!R307/3-2*'OddsRatio_working_3-way'!R307^3/27-'OddsRatio_working_3-way'!T307</f>
        <v>0.21481746423020689</v>
      </c>
      <c r="W307" s="11">
        <f>'OddsRatio_working_3-way'!V307^2+4*'OddsRatio_working_3-way'!U307^3/27</f>
        <v>-0.11626941445503249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0.20150431595460228</v>
      </c>
      <c r="Y307" s="11">
        <f>IF('OddsRatio_working_3-way'!W307&gt;=0,IF('OddsRatio_working_3-way'!V307+SQRT('OddsRatio_working_3-way'!W307)&gt;0,0,PI()),ACOS('OddsRatio_working_3-way'!V307/(2*'OddsRatio_working_3-way'!X307)))</f>
        <v>1.008613431822508</v>
      </c>
      <c r="Z307" s="11">
        <f>'OddsRatio_working_3-way'!X307^(1/3)*COS('OddsRatio_working_3-way'!Y307/3)</f>
        <v>0.5534431912383595</v>
      </c>
      <c r="AA307" s="11">
        <f>'OddsRatio_working_3-way'!X307^(1/3)*COS(('OddsRatio_working_3-way'!Y307+2*PI())/3)</f>
        <v>-0.4442221407829906</v>
      </c>
      <c r="AB307" s="11">
        <f>'OddsRatio_working_3-way'!X307^(1/3)*COS(('OddsRatio_working_3-way'!Y307+4*PI())/3)</f>
        <v>-0.10922105045536926</v>
      </c>
      <c r="AC307" s="11">
        <f>'OddsRatio_working_3-way'!X307^(1/3)*SIN('OddsRatio_working_3-way'!Y307/3)</f>
        <v>0.19341296967947061</v>
      </c>
      <c r="AD307" s="11">
        <f>'OddsRatio_working_3-way'!X307^(1/3)*SIN(('OddsRatio_working_3-way'!Y307+2*PI())/3)</f>
        <v>0.38258937832421325</v>
      </c>
      <c r="AE307" s="11">
        <f>'OddsRatio_working_3-way'!X307^(1/3)*SIN(('OddsRatio_working_3-way'!Y307+4*PI())/3)</f>
        <v>-0.57600234800368377</v>
      </c>
      <c r="AF307" s="11">
        <f>-'OddsRatio_working_3-way'!U307/(3*'OddsRatio_working_3-way'!X307^(1/3))*COS(('OddsRatio_working_3-way'!Y307)/3)</f>
        <v>0.55344319123835939</v>
      </c>
      <c r="AG307" s="11">
        <f>-'OddsRatio_working_3-way'!U307/(3*'OddsRatio_working_3-way'!X307^(1/3))*COS(('OddsRatio_working_3-way'!Y307+2*PI())/3)</f>
        <v>-0.44422214078299055</v>
      </c>
      <c r="AH307" s="11">
        <f>-'OddsRatio_working_3-way'!U307/(3*'OddsRatio_working_3-way'!X307^(1/3))*COS(('OddsRatio_working_3-way'!Y307+4*PI())/3)</f>
        <v>-0.10922105045536923</v>
      </c>
      <c r="AI307" s="11">
        <f>'OddsRatio_working_3-way'!U307/(3*'OddsRatio_working_3-way'!X307^(1/3))*SIN(('OddsRatio_working_3-way'!Y307)/3)</f>
        <v>-0.19341296967947055</v>
      </c>
      <c r="AJ307" s="11">
        <f>'OddsRatio_working_3-way'!U307/(3*'OddsRatio_working_3-way'!X307^(1/3))*SIN(('OddsRatio_working_3-way'!Y307+2*PI())/3)</f>
        <v>-0.38258937832421319</v>
      </c>
      <c r="AK307" s="11">
        <f>'OddsRatio_working_3-way'!U307/(3*'OddsRatio_working_3-way'!X307^(1/3))*SIN(('OddsRatio_working_3-way'!Y307+4*PI())/3)</f>
        <v>0.57600234800368366</v>
      </c>
      <c r="AL307" s="11">
        <f>'OddsRatio_working_3-way'!Z307+'OddsRatio_working_3-way'!AF307</f>
        <v>1.106886382476719</v>
      </c>
      <c r="AM307" s="11">
        <f>'OddsRatio_working_3-way'!AA307+'OddsRatio_working_3-way'!AG307</f>
        <v>-0.88844428156598121</v>
      </c>
      <c r="AN307" s="11">
        <f>'OddsRatio_working_3-way'!AB307+'OddsRatio_working_3-way'!AH307</f>
        <v>-0.21844210091073848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1.106886382476719</v>
      </c>
      <c r="AS307" s="11">
        <f>IF(('OddsRatio_working_3-way'!X307=0),IF(Q307&gt;0,-Q307^(1/3),(-Q307)^(1/3)),'OddsRatio_working_3-way'!AM307-'OddsRatio_working_3-way'!R307/3)</f>
        <v>-0.88844428156598121</v>
      </c>
      <c r="AT307" s="11">
        <f>IF(('OddsRatio_working_3-way'!X307=0),IF(Q307&gt;0,-Q307^(1/3),(-Q307)^(1/3)),'OddsRatio_working_3-way'!AN307-'OddsRatio_working_3-way'!R307/3)</f>
        <v>-0.21844210091073848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9">
        <f t="shared" si="65"/>
        <v>0.24776788465315092</v>
      </c>
      <c r="E308" s="9">
        <f t="shared" si="66"/>
        <v>0.27036538771024526</v>
      </c>
      <c r="F308" s="9">
        <f t="shared" si="67"/>
        <v>0.48186672763660376</v>
      </c>
      <c r="G308" s="9">
        <f t="shared" si="68"/>
        <v>1.0541790235780435</v>
      </c>
      <c r="H308" s="9">
        <f t="shared" si="69"/>
        <v>4.0360355879047649</v>
      </c>
      <c r="I308" s="9">
        <f t="shared" si="70"/>
        <v>3.6986983003597906</v>
      </c>
      <c r="J308" s="9">
        <f t="shared" si="71"/>
        <v>2.0752626040496049</v>
      </c>
      <c r="K308" s="11">
        <f t="shared" si="72"/>
        <v>0.25773195876288663</v>
      </c>
      <c r="L308" s="11">
        <f t="shared" si="73"/>
        <v>0.2808988764044944</v>
      </c>
      <c r="M308" s="11">
        <f t="shared" si="74"/>
        <v>0.49504950495049505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-0.2695252960949982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0.23152581677720652</v>
      </c>
      <c r="Q308" s="11">
        <f>2*'OddsRatio_working_3-way'!K308*'OddsRatio_working_3-way'!L308*'OddsRatio_working_3-way'!M308</f>
        <v>7.167981943566766E-2</v>
      </c>
      <c r="R308" s="11">
        <f t="shared" si="75"/>
        <v>0</v>
      </c>
      <c r="S308" s="11">
        <f t="shared" si="76"/>
        <v>-0.85901331018518501</v>
      </c>
      <c r="T308" s="11">
        <f t="shared" si="77"/>
        <v>-0.26594839324618735</v>
      </c>
      <c r="U308" s="11">
        <f>'OddsRatio_working_3-way'!S308-'OddsRatio_working_3-way'!R308^2/3</f>
        <v>-0.85901331018518501</v>
      </c>
      <c r="V308" s="11">
        <f>'OddsRatio_working_3-way'!S308*'OddsRatio_working_3-way'!R308/3-2*'OddsRatio_working_3-way'!R308^3/27-'OddsRatio_working_3-way'!T308</f>
        <v>0.26594839324618735</v>
      </c>
      <c r="W308" s="11">
        <f>'OddsRatio_working_3-way'!V308^2+4*'OddsRatio_working_3-way'!U308^3/27</f>
        <v>-2.3178006715669039E-2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0.15322088188779764</v>
      </c>
      <c r="Y308" s="11">
        <f>IF('OddsRatio_working_3-way'!W308&gt;=0,IF('OddsRatio_working_3-way'!V308+SQRT('OddsRatio_working_3-way'!W308)&gt;0,0,PI()),ACOS('OddsRatio_working_3-way'!V308/(2*'OddsRatio_working_3-way'!X308)))</f>
        <v>0.51991886463110415</v>
      </c>
      <c r="Z308" s="11">
        <f>'OddsRatio_working_3-way'!X308^(1/3)*COS('OddsRatio_working_3-way'!Y308/3)</f>
        <v>0.52708951178902175</v>
      </c>
      <c r="AA308" s="11">
        <f>'OddsRatio_working_3-way'!X308^(1/3)*COS(('OddsRatio_working_3-way'!Y308+2*PI())/3)</f>
        <v>-0.34345603462163615</v>
      </c>
      <c r="AB308" s="11">
        <f>'OddsRatio_working_3-way'!X308^(1/3)*COS(('OddsRatio_working_3-way'!Y308+4*PI())/3)</f>
        <v>-0.18363347716738548</v>
      </c>
      <c r="AC308" s="11">
        <f>'OddsRatio_working_3-way'!X308^(1/3)*SIN('OddsRatio_working_3-way'!Y308/3)</f>
        <v>9.2273596568786032E-2</v>
      </c>
      <c r="AD308" s="11">
        <f>'OddsRatio_working_3-way'!X308^(1/3)*SIN(('OddsRatio_working_3-way'!Y308+2*PI())/3)</f>
        <v>0.41033610899323725</v>
      </c>
      <c r="AE308" s="11">
        <f>'OddsRatio_working_3-way'!X308^(1/3)*SIN(('OddsRatio_working_3-way'!Y308+4*PI())/3)</f>
        <v>-0.50260970556202322</v>
      </c>
      <c r="AF308" s="11">
        <f>-'OddsRatio_working_3-way'!U308/(3*'OddsRatio_working_3-way'!X308^(1/3))*COS(('OddsRatio_working_3-way'!Y308)/3)</f>
        <v>0.52708951178902164</v>
      </c>
      <c r="AG308" s="11">
        <f>-'OddsRatio_working_3-way'!U308/(3*'OddsRatio_working_3-way'!X308^(1/3))*COS(('OddsRatio_working_3-way'!Y308+2*PI())/3)</f>
        <v>-0.34345603462163604</v>
      </c>
      <c r="AH308" s="11">
        <f>-'OddsRatio_working_3-way'!U308/(3*'OddsRatio_working_3-way'!X308^(1/3))*COS(('OddsRatio_working_3-way'!Y308+4*PI())/3)</f>
        <v>-0.18363347716738546</v>
      </c>
      <c r="AI308" s="11">
        <f>'OddsRatio_working_3-way'!U308/(3*'OddsRatio_working_3-way'!X308^(1/3))*SIN(('OddsRatio_working_3-way'!Y308)/3)</f>
        <v>-9.2273596568786004E-2</v>
      </c>
      <c r="AJ308" s="11">
        <f>'OddsRatio_working_3-way'!U308/(3*'OddsRatio_working_3-way'!X308^(1/3))*SIN(('OddsRatio_working_3-way'!Y308+2*PI())/3)</f>
        <v>-0.41033610899323714</v>
      </c>
      <c r="AK308" s="11">
        <f>'OddsRatio_working_3-way'!U308/(3*'OddsRatio_working_3-way'!X308^(1/3))*SIN(('OddsRatio_working_3-way'!Y308+4*PI())/3)</f>
        <v>0.50260970556202311</v>
      </c>
      <c r="AL308" s="11">
        <f>'OddsRatio_working_3-way'!Z308+'OddsRatio_working_3-way'!AF308</f>
        <v>1.0541790235780435</v>
      </c>
      <c r="AM308" s="11">
        <f>'OddsRatio_working_3-way'!AA308+'OddsRatio_working_3-way'!AG308</f>
        <v>-0.68691206924327219</v>
      </c>
      <c r="AN308" s="11">
        <f>'OddsRatio_working_3-way'!AB308+'OddsRatio_working_3-way'!AH308</f>
        <v>-0.36726695433477097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1.0541790235780435</v>
      </c>
      <c r="AS308" s="11">
        <f>IF(('OddsRatio_working_3-way'!X308=0),IF(Q308&gt;0,-Q308^(1/3),(-Q308)^(1/3)),'OddsRatio_working_3-way'!AM308-'OddsRatio_working_3-way'!R308/3)</f>
        <v>-0.68691206924327219</v>
      </c>
      <c r="AT308" s="11">
        <f>IF(('OddsRatio_working_3-way'!X308=0),IF(Q308&gt;0,-Q308^(1/3),(-Q308)^(1/3)),'OddsRatio_working_3-way'!AN308-'OddsRatio_working_3-way'!R308/3)</f>
        <v>-0.36726695433477097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9">
        <f t="shared" si="65"/>
        <v>0.28826359875537422</v>
      </c>
      <c r="E309" s="9">
        <f t="shared" si="66"/>
        <v>0.31417550366114705</v>
      </c>
      <c r="F309" s="9">
        <f t="shared" si="67"/>
        <v>0.39756089758347868</v>
      </c>
      <c r="G309" s="9">
        <f t="shared" si="68"/>
        <v>1.0596768650204047</v>
      </c>
      <c r="H309" s="9">
        <f t="shared" si="69"/>
        <v>3.4690470954975425</v>
      </c>
      <c r="I309" s="9">
        <f t="shared" si="70"/>
        <v>3.1829343419420333</v>
      </c>
      <c r="J309" s="9">
        <f t="shared" si="71"/>
        <v>2.515337916979179</v>
      </c>
      <c r="K309" s="11">
        <f t="shared" si="72"/>
        <v>0.3003003003003003</v>
      </c>
      <c r="L309" s="11">
        <f t="shared" si="73"/>
        <v>0.32679738562091504</v>
      </c>
      <c r="M309" s="11">
        <f t="shared" si="74"/>
        <v>0.41152263374485593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-0.27719618270735846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0.23504501839045538</v>
      </c>
      <c r="Q309" s="11">
        <f>2*'OddsRatio_working_3-way'!K309*'OddsRatio_working_3-way'!L309*'OddsRatio_working_3-way'!M309</f>
        <v>8.0771483982974332E-2</v>
      </c>
      <c r="R309" s="11">
        <f t="shared" si="75"/>
        <v>0</v>
      </c>
      <c r="S309" s="11">
        <f t="shared" si="76"/>
        <v>-0.84793742862829069</v>
      </c>
      <c r="T309" s="11">
        <f t="shared" si="77"/>
        <v>-0.29138743251831284</v>
      </c>
      <c r="U309" s="11">
        <f>'OddsRatio_working_3-way'!S309-'OddsRatio_working_3-way'!R309^2/3</f>
        <v>-0.84793742862829069</v>
      </c>
      <c r="V309" s="11">
        <f>'OddsRatio_working_3-way'!S309*'OddsRatio_working_3-way'!R309/3-2*'OddsRatio_working_3-way'!R309^3/27-'OddsRatio_working_3-way'!T309</f>
        <v>0.29138743251831284</v>
      </c>
      <c r="W309" s="11">
        <f>'OddsRatio_working_3-way'!V309^2+4*'OddsRatio_working_3-way'!U309^3/27</f>
        <v>-5.4141369094848207E-3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0.15026707285621418</v>
      </c>
      <c r="Y309" s="11">
        <f>IF('OddsRatio_working_3-way'!W309&gt;=0,IF('OddsRatio_working_3-way'!V309+SQRT('OddsRatio_working_3-way'!W309)&gt;0,0,PI()),ACOS('OddsRatio_working_3-way'!V309/(2*'OddsRatio_working_3-way'!X309)))</f>
        <v>0.24734793533701671</v>
      </c>
      <c r="Z309" s="11">
        <f>'OddsRatio_working_3-way'!X309^(1/3)*COS('OddsRatio_working_3-way'!Y309/3)</f>
        <v>0.52983843251020235</v>
      </c>
      <c r="AA309" s="11">
        <f>'OddsRatio_working_3-way'!X309^(1/3)*COS(('OddsRatio_working_3-way'!Y309+2*PI())/3)</f>
        <v>-0.30283733505629618</v>
      </c>
      <c r="AB309" s="11">
        <f>'OddsRatio_working_3-way'!X309^(1/3)*COS(('OddsRatio_working_3-way'!Y309+4*PI())/3)</f>
        <v>-0.22700109745390626</v>
      </c>
      <c r="AC309" s="11">
        <f>'OddsRatio_working_3-way'!X309^(1/3)*SIN('OddsRatio_working_3-way'!Y309/3)</f>
        <v>4.3784072194068338E-2</v>
      </c>
      <c r="AD309" s="11">
        <f>'OddsRatio_working_3-way'!X309^(1/3)*SIN(('OddsRatio_working_3-way'!Y309+2*PI())/3)</f>
        <v>0.43696150635812786</v>
      </c>
      <c r="AE309" s="11">
        <f>'OddsRatio_working_3-way'!X309^(1/3)*SIN(('OddsRatio_working_3-way'!Y309+4*PI())/3)</f>
        <v>-0.48074557855219607</v>
      </c>
      <c r="AF309" s="11">
        <f>-'OddsRatio_working_3-way'!U309/(3*'OddsRatio_working_3-way'!X309^(1/3))*COS(('OddsRatio_working_3-way'!Y309)/3)</f>
        <v>0.52983843251020224</v>
      </c>
      <c r="AG309" s="11">
        <f>-'OddsRatio_working_3-way'!U309/(3*'OddsRatio_working_3-way'!X309^(1/3))*COS(('OddsRatio_working_3-way'!Y309+2*PI())/3)</f>
        <v>-0.30283733505629612</v>
      </c>
      <c r="AH309" s="11">
        <f>-'OddsRatio_working_3-way'!U309/(3*'OddsRatio_working_3-way'!X309^(1/3))*COS(('OddsRatio_working_3-way'!Y309+4*PI())/3)</f>
        <v>-0.2270010974539062</v>
      </c>
      <c r="AI309" s="11">
        <f>'OddsRatio_working_3-way'!U309/(3*'OddsRatio_working_3-way'!X309^(1/3))*SIN(('OddsRatio_working_3-way'!Y309)/3)</f>
        <v>-4.3784072194068331E-2</v>
      </c>
      <c r="AJ309" s="11">
        <f>'OddsRatio_working_3-way'!U309/(3*'OddsRatio_working_3-way'!X309^(1/3))*SIN(('OddsRatio_working_3-way'!Y309+2*PI())/3)</f>
        <v>-0.43696150635812775</v>
      </c>
      <c r="AK309" s="11">
        <f>'OddsRatio_working_3-way'!U309/(3*'OddsRatio_working_3-way'!X309^(1/3))*SIN(('OddsRatio_working_3-way'!Y309+4*PI())/3)</f>
        <v>0.48074557855219602</v>
      </c>
      <c r="AL309" s="11">
        <f>'OddsRatio_working_3-way'!Z309+'OddsRatio_working_3-way'!AF309</f>
        <v>1.0596768650204047</v>
      </c>
      <c r="AM309" s="11">
        <f>'OddsRatio_working_3-way'!AA309+'OddsRatio_working_3-way'!AG309</f>
        <v>-0.60567467011259235</v>
      </c>
      <c r="AN309" s="11">
        <f>'OddsRatio_working_3-way'!AB309+'OddsRatio_working_3-way'!AH309</f>
        <v>-0.45400219490781246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1.0596768650204047</v>
      </c>
      <c r="AS309" s="11">
        <f>IF(('OddsRatio_working_3-way'!X309=0),IF(Q309&gt;0,-Q309^(1/3),(-Q309)^(1/3)),'OddsRatio_working_3-way'!AM309-'OddsRatio_working_3-way'!R309/3)</f>
        <v>-0.60567467011259235</v>
      </c>
      <c r="AT309" s="11">
        <f>IF(('OddsRatio_working_3-way'!X309=0),IF(Q309&gt;0,-Q309^(1/3),(-Q309)^(1/3)),'OddsRatio_working_3-way'!AN309-'OddsRatio_working_3-way'!R309/3)</f>
        <v>-0.45400219490781246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9">
        <f t="shared" si="65"/>
        <v>0.27450096525562273</v>
      </c>
      <c r="E310" s="9">
        <f t="shared" si="66"/>
        <v>0.29976856041938776</v>
      </c>
      <c r="F310" s="9">
        <f t="shared" si="67"/>
        <v>0.42573047432498967</v>
      </c>
      <c r="G310" s="9">
        <f t="shared" si="68"/>
        <v>1.0966698918417324</v>
      </c>
      <c r="H310" s="9">
        <f t="shared" si="69"/>
        <v>3.6429744393385755</v>
      </c>
      <c r="I310" s="9">
        <f t="shared" si="70"/>
        <v>3.3359068696228902</v>
      </c>
      <c r="J310" s="9">
        <f t="shared" si="71"/>
        <v>2.3489039669653304</v>
      </c>
      <c r="K310" s="11">
        <f t="shared" si="72"/>
        <v>0.29325513196480935</v>
      </c>
      <c r="L310" s="11">
        <f t="shared" si="73"/>
        <v>0.31948881789137379</v>
      </c>
      <c r="M310" s="11">
        <f t="shared" si="74"/>
        <v>0.44843049327354262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-0.26527613286227536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0.24242211370319777</v>
      </c>
      <c r="Q310" s="11">
        <f>2*'OddsRatio_working_3-way'!K310*'OddsRatio_working_3-way'!L310*'OddsRatio_working_3-way'!M310</f>
        <v>8.4028462288803368E-2</v>
      </c>
      <c r="R310" s="11">
        <f t="shared" si="75"/>
        <v>0</v>
      </c>
      <c r="S310" s="11">
        <f t="shared" si="76"/>
        <v>-0.91384818938482182</v>
      </c>
      <c r="T310" s="11">
        <f t="shared" si="77"/>
        <v>-0.31675847119057943</v>
      </c>
      <c r="U310" s="11">
        <f>'OddsRatio_working_3-way'!S310-'OddsRatio_working_3-way'!R310^2/3</f>
        <v>-0.91384818938482182</v>
      </c>
      <c r="V310" s="11">
        <f>'OddsRatio_working_3-way'!S310*'OddsRatio_working_3-way'!R310/3-2*'OddsRatio_working_3-way'!R310^3/27-'OddsRatio_working_3-way'!T310</f>
        <v>0.31675847119057943</v>
      </c>
      <c r="W310" s="11">
        <f>'OddsRatio_working_3-way'!V310^2+4*'OddsRatio_working_3-way'!U310^3/27</f>
        <v>-1.2726521484246925E-2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0.16812380152378786</v>
      </c>
      <c r="Y310" s="11">
        <f>IF('OddsRatio_working_3-way'!W310&gt;=0,IF('OddsRatio_working_3-way'!V310+SQRT('OddsRatio_working_3-way'!W310)&gt;0,0,PI()),ACOS('OddsRatio_working_3-way'!V310/(2*'OddsRatio_working_3-way'!X310)))</f>
        <v>0.342138514438592</v>
      </c>
      <c r="Z310" s="11">
        <f>'OddsRatio_working_3-way'!X310^(1/3)*COS('OddsRatio_working_3-way'!Y310/3)</f>
        <v>0.54833494592086629</v>
      </c>
      <c r="AA310" s="11">
        <f>'OddsRatio_working_3-way'!X310^(1/3)*COS(('OddsRatio_working_3-way'!Y310+2*PI())/3)</f>
        <v>-0.32856083337947622</v>
      </c>
      <c r="AB310" s="11">
        <f>'OddsRatio_working_3-way'!X310^(1/3)*COS(('OddsRatio_working_3-way'!Y310+4*PI())/3)</f>
        <v>-0.21977411254139004</v>
      </c>
      <c r="AC310" s="11">
        <f>'OddsRatio_working_3-way'!X310^(1/3)*SIN('OddsRatio_working_3-way'!Y310/3)</f>
        <v>6.2808042560125801E-2</v>
      </c>
      <c r="AD310" s="11">
        <f>'OddsRatio_working_3-way'!X310^(1/3)*SIN(('OddsRatio_working_3-way'!Y310+2*PI())/3)</f>
        <v>0.44346797167017377</v>
      </c>
      <c r="AE310" s="11">
        <f>'OddsRatio_working_3-way'!X310^(1/3)*SIN(('OddsRatio_working_3-way'!Y310+4*PI())/3)</f>
        <v>-0.50627601423029955</v>
      </c>
      <c r="AF310" s="11">
        <f>-'OddsRatio_working_3-way'!U310/(3*'OddsRatio_working_3-way'!X310^(1/3))*COS(('OddsRatio_working_3-way'!Y310)/3)</f>
        <v>0.54833494592086618</v>
      </c>
      <c r="AG310" s="11">
        <f>-'OddsRatio_working_3-way'!U310/(3*'OddsRatio_working_3-way'!X310^(1/3))*COS(('OddsRatio_working_3-way'!Y310+2*PI())/3)</f>
        <v>-0.32856083337947617</v>
      </c>
      <c r="AH310" s="11">
        <f>-'OddsRatio_working_3-way'!U310/(3*'OddsRatio_working_3-way'!X310^(1/3))*COS(('OddsRatio_working_3-way'!Y310+4*PI())/3)</f>
        <v>-0.21977411254138998</v>
      </c>
      <c r="AI310" s="11">
        <f>'OddsRatio_working_3-way'!U310/(3*'OddsRatio_working_3-way'!X310^(1/3))*SIN(('OddsRatio_working_3-way'!Y310)/3)</f>
        <v>-6.2808042560125787E-2</v>
      </c>
      <c r="AJ310" s="11">
        <f>'OddsRatio_working_3-way'!U310/(3*'OddsRatio_working_3-way'!X310^(1/3))*SIN(('OddsRatio_working_3-way'!Y310+2*PI())/3)</f>
        <v>-0.44346797167017371</v>
      </c>
      <c r="AK310" s="11">
        <f>'OddsRatio_working_3-way'!U310/(3*'OddsRatio_working_3-way'!X310^(1/3))*SIN(('OddsRatio_working_3-way'!Y310+4*PI())/3)</f>
        <v>0.50627601423029944</v>
      </c>
      <c r="AL310" s="11">
        <f>'OddsRatio_working_3-way'!Z310+'OddsRatio_working_3-way'!AF310</f>
        <v>1.0966698918417324</v>
      </c>
      <c r="AM310" s="11">
        <f>'OddsRatio_working_3-way'!AA310+'OddsRatio_working_3-way'!AG310</f>
        <v>-0.65712166675895234</v>
      </c>
      <c r="AN310" s="11">
        <f>'OddsRatio_working_3-way'!AB310+'OddsRatio_working_3-way'!AH310</f>
        <v>-0.43954822508278002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1.0966698918417324</v>
      </c>
      <c r="AS310" s="11">
        <f>IF(('OddsRatio_working_3-way'!X310=0),IF(Q310&gt;0,-Q310^(1/3),(-Q310)^(1/3)),'OddsRatio_working_3-way'!AM310-'OddsRatio_working_3-way'!R310/3)</f>
        <v>-0.65712166675895234</v>
      </c>
      <c r="AT310" s="11">
        <f>IF(('OddsRatio_working_3-way'!X310=0),IF(Q310&gt;0,-Q310^(1/3),(-Q310)^(1/3)),'OddsRatio_working_3-way'!AN310-'OddsRatio_working_3-way'!R310/3)</f>
        <v>-0.43954822508278002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9">
        <f t="shared" si="65"/>
        <v>0.10187919854884556</v>
      </c>
      <c r="E311" s="9">
        <f t="shared" si="66"/>
        <v>0.1991033200240791</v>
      </c>
      <c r="F311" s="9">
        <f t="shared" si="67"/>
        <v>0.6990174814270752</v>
      </c>
      <c r="G311" s="9">
        <f t="shared" si="68"/>
        <v>1.1331036496904336</v>
      </c>
      <c r="H311" s="9">
        <f t="shared" si="69"/>
        <v>9.8155463945915731</v>
      </c>
      <c r="I311" s="9">
        <f t="shared" si="70"/>
        <v>5.0225179564010398</v>
      </c>
      <c r="J311" s="9">
        <f t="shared" si="71"/>
        <v>1.4305793868823646</v>
      </c>
      <c r="K311" s="11">
        <f t="shared" si="72"/>
        <v>0.11389521640091117</v>
      </c>
      <c r="L311" s="11">
        <f t="shared" si="73"/>
        <v>0.21978021978021978</v>
      </c>
      <c r="M311" s="11">
        <f t="shared" si="74"/>
        <v>0.7246376811594204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-0.19037352334371238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0.21240850199946962</v>
      </c>
      <c r="Q311" s="11">
        <f>2*'OddsRatio_working_3-way'!K311*'OddsRatio_working_3-way'!L311*'OddsRatio_working_3-way'!M311</f>
        <v>3.6278138684794133E-2</v>
      </c>
      <c r="R311" s="11">
        <f t="shared" si="75"/>
        <v>0</v>
      </c>
      <c r="S311" s="11">
        <f t="shared" si="76"/>
        <v>-1.1157460253334384</v>
      </c>
      <c r="T311" s="11">
        <f t="shared" si="77"/>
        <v>-0.19056294198692372</v>
      </c>
      <c r="U311" s="11">
        <f>'OddsRatio_working_3-way'!S311-'OddsRatio_working_3-way'!R311^2/3</f>
        <v>-1.1157460253334384</v>
      </c>
      <c r="V311" s="11">
        <f>'OddsRatio_working_3-way'!S311*'OddsRatio_working_3-way'!R311/3-2*'OddsRatio_working_3-way'!R311^3/27-'OddsRatio_working_3-way'!T311</f>
        <v>0.19056294198692372</v>
      </c>
      <c r="W311" s="11">
        <f>'OddsRatio_working_3-way'!V311^2+4*'OddsRatio_working_3-way'!U311^3/27</f>
        <v>-0.1694606050113846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0.22681205869072321</v>
      </c>
      <c r="Y311" s="11">
        <f>IF('OddsRatio_working_3-way'!W311&gt;=0,IF('OddsRatio_working_3-way'!V311+SQRT('OddsRatio_working_3-way'!W311)&gt;0,0,PI()),ACOS('OddsRatio_working_3-way'!V311/(2*'OddsRatio_working_3-way'!X311)))</f>
        <v>1.1372518662844953</v>
      </c>
      <c r="Z311" s="11">
        <f>'OddsRatio_working_3-way'!X311^(1/3)*COS('OddsRatio_working_3-way'!Y311/3)</f>
        <v>0.56655182484521682</v>
      </c>
      <c r="AA311" s="11">
        <f>'OddsRatio_working_3-way'!X311^(1/3)*COS(('OddsRatio_working_3-way'!Y311+2*PI())/3)</f>
        <v>-0.47872610724670095</v>
      </c>
      <c r="AB311" s="11">
        <f>'OddsRatio_working_3-way'!X311^(1/3)*COS(('OddsRatio_working_3-way'!Y311+4*PI())/3)</f>
        <v>-8.7825717598516026E-2</v>
      </c>
      <c r="AC311" s="11">
        <f>'OddsRatio_working_3-way'!X311^(1/3)*SIN('OddsRatio_working_3-way'!Y311/3)</f>
        <v>0.2256864451897091</v>
      </c>
      <c r="AD311" s="11">
        <f>'OddsRatio_working_3-way'!X311^(1/3)*SIN(('OddsRatio_working_3-way'!Y311+2*PI())/3)</f>
        <v>0.37780505028153488</v>
      </c>
      <c r="AE311" s="11">
        <f>'OddsRatio_working_3-way'!X311^(1/3)*SIN(('OddsRatio_working_3-way'!Y311+4*PI())/3)</f>
        <v>-0.60349149547124414</v>
      </c>
      <c r="AF311" s="11">
        <f>-'OddsRatio_working_3-way'!U311/(3*'OddsRatio_working_3-way'!X311^(1/3))*COS(('OddsRatio_working_3-way'!Y311)/3)</f>
        <v>0.56655182484521671</v>
      </c>
      <c r="AG311" s="11">
        <f>-'OddsRatio_working_3-way'!U311/(3*'OddsRatio_working_3-way'!X311^(1/3))*COS(('OddsRatio_working_3-way'!Y311+2*PI())/3)</f>
        <v>-0.47872610724670073</v>
      </c>
      <c r="AH311" s="11">
        <f>-'OddsRatio_working_3-way'!U311/(3*'OddsRatio_working_3-way'!X311^(1/3))*COS(('OddsRatio_working_3-way'!Y311+4*PI())/3)</f>
        <v>-8.7825717598515998E-2</v>
      </c>
      <c r="AI311" s="11">
        <f>'OddsRatio_working_3-way'!U311/(3*'OddsRatio_working_3-way'!X311^(1/3))*SIN(('OddsRatio_working_3-way'!Y311)/3)</f>
        <v>-0.22568644518970901</v>
      </c>
      <c r="AJ311" s="11">
        <f>'OddsRatio_working_3-way'!U311/(3*'OddsRatio_working_3-way'!X311^(1/3))*SIN(('OddsRatio_working_3-way'!Y311+2*PI())/3)</f>
        <v>-0.37780505028153472</v>
      </c>
      <c r="AK311" s="11">
        <f>'OddsRatio_working_3-way'!U311/(3*'OddsRatio_working_3-way'!X311^(1/3))*SIN(('OddsRatio_working_3-way'!Y311+4*PI())/3)</f>
        <v>0.60349149547124392</v>
      </c>
      <c r="AL311" s="11">
        <f>'OddsRatio_working_3-way'!Z311+'OddsRatio_working_3-way'!AF311</f>
        <v>1.1331036496904336</v>
      </c>
      <c r="AM311" s="11">
        <f>'OddsRatio_working_3-way'!AA311+'OddsRatio_working_3-way'!AG311</f>
        <v>-0.95745221449340168</v>
      </c>
      <c r="AN311" s="11">
        <f>'OddsRatio_working_3-way'!AB311+'OddsRatio_working_3-way'!AH311</f>
        <v>-0.17565143519703202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1.1331036496904336</v>
      </c>
      <c r="AS311" s="11">
        <f>IF(('OddsRatio_working_3-way'!X311=0),IF(Q311&gt;0,-Q311^(1/3),(-Q311)^(1/3)),'OddsRatio_working_3-way'!AM311-'OddsRatio_working_3-way'!R311/3)</f>
        <v>-0.95745221449340168</v>
      </c>
      <c r="AT311" s="11">
        <f>IF(('OddsRatio_working_3-way'!X311=0),IF(Q311&gt;0,-Q311^(1/3),(-Q311)^(1/3)),'OddsRatio_working_3-way'!AN311-'OddsRatio_working_3-way'!R311/3)</f>
        <v>-0.17565143519703202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9">
        <f t="shared" si="65"/>
        <v>0.29228005038443994</v>
      </c>
      <c r="E312" s="9">
        <f t="shared" si="66"/>
        <v>0.2905227109115468</v>
      </c>
      <c r="F312" s="9">
        <f t="shared" si="67"/>
        <v>0.41719723870401332</v>
      </c>
      <c r="G312" s="9">
        <f t="shared" si="68"/>
        <v>1.0347761419735051</v>
      </c>
      <c r="H312" s="9">
        <f t="shared" si="69"/>
        <v>3.4213761722180025</v>
      </c>
      <c r="I312" s="9">
        <f t="shared" si="70"/>
        <v>3.4420716950574728</v>
      </c>
      <c r="J312" s="9">
        <f t="shared" si="71"/>
        <v>2.3969477916642314</v>
      </c>
      <c r="K312" s="11">
        <f t="shared" si="72"/>
        <v>0.29940119760479045</v>
      </c>
      <c r="L312" s="11">
        <f t="shared" si="73"/>
        <v>0.29761904761904762</v>
      </c>
      <c r="M312" s="11">
        <f t="shared" si="74"/>
        <v>0.42553191489361702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-0.28268842254700344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0.22940441305838177</v>
      </c>
      <c r="Q312" s="11">
        <f>2*'OddsRatio_working_3-way'!K312*'OddsRatio_working_3-way'!L312*'OddsRatio_working_3-way'!M312</f>
        <v>7.5836169606076601E-2</v>
      </c>
      <c r="R312" s="11">
        <f t="shared" si="75"/>
        <v>0</v>
      </c>
      <c r="S312" s="11">
        <f t="shared" si="76"/>
        <v>-0.81150975689582061</v>
      </c>
      <c r="T312" s="11">
        <f t="shared" si="77"/>
        <v>-0.26826768823002328</v>
      </c>
      <c r="U312" s="11">
        <f>'OddsRatio_working_3-way'!S312-'OddsRatio_working_3-way'!R312^2/3</f>
        <v>-0.81150975689582061</v>
      </c>
      <c r="V312" s="11">
        <f>'OddsRatio_working_3-way'!S312*'OddsRatio_working_3-way'!R312/3-2*'OddsRatio_working_3-way'!R312^3/27-'OddsRatio_working_3-way'!T312</f>
        <v>0.26826768823002328</v>
      </c>
      <c r="W312" s="11">
        <f>'OddsRatio_working_3-way'!V312^2+4*'OddsRatio_working_3-way'!U312^3/27</f>
        <v>-7.205513644079245E-3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0.14068854448067211</v>
      </c>
      <c r="Y312" s="11">
        <f>IF('OddsRatio_working_3-way'!W312&gt;=0,IF('OddsRatio_working_3-way'!V312+SQRT('OddsRatio_working_3-way'!W312)&gt;0,0,PI()),ACOS('OddsRatio_working_3-way'!V312/(2*'OddsRatio_working_3-way'!X312)))</f>
        <v>0.30645223652213582</v>
      </c>
      <c r="Z312" s="11">
        <f>'OddsRatio_working_3-way'!X312^(1/3)*COS('OddsRatio_working_3-way'!Y312/3)</f>
        <v>0.51738807098675266</v>
      </c>
      <c r="AA312" s="11">
        <f>'OddsRatio_working_3-way'!X312^(1/3)*COS(('OddsRatio_working_3-way'!Y312+2*PI())/3)</f>
        <v>-0.30462471396006668</v>
      </c>
      <c r="AB312" s="11">
        <f>'OddsRatio_working_3-way'!X312^(1/3)*COS(('OddsRatio_working_3-way'!Y312+4*PI())/3)</f>
        <v>-0.21276335702668608</v>
      </c>
      <c r="AC312" s="11">
        <f>'OddsRatio_working_3-way'!X312^(1/3)*SIN('OddsRatio_working_3-way'!Y312/3)</f>
        <v>5.3036179153611834E-2</v>
      </c>
      <c r="AD312" s="11">
        <f>'OddsRatio_working_3-way'!X312^(1/3)*SIN(('OddsRatio_working_3-way'!Y312+2*PI())/3)</f>
        <v>0.42155312351274843</v>
      </c>
      <c r="AE312" s="11">
        <f>'OddsRatio_working_3-way'!X312^(1/3)*SIN(('OddsRatio_working_3-way'!Y312+4*PI())/3)</f>
        <v>-0.47458930266636001</v>
      </c>
      <c r="AF312" s="11">
        <f>-'OddsRatio_working_3-way'!U312/(3*'OddsRatio_working_3-way'!X312^(1/3))*COS(('OddsRatio_working_3-way'!Y312)/3)</f>
        <v>0.51738807098675244</v>
      </c>
      <c r="AG312" s="11">
        <f>-'OddsRatio_working_3-way'!U312/(3*'OddsRatio_working_3-way'!X312^(1/3))*COS(('OddsRatio_working_3-way'!Y312+2*PI())/3)</f>
        <v>-0.30462471396006652</v>
      </c>
      <c r="AH312" s="11">
        <f>-'OddsRatio_working_3-way'!U312/(3*'OddsRatio_working_3-way'!X312^(1/3))*COS(('OddsRatio_working_3-way'!Y312+4*PI())/3)</f>
        <v>-0.212763357026686</v>
      </c>
      <c r="AI312" s="11">
        <f>'OddsRatio_working_3-way'!U312/(3*'OddsRatio_working_3-way'!X312^(1/3))*SIN(('OddsRatio_working_3-way'!Y312)/3)</f>
        <v>-5.3036179153611807E-2</v>
      </c>
      <c r="AJ312" s="11">
        <f>'OddsRatio_working_3-way'!U312/(3*'OddsRatio_working_3-way'!X312^(1/3))*SIN(('OddsRatio_working_3-way'!Y312+2*PI())/3)</f>
        <v>-0.42155312351274826</v>
      </c>
      <c r="AK312" s="11">
        <f>'OddsRatio_working_3-way'!U312/(3*'OddsRatio_working_3-way'!X312^(1/3))*SIN(('OddsRatio_working_3-way'!Y312+4*PI())/3)</f>
        <v>0.47458930266635979</v>
      </c>
      <c r="AL312" s="11">
        <f>'OddsRatio_working_3-way'!Z312+'OddsRatio_working_3-way'!AF312</f>
        <v>1.0347761419735051</v>
      </c>
      <c r="AM312" s="11">
        <f>'OddsRatio_working_3-way'!AA312+'OddsRatio_working_3-way'!AG312</f>
        <v>-0.60924942792013326</v>
      </c>
      <c r="AN312" s="11">
        <f>'OddsRatio_working_3-way'!AB312+'OddsRatio_working_3-way'!AH312</f>
        <v>-0.42552671405337206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1.0347761419735051</v>
      </c>
      <c r="AS312" s="11">
        <f>IF(('OddsRatio_working_3-way'!X312=0),IF(Q312&gt;0,-Q312^(1/3),(-Q312)^(1/3)),'OddsRatio_working_3-way'!AM312-'OddsRatio_working_3-way'!R312/3)</f>
        <v>-0.60924942792013326</v>
      </c>
      <c r="AT312" s="11">
        <f>IF(('OddsRatio_working_3-way'!X312=0),IF(Q312&gt;0,-Q312^(1/3),(-Q312)^(1/3)),'OddsRatio_working_3-way'!AN312-'OddsRatio_working_3-way'!R312/3)</f>
        <v>-0.42552671405337206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9">
        <f t="shared" si="65"/>
        <v>0.71371647221982493</v>
      </c>
      <c r="E313" s="9">
        <f t="shared" si="66"/>
        <v>0.17396286293451516</v>
      </c>
      <c r="F313" s="9">
        <f t="shared" si="67"/>
        <v>0.11232066484565988</v>
      </c>
      <c r="G313" s="9">
        <f t="shared" si="68"/>
        <v>1.0840989305798616</v>
      </c>
      <c r="H313" s="9">
        <f t="shared" si="69"/>
        <v>1.4011166043145487</v>
      </c>
      <c r="I313" s="9">
        <f t="shared" si="70"/>
        <v>5.7483533159397933</v>
      </c>
      <c r="J313" s="9">
        <f t="shared" si="71"/>
        <v>8.90308120392719</v>
      </c>
      <c r="K313" s="11">
        <f t="shared" si="72"/>
        <v>0.72992700729927007</v>
      </c>
      <c r="L313" s="11">
        <f t="shared" si="73"/>
        <v>0.18587360594795541</v>
      </c>
      <c r="M313" s="11">
        <f t="shared" si="74"/>
        <v>0.12062726176115804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-0.1933508072056368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0.19704667620062719</v>
      </c>
      <c r="Q313" s="11">
        <f>2*'OddsRatio_working_3-way'!K313*'OddsRatio_working_3-way'!L313*'OddsRatio_working_3-way'!M313</f>
        <v>3.2732006013393225E-2</v>
      </c>
      <c r="R313" s="11">
        <f t="shared" si="75"/>
        <v>0</v>
      </c>
      <c r="S313" s="11">
        <f t="shared" si="76"/>
        <v>-1.0191148361281972</v>
      </c>
      <c r="T313" s="11">
        <f t="shared" si="77"/>
        <v>-0.16928817875883675</v>
      </c>
      <c r="U313" s="11">
        <f>'OddsRatio_working_3-way'!S313-'OddsRatio_working_3-way'!R313^2/3</f>
        <v>-1.0191148361281972</v>
      </c>
      <c r="V313" s="11">
        <f>'OddsRatio_working_3-way'!S313*'OddsRatio_working_3-way'!R313/3-2*'OddsRatio_working_3-way'!R313^3/27-'OddsRatio_working_3-way'!T313</f>
        <v>0.16928817875883675</v>
      </c>
      <c r="W313" s="11">
        <f>'OddsRatio_working_3-way'!V313^2+4*'OddsRatio_working_3-way'!U313^3/27</f>
        <v>-0.12814856784895087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0.19799435302328369</v>
      </c>
      <c r="Y313" s="11">
        <f>IF('OddsRatio_working_3-way'!W313&gt;=0,IF('OddsRatio_working_3-way'!V313+SQRT('OddsRatio_working_3-way'!W313)&gt;0,0,PI()),ACOS('OddsRatio_working_3-way'!V313/(2*'OddsRatio_working_3-way'!X313)))</f>
        <v>1.1290624040695176</v>
      </c>
      <c r="Z313" s="11">
        <f>'OddsRatio_working_3-way'!X313^(1/3)*COS('OddsRatio_working_3-way'!Y313/3)</f>
        <v>0.54204946528993092</v>
      </c>
      <c r="AA313" s="11">
        <f>'OddsRatio_working_3-way'!X313^(1/3)*COS(('OddsRatio_working_3-way'!Y313+2*PI())/3)</f>
        <v>-0.45653886126115567</v>
      </c>
      <c r="AB313" s="11">
        <f>'OddsRatio_working_3-way'!X313^(1/3)*COS(('OddsRatio_working_3-way'!Y313+4*PI())/3)</f>
        <v>-8.5510604028775153E-2</v>
      </c>
      <c r="AC313" s="11">
        <f>'OddsRatio_working_3-way'!X313^(1/3)*SIN('OddsRatio_working_3-way'!Y313/3)</f>
        <v>0.21421326419007256</v>
      </c>
      <c r="AD313" s="11">
        <f>'OddsRatio_working_3-way'!X313^(1/3)*SIN(('OddsRatio_working_3-way'!Y313+2*PI())/3)</f>
        <v>0.36232197495381524</v>
      </c>
      <c r="AE313" s="11">
        <f>'OddsRatio_working_3-way'!X313^(1/3)*SIN(('OddsRatio_working_3-way'!Y313+4*PI())/3)</f>
        <v>-0.57653523914388771</v>
      </c>
      <c r="AF313" s="11">
        <f>-'OddsRatio_working_3-way'!U313/(3*'OddsRatio_working_3-way'!X313^(1/3))*COS(('OddsRatio_working_3-way'!Y313)/3)</f>
        <v>0.54204946528993081</v>
      </c>
      <c r="AG313" s="11">
        <f>-'OddsRatio_working_3-way'!U313/(3*'OddsRatio_working_3-way'!X313^(1/3))*COS(('OddsRatio_working_3-way'!Y313+2*PI())/3)</f>
        <v>-0.45653886126115562</v>
      </c>
      <c r="AH313" s="11">
        <f>-'OddsRatio_working_3-way'!U313/(3*'OddsRatio_working_3-way'!X313^(1/3))*COS(('OddsRatio_working_3-way'!Y313+4*PI())/3)</f>
        <v>-8.5510604028775139E-2</v>
      </c>
      <c r="AI313" s="11">
        <f>'OddsRatio_working_3-way'!U313/(3*'OddsRatio_working_3-way'!X313^(1/3))*SIN(('OddsRatio_working_3-way'!Y313)/3)</f>
        <v>-0.2142132641900725</v>
      </c>
      <c r="AJ313" s="11">
        <f>'OddsRatio_working_3-way'!U313/(3*'OddsRatio_working_3-way'!X313^(1/3))*SIN(('OddsRatio_working_3-way'!Y313+2*PI())/3)</f>
        <v>-0.36232197495381518</v>
      </c>
      <c r="AK313" s="11">
        <f>'OddsRatio_working_3-way'!U313/(3*'OddsRatio_working_3-way'!X313^(1/3))*SIN(('OddsRatio_working_3-way'!Y313+4*PI())/3)</f>
        <v>0.5765352391438876</v>
      </c>
      <c r="AL313" s="11">
        <f>'OddsRatio_working_3-way'!Z313+'OddsRatio_working_3-way'!AF313</f>
        <v>1.0840989305798616</v>
      </c>
      <c r="AM313" s="11">
        <f>'OddsRatio_working_3-way'!AA313+'OddsRatio_working_3-way'!AG313</f>
        <v>-0.91307772252231123</v>
      </c>
      <c r="AN313" s="11">
        <f>'OddsRatio_working_3-way'!AB313+'OddsRatio_working_3-way'!AH313</f>
        <v>-0.17102120805755028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1.0840989305798616</v>
      </c>
      <c r="AS313" s="11">
        <f>IF(('OddsRatio_working_3-way'!X313=0),IF(Q313&gt;0,-Q313^(1/3),(-Q313)^(1/3)),'OddsRatio_working_3-way'!AM313-'OddsRatio_working_3-way'!R313/3)</f>
        <v>-0.91307772252231123</v>
      </c>
      <c r="AT313" s="11">
        <f>IF(('OddsRatio_working_3-way'!X313=0),IF(Q313&gt;0,-Q313^(1/3),(-Q313)^(1/3)),'OddsRatio_working_3-way'!AN313-'OddsRatio_working_3-way'!R313/3)</f>
        <v>-0.17102120805755028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9">
        <f t="shared" si="65"/>
        <v>0.33252388889696566</v>
      </c>
      <c r="E314" s="9">
        <f t="shared" si="66"/>
        <v>0.28794261667992599</v>
      </c>
      <c r="F314" s="9">
        <f t="shared" si="67"/>
        <v>0.37953349442310857</v>
      </c>
      <c r="G314" s="9">
        <f t="shared" si="68"/>
        <v>1.0346921306175605</v>
      </c>
      <c r="H314" s="9">
        <f t="shared" si="69"/>
        <v>3.0073027333980673</v>
      </c>
      <c r="I314" s="9">
        <f t="shared" si="70"/>
        <v>3.4729141921759696</v>
      </c>
      <c r="J314" s="9">
        <f t="shared" si="71"/>
        <v>2.6348135663757462</v>
      </c>
      <c r="K314" s="11">
        <f t="shared" si="72"/>
        <v>0.3401360544217687</v>
      </c>
      <c r="L314" s="11">
        <f t="shared" si="73"/>
        <v>0.29498525073746312</v>
      </c>
      <c r="M314" s="11">
        <f t="shared" si="74"/>
        <v>0.38759689922480617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-0.28489838230231623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0.22983742443948835</v>
      </c>
      <c r="Q314" s="11">
        <f>2*'OddsRatio_working_3-way'!K314*'OddsRatio_working_3-way'!L314*'OddsRatio_working_3-way'!M314</f>
        <v>7.7779162246865763E-2</v>
      </c>
      <c r="R314" s="11">
        <f t="shared" si="75"/>
        <v>0</v>
      </c>
      <c r="S314" s="11">
        <f t="shared" si="76"/>
        <v>-0.80673474725314287</v>
      </c>
      <c r="T314" s="11">
        <f t="shared" si="77"/>
        <v>-0.27300668265757794</v>
      </c>
      <c r="U314" s="11">
        <f>'OddsRatio_working_3-way'!S314-'OddsRatio_working_3-way'!R314^2/3</f>
        <v>-0.80673474725314287</v>
      </c>
      <c r="V314" s="11">
        <f>'OddsRatio_working_3-way'!S314*'OddsRatio_working_3-way'!R314/3-2*'OddsRatio_working_3-way'!R314^3/27-'OddsRatio_working_3-way'!T314</f>
        <v>0.27300668265757794</v>
      </c>
      <c r="W314" s="11">
        <f>'OddsRatio_working_3-way'!V314^2+4*'OddsRatio_working_3-way'!U314^3/27</f>
        <v>-3.2510366409134184E-3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0.13944863338933164</v>
      </c>
      <c r="Y314" s="11">
        <f>IF('OddsRatio_working_3-way'!W314&gt;=0,IF('OddsRatio_working_3-way'!V314+SQRT('OddsRatio_working_3-way'!W314)&gt;0,0,PI()),ACOS('OddsRatio_working_3-way'!V314/(2*'OddsRatio_working_3-way'!X314)))</f>
        <v>0.2058919756711457</v>
      </c>
      <c r="Z314" s="11">
        <f>'OddsRatio_working_3-way'!X314^(1/3)*COS('OddsRatio_working_3-way'!Y314/3)</f>
        <v>0.51734606530878025</v>
      </c>
      <c r="AA314" s="11">
        <f>'OddsRatio_working_3-way'!X314^(1/3)*COS(('OddsRatio_working_3-way'!Y314+2*PI())/3)</f>
        <v>-0.28947032710419729</v>
      </c>
      <c r="AB314" s="11">
        <f>'OddsRatio_working_3-way'!X314^(1/3)*COS(('OddsRatio_working_3-way'!Y314+4*PI())/3)</f>
        <v>-0.22787573820458318</v>
      </c>
      <c r="AC314" s="11">
        <f>'OddsRatio_working_3-way'!X314^(1/3)*SIN('OddsRatio_working_3-way'!Y314/3)</f>
        <v>3.5561652481816662E-2</v>
      </c>
      <c r="AD314" s="11">
        <f>'OddsRatio_working_3-way'!X314^(1/3)*SIN(('OddsRatio_working_3-way'!Y314+2*PI())/3)</f>
        <v>0.43025400886441878</v>
      </c>
      <c r="AE314" s="11">
        <f>'OddsRatio_working_3-way'!X314^(1/3)*SIN(('OddsRatio_working_3-way'!Y314+4*PI())/3)</f>
        <v>-0.46581566134623531</v>
      </c>
      <c r="AF314" s="11">
        <f>-'OddsRatio_working_3-way'!U314/(3*'OddsRatio_working_3-way'!X314^(1/3))*COS(('OddsRatio_working_3-way'!Y314)/3)</f>
        <v>0.51734606530878025</v>
      </c>
      <c r="AG314" s="11">
        <f>-'OddsRatio_working_3-way'!U314/(3*'OddsRatio_working_3-way'!X314^(1/3))*COS(('OddsRatio_working_3-way'!Y314+2*PI())/3)</f>
        <v>-0.28947032710419729</v>
      </c>
      <c r="AH314" s="11">
        <f>-'OddsRatio_working_3-way'!U314/(3*'OddsRatio_working_3-way'!X314^(1/3))*COS(('OddsRatio_working_3-way'!Y314+4*PI())/3)</f>
        <v>-0.22787573820458318</v>
      </c>
      <c r="AI314" s="11">
        <f>'OddsRatio_working_3-way'!U314/(3*'OddsRatio_working_3-way'!X314^(1/3))*SIN(('OddsRatio_working_3-way'!Y314)/3)</f>
        <v>-3.5561652481816662E-2</v>
      </c>
      <c r="AJ314" s="11">
        <f>'OddsRatio_working_3-way'!U314/(3*'OddsRatio_working_3-way'!X314^(1/3))*SIN(('OddsRatio_working_3-way'!Y314+2*PI())/3)</f>
        <v>-0.43025400886441878</v>
      </c>
      <c r="AK314" s="11">
        <f>'OddsRatio_working_3-way'!U314/(3*'OddsRatio_working_3-way'!X314^(1/3))*SIN(('OddsRatio_working_3-way'!Y314+4*PI())/3)</f>
        <v>0.46581566134623531</v>
      </c>
      <c r="AL314" s="11">
        <f>'OddsRatio_working_3-way'!Z314+'OddsRatio_working_3-way'!AF314</f>
        <v>1.0346921306175605</v>
      </c>
      <c r="AM314" s="11">
        <f>'OddsRatio_working_3-way'!AA314+'OddsRatio_working_3-way'!AG314</f>
        <v>-0.57894065420839458</v>
      </c>
      <c r="AN314" s="11">
        <f>'OddsRatio_working_3-way'!AB314+'OddsRatio_working_3-way'!AH314</f>
        <v>-0.45575147640916636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1.0346921306175605</v>
      </c>
      <c r="AS314" s="11">
        <f>IF(('OddsRatio_working_3-way'!X314=0),IF(Q314&gt;0,-Q314^(1/3),(-Q314)^(1/3)),'OddsRatio_working_3-way'!AM314-'OddsRatio_working_3-way'!R314/3)</f>
        <v>-0.57894065420839458</v>
      </c>
      <c r="AT314" s="11">
        <f>IF(('OddsRatio_working_3-way'!X314=0),IF(Q314&gt;0,-Q314^(1/3),(-Q314)^(1/3)),'OddsRatio_working_3-way'!AN314-'OddsRatio_working_3-way'!R314/3)</f>
        <v>-0.45575147640916636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9">
        <f t="shared" si="65"/>
        <v>0.35229164751074477</v>
      </c>
      <c r="E315" s="9">
        <f t="shared" si="66"/>
        <v>0.3337619014010188</v>
      </c>
      <c r="F315" s="9">
        <f t="shared" si="67"/>
        <v>0.31394645108823649</v>
      </c>
      <c r="G315" s="9">
        <f t="shared" si="68"/>
        <v>1.0506041263836672</v>
      </c>
      <c r="H315" s="9">
        <f t="shared" si="69"/>
        <v>2.838557221171417</v>
      </c>
      <c r="I315" s="9">
        <f t="shared" si="70"/>
        <v>2.9961478401289678</v>
      </c>
      <c r="J315" s="9">
        <f t="shared" si="71"/>
        <v>3.1852565828780275</v>
      </c>
      <c r="K315" s="11">
        <f t="shared" si="72"/>
        <v>0.36363636363636365</v>
      </c>
      <c r="L315" s="11">
        <f t="shared" si="73"/>
        <v>0.34482758620689657</v>
      </c>
      <c r="M315" s="11">
        <f t="shared" si="74"/>
        <v>0.32467532467532467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-0.28156169848959811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0.2332776940927411</v>
      </c>
      <c r="Q315" s="11">
        <f>2*'OddsRatio_working_3-way'!K315*'OddsRatio_working_3-way'!L315*'OddsRatio_working_3-way'!M315</f>
        <v>8.1423278915441932E-2</v>
      </c>
      <c r="R315" s="11">
        <f t="shared" si="75"/>
        <v>0</v>
      </c>
      <c r="S315" s="11">
        <f t="shared" si="76"/>
        <v>-0.82851359167148653</v>
      </c>
      <c r="T315" s="11">
        <f t="shared" si="77"/>
        <v>-0.28918449971081561</v>
      </c>
      <c r="U315" s="11">
        <f>'OddsRatio_working_3-way'!S315-'OddsRatio_working_3-way'!R315^2/3</f>
        <v>-0.82851359167148653</v>
      </c>
      <c r="V315" s="11">
        <f>'OddsRatio_working_3-way'!S315*'OddsRatio_working_3-way'!R315/3-2*'OddsRatio_working_3-way'!R315^3/27-'OddsRatio_working_3-way'!T315</f>
        <v>0.28918449971081561</v>
      </c>
      <c r="W315" s="11">
        <f>'OddsRatio_working_3-way'!V315^2+4*'OddsRatio_working_3-way'!U315^3/27</f>
        <v>-6.272196534610891E-4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0.14513346833729962</v>
      </c>
      <c r="Y315" s="11">
        <f>IF('OddsRatio_working_3-way'!W315&gt;=0,IF('OddsRatio_working_3-way'!V315+SQRT('OddsRatio_working_3-way'!W315)&gt;0,0,PI()),ACOS('OddsRatio_working_3-way'!V315/(2*'OddsRatio_working_3-way'!X315)))</f>
        <v>8.6387831702256834E-2</v>
      </c>
      <c r="Z315" s="11">
        <f>'OddsRatio_working_3-way'!X315^(1/3)*COS('OddsRatio_working_3-way'!Y315/3)</f>
        <v>0.52530206319183359</v>
      </c>
      <c r="AA315" s="11">
        <f>'OddsRatio_working_3-way'!X315^(1/3)*COS(('OddsRatio_working_3-way'!Y315+2*PI())/3)</f>
        <v>-0.27575464646639242</v>
      </c>
      <c r="AB315" s="11">
        <f>'OddsRatio_working_3-way'!X315^(1/3)*COS(('OddsRatio_working_3-way'!Y315+4*PI())/3)</f>
        <v>-0.24954741672544115</v>
      </c>
      <c r="AC315" s="11">
        <f>'OddsRatio_working_3-way'!X315^(1/3)*SIN('OddsRatio_working_3-way'!Y315/3)</f>
        <v>1.5130751145652589E-2</v>
      </c>
      <c r="AD315" s="11">
        <f>'OddsRatio_working_3-way'!X315^(1/3)*SIN(('OddsRatio_working_3-way'!Y315+2*PI())/3)</f>
        <v>0.44735955581168013</v>
      </c>
      <c r="AE315" s="11">
        <f>'OddsRatio_working_3-way'!X315^(1/3)*SIN(('OddsRatio_working_3-way'!Y315+4*PI())/3)</f>
        <v>-0.46249030695733273</v>
      </c>
      <c r="AF315" s="11">
        <f>-'OddsRatio_working_3-way'!U315/(3*'OddsRatio_working_3-way'!X315^(1/3))*COS(('OddsRatio_working_3-way'!Y315)/3)</f>
        <v>0.52530206319183359</v>
      </c>
      <c r="AG315" s="11">
        <f>-'OddsRatio_working_3-way'!U315/(3*'OddsRatio_working_3-way'!X315^(1/3))*COS(('OddsRatio_working_3-way'!Y315+2*PI())/3)</f>
        <v>-0.27575464646639242</v>
      </c>
      <c r="AH315" s="11">
        <f>-'OddsRatio_working_3-way'!U315/(3*'OddsRatio_working_3-way'!X315^(1/3))*COS(('OddsRatio_working_3-way'!Y315+4*PI())/3)</f>
        <v>-0.24954741672544115</v>
      </c>
      <c r="AI315" s="11">
        <f>'OddsRatio_working_3-way'!U315/(3*'OddsRatio_working_3-way'!X315^(1/3))*SIN(('OddsRatio_working_3-way'!Y315)/3)</f>
        <v>-1.5130751145652589E-2</v>
      </c>
      <c r="AJ315" s="11">
        <f>'OddsRatio_working_3-way'!U315/(3*'OddsRatio_working_3-way'!X315^(1/3))*SIN(('OddsRatio_working_3-way'!Y315+2*PI())/3)</f>
        <v>-0.44735955581168013</v>
      </c>
      <c r="AK315" s="11">
        <f>'OddsRatio_working_3-way'!U315/(3*'OddsRatio_working_3-way'!X315^(1/3))*SIN(('OddsRatio_working_3-way'!Y315+4*PI())/3)</f>
        <v>0.46249030695733273</v>
      </c>
      <c r="AL315" s="11">
        <f>'OddsRatio_working_3-way'!Z315+'OddsRatio_working_3-way'!AF315</f>
        <v>1.0506041263836672</v>
      </c>
      <c r="AM315" s="11">
        <f>'OddsRatio_working_3-way'!AA315+'OddsRatio_working_3-way'!AG315</f>
        <v>-0.55150929293278483</v>
      </c>
      <c r="AN315" s="11">
        <f>'OddsRatio_working_3-way'!AB315+'OddsRatio_working_3-way'!AH315</f>
        <v>-0.49909483345088229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1.0506041263836672</v>
      </c>
      <c r="AS315" s="11">
        <f>IF(('OddsRatio_working_3-way'!X315=0),IF(Q315&gt;0,-Q315^(1/3),(-Q315)^(1/3)),'OddsRatio_working_3-way'!AM315-'OddsRatio_working_3-way'!R315/3)</f>
        <v>-0.55150929293278483</v>
      </c>
      <c r="AT315" s="11">
        <f>IF(('OddsRatio_working_3-way'!X315=0),IF(Q315&gt;0,-Q315^(1/3),(-Q315)^(1/3)),'OddsRatio_working_3-way'!AN315-'OddsRatio_working_3-way'!R315/3)</f>
        <v>-0.49909483345088229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9">
        <f t="shared" si="65"/>
        <v>0.31799977195928153</v>
      </c>
      <c r="E316" s="9">
        <f t="shared" si="66"/>
        <v>0.33244823795569184</v>
      </c>
      <c r="F316" s="9">
        <f t="shared" si="67"/>
        <v>0.34955199008502674</v>
      </c>
      <c r="G316" s="9">
        <f t="shared" si="68"/>
        <v>1.0513021289765878</v>
      </c>
      <c r="H316" s="9">
        <f t="shared" si="69"/>
        <v>3.1446563431122385</v>
      </c>
      <c r="I316" s="9">
        <f t="shared" si="70"/>
        <v>3.007987066345283</v>
      </c>
      <c r="J316" s="9">
        <f t="shared" si="71"/>
        <v>2.8608047682885602</v>
      </c>
      <c r="K316" s="11">
        <f t="shared" si="72"/>
        <v>0.32894736842105265</v>
      </c>
      <c r="L316" s="11">
        <f t="shared" si="73"/>
        <v>0.3436426116838488</v>
      </c>
      <c r="M316" s="11">
        <f t="shared" si="74"/>
        <v>0.36101083032490977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-0.28144300514582454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0.23342624677365753</v>
      </c>
      <c r="Q316" s="11">
        <f>2*'OddsRatio_working_3-way'!K316*'OddsRatio_working_3-way'!L316*'OddsRatio_working_3-way'!M316</f>
        <v>8.1617568801978166E-2</v>
      </c>
      <c r="R316" s="11">
        <f t="shared" si="75"/>
        <v>0</v>
      </c>
      <c r="S316" s="11">
        <f t="shared" si="76"/>
        <v>-0.82939082693745392</v>
      </c>
      <c r="T316" s="11">
        <f t="shared" si="77"/>
        <v>-0.28999679263547345</v>
      </c>
      <c r="U316" s="11">
        <f>'OddsRatio_working_3-way'!S316-'OddsRatio_working_3-way'!R316^2/3</f>
        <v>-0.82939082693745392</v>
      </c>
      <c r="V316" s="11">
        <f>'OddsRatio_working_3-way'!S316*'OddsRatio_working_3-way'!R316/3-2*'OddsRatio_working_3-way'!R316^3/27-'OddsRatio_working_3-way'!T316</f>
        <v>0.28999679263547345</v>
      </c>
      <c r="W316" s="11">
        <f>'OddsRatio_working_3-way'!V316^2+4*'OddsRatio_working_3-way'!U316^3/27</f>
        <v>-4.2466704990991311E-4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0.14536403164879863</v>
      </c>
      <c r="Y316" s="11">
        <f>IF('OddsRatio_working_3-way'!W316&gt;=0,IF('OddsRatio_working_3-way'!V316+SQRT('OddsRatio_working_3-way'!W316)&gt;0,0,PI()),ACOS('OddsRatio_working_3-way'!V316/(2*'OddsRatio_working_3-way'!X316)))</f>
        <v>7.0941712742524476E-2</v>
      </c>
      <c r="Z316" s="11">
        <f>'OddsRatio_working_3-way'!X316^(1/3)*COS('OddsRatio_working_3-way'!Y316/3)</f>
        <v>0.52565106448829391</v>
      </c>
      <c r="AA316" s="11">
        <f>'OddsRatio_working_3-way'!X316^(1/3)*COS(('OddsRatio_working_3-way'!Y316+2*PI())/3)</f>
        <v>-0.27359240440397631</v>
      </c>
      <c r="AB316" s="11">
        <f>'OddsRatio_working_3-way'!X316^(1/3)*COS(('OddsRatio_working_3-way'!Y316+4*PI())/3)</f>
        <v>-0.25205866008431765</v>
      </c>
      <c r="AC316" s="11">
        <f>'OddsRatio_working_3-way'!X316^(1/3)*SIN('OddsRatio_working_3-way'!Y316/3)</f>
        <v>1.2432513079615607E-2</v>
      </c>
      <c r="AD316" s="11">
        <f>'OddsRatio_working_3-way'!X316^(1/3)*SIN(('OddsRatio_working_3-way'!Y316+2*PI())/3)</f>
        <v>0.44901091883338695</v>
      </c>
      <c r="AE316" s="11">
        <f>'OddsRatio_working_3-way'!X316^(1/3)*SIN(('OddsRatio_working_3-way'!Y316+4*PI())/3)</f>
        <v>-0.46144343191300241</v>
      </c>
      <c r="AF316" s="11">
        <f>-'OddsRatio_working_3-way'!U316/(3*'OddsRatio_working_3-way'!X316^(1/3))*COS(('OddsRatio_working_3-way'!Y316)/3)</f>
        <v>0.52565106448829391</v>
      </c>
      <c r="AG316" s="11">
        <f>-'OddsRatio_working_3-way'!U316/(3*'OddsRatio_working_3-way'!X316^(1/3))*COS(('OddsRatio_working_3-way'!Y316+2*PI())/3)</f>
        <v>-0.27359240440397631</v>
      </c>
      <c r="AH316" s="11">
        <f>-'OddsRatio_working_3-way'!U316/(3*'OddsRatio_working_3-way'!X316^(1/3))*COS(('OddsRatio_working_3-way'!Y316+4*PI())/3)</f>
        <v>-0.25205866008431765</v>
      </c>
      <c r="AI316" s="11">
        <f>'OddsRatio_working_3-way'!U316/(3*'OddsRatio_working_3-way'!X316^(1/3))*SIN(('OddsRatio_working_3-way'!Y316)/3)</f>
        <v>-1.2432513079615607E-2</v>
      </c>
      <c r="AJ316" s="11">
        <f>'OddsRatio_working_3-way'!U316/(3*'OddsRatio_working_3-way'!X316^(1/3))*SIN(('OddsRatio_working_3-way'!Y316+2*PI())/3)</f>
        <v>-0.44901091883338695</v>
      </c>
      <c r="AK316" s="11">
        <f>'OddsRatio_working_3-way'!U316/(3*'OddsRatio_working_3-way'!X316^(1/3))*SIN(('OddsRatio_working_3-way'!Y316+4*PI())/3)</f>
        <v>0.46144343191300241</v>
      </c>
      <c r="AL316" s="11">
        <f>'OddsRatio_working_3-way'!Z316+'OddsRatio_working_3-way'!AF316</f>
        <v>1.0513021289765878</v>
      </c>
      <c r="AM316" s="11">
        <f>'OddsRatio_working_3-way'!AA316+'OddsRatio_working_3-way'!AG316</f>
        <v>-0.54718480880795262</v>
      </c>
      <c r="AN316" s="11">
        <f>'OddsRatio_working_3-way'!AB316+'OddsRatio_working_3-way'!AH316</f>
        <v>-0.50411732016863531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1.0513021289765878</v>
      </c>
      <c r="AS316" s="11">
        <f>IF(('OddsRatio_working_3-way'!X316=0),IF(Q316&gt;0,-Q316^(1/3),(-Q316)^(1/3)),'OddsRatio_working_3-way'!AM316-'OddsRatio_working_3-way'!R316/3)</f>
        <v>-0.54718480880795262</v>
      </c>
      <c r="AT316" s="11">
        <f>IF(('OddsRatio_working_3-way'!X316=0),IF(Q316&gt;0,-Q316^(1/3),(-Q316)^(1/3)),'OddsRatio_working_3-way'!AN316-'OddsRatio_working_3-way'!R316/3)</f>
        <v>-0.50411732016863531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9">
        <f t="shared" si="65"/>
        <v>0.15678892480638251</v>
      </c>
      <c r="E317" s="9">
        <f t="shared" si="66"/>
        <v>0.22929201097018675</v>
      </c>
      <c r="F317" s="9">
        <f t="shared" si="67"/>
        <v>0.61391906422343112</v>
      </c>
      <c r="G317" s="9">
        <f t="shared" si="68"/>
        <v>1.0842744990558071</v>
      </c>
      <c r="H317" s="9">
        <f t="shared" si="69"/>
        <v>6.3780015153168037</v>
      </c>
      <c r="I317" s="9">
        <f t="shared" si="70"/>
        <v>4.3612509470730014</v>
      </c>
      <c r="J317" s="9">
        <f t="shared" si="71"/>
        <v>1.6288792094523679</v>
      </c>
      <c r="K317" s="11">
        <f t="shared" si="72"/>
        <v>0.16778523489932887</v>
      </c>
      <c r="L317" s="11">
        <f t="shared" si="73"/>
        <v>0.24390243902439027</v>
      </c>
      <c r="M317" s="11">
        <f t="shared" si="74"/>
        <v>0.63291139240506322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-0.23098520340398399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0.22378271527171986</v>
      </c>
      <c r="Q317" s="11">
        <f>2*'OddsRatio_working_3-way'!K317*'OddsRatio_working_3-way'!L317*'OddsRatio_working_3-way'!M317</f>
        <v>5.180155446104627E-2</v>
      </c>
      <c r="R317" s="11">
        <f t="shared" si="75"/>
        <v>0</v>
      </c>
      <c r="S317" s="11">
        <f t="shared" si="76"/>
        <v>-0.96881840037317346</v>
      </c>
      <c r="T317" s="11">
        <f t="shared" si="77"/>
        <v>-0.22426351860490129</v>
      </c>
      <c r="U317" s="11">
        <f>'OddsRatio_working_3-way'!S317-'OddsRatio_working_3-way'!R317^2/3</f>
        <v>-0.96881840037317346</v>
      </c>
      <c r="V317" s="11">
        <f>'OddsRatio_working_3-way'!S317*'OddsRatio_working_3-way'!R317/3-2*'OddsRatio_working_3-way'!R317^3/27-'OddsRatio_working_3-way'!T317</f>
        <v>0.22426351860490129</v>
      </c>
      <c r="W317" s="11">
        <f>'OddsRatio_working_3-way'!V317^2+4*'OddsRatio_working_3-way'!U317^3/27</f>
        <v>-8.442317199490125E-2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0.18351927539903823</v>
      </c>
      <c r="Y317" s="11">
        <f>IF('OddsRatio_working_3-way'!W317&gt;=0,IF('OddsRatio_working_3-way'!V317+SQRT('OddsRatio_working_3-way'!W317)&gt;0,0,PI()),ACOS('OddsRatio_working_3-way'!V317/(2*'OddsRatio_working_3-way'!X317)))</f>
        <v>0.91346293398954104</v>
      </c>
      <c r="Z317" s="11">
        <f>'OddsRatio_working_3-way'!X317^(1/3)*COS('OddsRatio_working_3-way'!Y317/3)</f>
        <v>0.54213724952790354</v>
      </c>
      <c r="AA317" s="11">
        <f>'OddsRatio_working_3-way'!X317^(1/3)*COS(('OddsRatio_working_3-way'!Y317+2*PI())/3)</f>
        <v>-0.41861523468445472</v>
      </c>
      <c r="AB317" s="11">
        <f>'OddsRatio_working_3-way'!X317^(1/3)*COS(('OddsRatio_working_3-way'!Y317+4*PI())/3)</f>
        <v>-0.12352201484344896</v>
      </c>
      <c r="AC317" s="11">
        <f>'OddsRatio_working_3-way'!X317^(1/3)*SIN('OddsRatio_working_3-way'!Y317/3)</f>
        <v>0.1703721499112382</v>
      </c>
      <c r="AD317" s="11">
        <f>'OddsRatio_working_3-way'!X317^(1/3)*SIN(('OddsRatio_working_3-way'!Y317+2*PI())/3)</f>
        <v>0.38431855547336857</v>
      </c>
      <c r="AE317" s="11">
        <f>'OddsRatio_working_3-way'!X317^(1/3)*SIN(('OddsRatio_working_3-way'!Y317+4*PI())/3)</f>
        <v>-0.55469070538460674</v>
      </c>
      <c r="AF317" s="11">
        <f>-'OddsRatio_working_3-way'!U317/(3*'OddsRatio_working_3-way'!X317^(1/3))*COS(('OddsRatio_working_3-way'!Y317)/3)</f>
        <v>0.54213724952790365</v>
      </c>
      <c r="AG317" s="11">
        <f>-'OddsRatio_working_3-way'!U317/(3*'OddsRatio_working_3-way'!X317^(1/3))*COS(('OddsRatio_working_3-way'!Y317+2*PI())/3)</f>
        <v>-0.41861523468445483</v>
      </c>
      <c r="AH317" s="11">
        <f>-'OddsRatio_working_3-way'!U317/(3*'OddsRatio_working_3-way'!X317^(1/3))*COS(('OddsRatio_working_3-way'!Y317+4*PI())/3)</f>
        <v>-0.12352201484344898</v>
      </c>
      <c r="AI317" s="11">
        <f>'OddsRatio_working_3-way'!U317/(3*'OddsRatio_working_3-way'!X317^(1/3))*SIN(('OddsRatio_working_3-way'!Y317)/3)</f>
        <v>-0.17037214991123822</v>
      </c>
      <c r="AJ317" s="11">
        <f>'OddsRatio_working_3-way'!U317/(3*'OddsRatio_working_3-way'!X317^(1/3))*SIN(('OddsRatio_working_3-way'!Y317+2*PI())/3)</f>
        <v>-0.38431855547336863</v>
      </c>
      <c r="AK317" s="11">
        <f>'OddsRatio_working_3-way'!U317/(3*'OddsRatio_working_3-way'!X317^(1/3))*SIN(('OddsRatio_working_3-way'!Y317+4*PI())/3)</f>
        <v>0.55469070538460685</v>
      </c>
      <c r="AL317" s="11">
        <f>'OddsRatio_working_3-way'!Z317+'OddsRatio_working_3-way'!AF317</f>
        <v>1.0842744990558071</v>
      </c>
      <c r="AM317" s="11">
        <f>'OddsRatio_working_3-way'!AA317+'OddsRatio_working_3-way'!AG317</f>
        <v>-0.83723046936890955</v>
      </c>
      <c r="AN317" s="11">
        <f>'OddsRatio_working_3-way'!AB317+'OddsRatio_working_3-way'!AH317</f>
        <v>-0.24704402968689793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1.0842744990558071</v>
      </c>
      <c r="AS317" s="11">
        <f>IF(('OddsRatio_working_3-way'!X317=0),IF(Q317&gt;0,-Q317^(1/3),(-Q317)^(1/3)),'OddsRatio_working_3-way'!AM317-'OddsRatio_working_3-way'!R317/3)</f>
        <v>-0.83723046936890955</v>
      </c>
      <c r="AT317" s="11">
        <f>IF(('OddsRatio_working_3-way'!X317=0),IF(Q317&gt;0,-Q317^(1/3),(-Q317)^(1/3)),'OddsRatio_working_3-way'!AN317-'OddsRatio_working_3-way'!R317/3)</f>
        <v>-0.24704402968689793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9">
        <f t="shared" si="65"/>
        <v>0.554217149023155</v>
      </c>
      <c r="E318" s="9">
        <f t="shared" si="66"/>
        <v>0.24141088674821837</v>
      </c>
      <c r="F318" s="9">
        <f t="shared" si="67"/>
        <v>0.20437196422862683</v>
      </c>
      <c r="G318" s="9">
        <f t="shared" si="68"/>
        <v>1.0724625459234218</v>
      </c>
      <c r="H318" s="9">
        <f t="shared" si="69"/>
        <v>1.8043469094425664</v>
      </c>
      <c r="I318" s="9">
        <f t="shared" si="70"/>
        <v>4.1423152595556259</v>
      </c>
      <c r="J318" s="9">
        <f t="shared" si="71"/>
        <v>4.8930390417020213</v>
      </c>
      <c r="K318" s="11">
        <f t="shared" si="72"/>
        <v>0.5714285714285714</v>
      </c>
      <c r="L318" s="11">
        <f t="shared" si="73"/>
        <v>0.2544529262086514</v>
      </c>
      <c r="M318" s="11">
        <f t="shared" si="74"/>
        <v>0.21598272138228941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-0.25050933766083894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0.22956505900465796</v>
      </c>
      <c r="Q318" s="11">
        <f>2*'OddsRatio_working_3-way'!K318*'OddsRatio_working_3-way'!L318*'OddsRatio_working_3-way'!M318</f>
        <v>6.280849767569302E-2</v>
      </c>
      <c r="R318" s="11">
        <f t="shared" si="75"/>
        <v>0</v>
      </c>
      <c r="S318" s="11">
        <f t="shared" si="76"/>
        <v>-0.91639322169883686</v>
      </c>
      <c r="T318" s="11">
        <f t="shared" si="77"/>
        <v>-0.25072317967136443</v>
      </c>
      <c r="U318" s="11">
        <f>'OddsRatio_working_3-way'!S318-'OddsRatio_working_3-way'!R318^2/3</f>
        <v>-0.91639322169883686</v>
      </c>
      <c r="V318" s="11">
        <f>'OddsRatio_working_3-way'!S318*'OddsRatio_working_3-way'!R318/3-2*'OddsRatio_working_3-way'!R318^3/27-'OddsRatio_working_3-way'!T318</f>
        <v>0.25072317967136443</v>
      </c>
      <c r="W318" s="11">
        <f>'OddsRatio_working_3-way'!V318^2+4*'OddsRatio_working_3-way'!U318^3/27</f>
        <v>-5.1147594737385838E-2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0.16882661783757999</v>
      </c>
      <c r="Y318" s="11">
        <f>IF('OddsRatio_working_3-way'!W318&gt;=0,IF('OddsRatio_working_3-way'!V318+SQRT('OddsRatio_working_3-way'!W318)&gt;0,0,PI()),ACOS('OddsRatio_working_3-way'!V318/(2*'OddsRatio_working_3-way'!X318)))</f>
        <v>0.73393224109368393</v>
      </c>
      <c r="Z318" s="11">
        <f>'OddsRatio_working_3-way'!X318^(1/3)*COS('OddsRatio_working_3-way'!Y318/3)</f>
        <v>0.53623127296171091</v>
      </c>
      <c r="AA318" s="11">
        <f>'OddsRatio_working_3-way'!X318^(1/3)*COS(('OddsRatio_working_3-way'!Y318+2*PI())/3)</f>
        <v>-0.38404803854389602</v>
      </c>
      <c r="AB318" s="11">
        <f>'OddsRatio_working_3-way'!X318^(1/3)*COS(('OddsRatio_working_3-way'!Y318+4*PI())/3)</f>
        <v>-0.15218323441781506</v>
      </c>
      <c r="AC318" s="11">
        <f>'OddsRatio_working_3-way'!X318^(1/3)*SIN('OddsRatio_working_3-way'!Y318/3)</f>
        <v>0.13386720707779287</v>
      </c>
      <c r="AD318" s="11">
        <f>'OddsRatio_working_3-way'!X318^(1/3)*SIN(('OddsRatio_working_3-way'!Y318+2*PI())/3)</f>
        <v>0.39745630114961289</v>
      </c>
      <c r="AE318" s="11">
        <f>'OddsRatio_working_3-way'!X318^(1/3)*SIN(('OddsRatio_working_3-way'!Y318+4*PI())/3)</f>
        <v>-0.53132350822740559</v>
      </c>
      <c r="AF318" s="11">
        <f>-'OddsRatio_working_3-way'!U318/(3*'OddsRatio_working_3-way'!X318^(1/3))*COS(('OddsRatio_working_3-way'!Y318)/3)</f>
        <v>0.53623127296171091</v>
      </c>
      <c r="AG318" s="11">
        <f>-'OddsRatio_working_3-way'!U318/(3*'OddsRatio_working_3-way'!X318^(1/3))*COS(('OddsRatio_working_3-way'!Y318+2*PI())/3)</f>
        <v>-0.38404803854389602</v>
      </c>
      <c r="AH318" s="11">
        <f>-'OddsRatio_working_3-way'!U318/(3*'OddsRatio_working_3-way'!X318^(1/3))*COS(('OddsRatio_working_3-way'!Y318+4*PI())/3)</f>
        <v>-0.15218323441781506</v>
      </c>
      <c r="AI318" s="11">
        <f>'OddsRatio_working_3-way'!U318/(3*'OddsRatio_working_3-way'!X318^(1/3))*SIN(('OddsRatio_working_3-way'!Y318)/3)</f>
        <v>-0.13386720707779287</v>
      </c>
      <c r="AJ318" s="11">
        <f>'OddsRatio_working_3-way'!U318/(3*'OddsRatio_working_3-way'!X318^(1/3))*SIN(('OddsRatio_working_3-way'!Y318+2*PI())/3)</f>
        <v>-0.39745630114961289</v>
      </c>
      <c r="AK318" s="11">
        <f>'OddsRatio_working_3-way'!U318/(3*'OddsRatio_working_3-way'!X318^(1/3))*SIN(('OddsRatio_working_3-way'!Y318+4*PI())/3)</f>
        <v>0.53132350822740559</v>
      </c>
      <c r="AL318" s="11">
        <f>'OddsRatio_working_3-way'!Z318+'OddsRatio_working_3-way'!AF318</f>
        <v>1.0724625459234218</v>
      </c>
      <c r="AM318" s="11">
        <f>'OddsRatio_working_3-way'!AA318+'OddsRatio_working_3-way'!AG318</f>
        <v>-0.76809607708779204</v>
      </c>
      <c r="AN318" s="11">
        <f>'OddsRatio_working_3-way'!AB318+'OddsRatio_working_3-way'!AH318</f>
        <v>-0.30436646883563012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1.0724625459234218</v>
      </c>
      <c r="AS318" s="11">
        <f>IF(('OddsRatio_working_3-way'!X318=0),IF(Q318&gt;0,-Q318^(1/3),(-Q318)^(1/3)),'OddsRatio_working_3-way'!AM318-'OddsRatio_working_3-way'!R318/3)</f>
        <v>-0.76809607708779204</v>
      </c>
      <c r="AT318" s="11">
        <f>IF(('OddsRatio_working_3-way'!X318=0),IF(Q318&gt;0,-Q318^(1/3),(-Q318)^(1/3)),'OddsRatio_working_3-way'!AN318-'OddsRatio_working_3-way'!R318/3)</f>
        <v>-0.30436646883563012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9">
        <f t="shared" si="65"/>
        <v>0.5208973697862529</v>
      </c>
      <c r="E319" s="9">
        <f t="shared" si="66"/>
        <v>0.24531137093854066</v>
      </c>
      <c r="F319" s="9">
        <f t="shared" si="67"/>
        <v>0.23379125927520664</v>
      </c>
      <c r="G319" s="9">
        <f t="shared" si="68"/>
        <v>1.0571999598166126</v>
      </c>
      <c r="H319" s="9">
        <f t="shared" si="69"/>
        <v>1.9197639650404532</v>
      </c>
      <c r="I319" s="9">
        <f t="shared" si="70"/>
        <v>4.0764518830663423</v>
      </c>
      <c r="J319" s="9">
        <f t="shared" si="71"/>
        <v>4.2773198754314983</v>
      </c>
      <c r="K319" s="11">
        <f t="shared" si="72"/>
        <v>0.53475935828876997</v>
      </c>
      <c r="L319" s="11">
        <f t="shared" si="73"/>
        <v>0.25575447570332482</v>
      </c>
      <c r="M319" s="11">
        <f t="shared" si="74"/>
        <v>0.24390243902439027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-0.26180124938413118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0.22950186420227914</v>
      </c>
      <c r="Q319" s="11">
        <f>2*'OddsRatio_working_3-way'!K319*'OddsRatio_working_3-way'!L319*'OddsRatio_working_3-way'!M319</f>
        <v>6.6715658198336969E-2</v>
      </c>
      <c r="R319" s="11">
        <f t="shared" si="75"/>
        <v>0</v>
      </c>
      <c r="S319" s="11">
        <f t="shared" si="76"/>
        <v>-0.87662631382457479</v>
      </c>
      <c r="T319" s="11">
        <f t="shared" si="77"/>
        <v>-0.25483323076295783</v>
      </c>
      <c r="U319" s="11">
        <f>'OddsRatio_working_3-way'!S319-'OddsRatio_working_3-way'!R319^2/3</f>
        <v>-0.87662631382457479</v>
      </c>
      <c r="V319" s="11">
        <f>'OddsRatio_working_3-way'!S319*'OddsRatio_working_3-way'!R319/3-2*'OddsRatio_working_3-way'!R319^3/27-'OddsRatio_working_3-way'!T319</f>
        <v>0.25483323076295783</v>
      </c>
      <c r="W319" s="11">
        <f>'OddsRatio_working_3-way'!V319^2+4*'OddsRatio_working_3-way'!U319^3/27</f>
        <v>-3.486213734646483E-2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0.15795736200597912</v>
      </c>
      <c r="Y319" s="11">
        <f>IF('OddsRatio_working_3-way'!W319&gt;=0,IF('OddsRatio_working_3-way'!V319+SQRT('OddsRatio_working_3-way'!W319)&gt;0,0,PI()),ACOS('OddsRatio_working_3-way'!V319/(2*'OddsRatio_working_3-way'!X319)))</f>
        <v>0.6323311009205772</v>
      </c>
      <c r="Z319" s="11">
        <f>'OddsRatio_working_3-way'!X319^(1/3)*COS('OddsRatio_working_3-way'!Y319/3)</f>
        <v>0.52859997990830632</v>
      </c>
      <c r="AA319" s="11">
        <f>'OddsRatio_working_3-way'!X319^(1/3)*COS(('OddsRatio_working_3-way'!Y319+2*PI())/3)</f>
        <v>-0.36224448641437973</v>
      </c>
      <c r="AB319" s="11">
        <f>'OddsRatio_working_3-way'!X319^(1/3)*COS(('OddsRatio_working_3-way'!Y319+4*PI())/3)</f>
        <v>-0.1663554934939265</v>
      </c>
      <c r="AC319" s="11">
        <f>'OddsRatio_working_3-way'!X319^(1/3)*SIN('OddsRatio_working_3-way'!Y319/3)</f>
        <v>0.11309656279390828</v>
      </c>
      <c r="AD319" s="11">
        <f>'OddsRatio_working_3-way'!X319^(1/3)*SIN(('OddsRatio_working_3-way'!Y319+2*PI())/3)</f>
        <v>0.40123272964358297</v>
      </c>
      <c r="AE319" s="11">
        <f>'OddsRatio_working_3-way'!X319^(1/3)*SIN(('OddsRatio_working_3-way'!Y319+4*PI())/3)</f>
        <v>-0.51432929243749126</v>
      </c>
      <c r="AF319" s="11">
        <f>-'OddsRatio_working_3-way'!U319/(3*'OddsRatio_working_3-way'!X319^(1/3))*COS(('OddsRatio_working_3-way'!Y319)/3)</f>
        <v>0.52859997990830632</v>
      </c>
      <c r="AG319" s="11">
        <f>-'OddsRatio_working_3-way'!U319/(3*'OddsRatio_working_3-way'!X319^(1/3))*COS(('OddsRatio_working_3-way'!Y319+2*PI())/3)</f>
        <v>-0.36224448641437973</v>
      </c>
      <c r="AH319" s="11">
        <f>-'OddsRatio_working_3-way'!U319/(3*'OddsRatio_working_3-way'!X319^(1/3))*COS(('OddsRatio_working_3-way'!Y319+4*PI())/3)</f>
        <v>-0.1663554934939265</v>
      </c>
      <c r="AI319" s="11">
        <f>'OddsRatio_working_3-way'!U319/(3*'OddsRatio_working_3-way'!X319^(1/3))*SIN(('OddsRatio_working_3-way'!Y319)/3)</f>
        <v>-0.11309656279390828</v>
      </c>
      <c r="AJ319" s="11">
        <f>'OddsRatio_working_3-way'!U319/(3*'OddsRatio_working_3-way'!X319^(1/3))*SIN(('OddsRatio_working_3-way'!Y319+2*PI())/3)</f>
        <v>-0.40123272964358297</v>
      </c>
      <c r="AK319" s="11">
        <f>'OddsRatio_working_3-way'!U319/(3*'OddsRatio_working_3-way'!X319^(1/3))*SIN(('OddsRatio_working_3-way'!Y319+4*PI())/3)</f>
        <v>0.51432929243749126</v>
      </c>
      <c r="AL319" s="11">
        <f>'OddsRatio_working_3-way'!Z319+'OddsRatio_working_3-way'!AF319</f>
        <v>1.0571999598166126</v>
      </c>
      <c r="AM319" s="11">
        <f>'OddsRatio_working_3-way'!AA319+'OddsRatio_working_3-way'!AG319</f>
        <v>-0.72448897282875946</v>
      </c>
      <c r="AN319" s="11">
        <f>'OddsRatio_working_3-way'!AB319+'OddsRatio_working_3-way'!AH319</f>
        <v>-0.33271098698785301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1.0571999598166126</v>
      </c>
      <c r="AS319" s="11">
        <f>IF(('OddsRatio_working_3-way'!X319=0),IF(Q319&gt;0,-Q319^(1/3),(-Q319)^(1/3)),'OddsRatio_working_3-way'!AM319-'OddsRatio_working_3-way'!R319/3)</f>
        <v>-0.72448897282875946</v>
      </c>
      <c r="AT319" s="11">
        <f>IF(('OddsRatio_working_3-way'!X319=0),IF(Q319&gt;0,-Q319^(1/3),(-Q319)^(1/3)),'OddsRatio_working_3-way'!AN319-'OddsRatio_working_3-way'!R319/3)</f>
        <v>-0.33271098698785301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9">
        <f t="shared" si="65"/>
        <v>0.38730851331413146</v>
      </c>
      <c r="E320" s="9">
        <f t="shared" si="66"/>
        <v>0.30731605827622033</v>
      </c>
      <c r="F320" s="9">
        <f t="shared" si="67"/>
        <v>0.30537542840964804</v>
      </c>
      <c r="G320" s="9">
        <f t="shared" si="68"/>
        <v>1.0339353211104747</v>
      </c>
      <c r="H320" s="9">
        <f t="shared" si="69"/>
        <v>2.5819210412990259</v>
      </c>
      <c r="I320" s="9">
        <f t="shared" si="70"/>
        <v>3.2539790000208346</v>
      </c>
      <c r="J320" s="9">
        <f t="shared" si="71"/>
        <v>3.274657706443044</v>
      </c>
      <c r="K320" s="11">
        <f t="shared" si="72"/>
        <v>0.39525691699604748</v>
      </c>
      <c r="L320" s="11">
        <f t="shared" si="73"/>
        <v>0.31446540880503143</v>
      </c>
      <c r="M320" s="11">
        <f t="shared" si="74"/>
        <v>0.3125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-0.28501845775225576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0.22955664106197332</v>
      </c>
      <c r="Q320" s="11">
        <f>2*'OddsRatio_working_3-way'!K320*'OddsRatio_working_3-way'!L320*'OddsRatio_working_3-way'!M320</f>
        <v>7.7684142491361532E-2</v>
      </c>
      <c r="R320" s="11">
        <f t="shared" si="75"/>
        <v>0</v>
      </c>
      <c r="S320" s="11">
        <f t="shared" si="76"/>
        <v>-0.80540973687223072</v>
      </c>
      <c r="T320" s="11">
        <f t="shared" si="77"/>
        <v>-0.27255828658958742</v>
      </c>
      <c r="U320" s="11">
        <f>'OddsRatio_working_3-way'!S320-'OddsRatio_working_3-way'!R320^2/3</f>
        <v>-0.80540973687223072</v>
      </c>
      <c r="V320" s="11">
        <f>'OddsRatio_working_3-way'!S320*'OddsRatio_working_3-way'!R320/3-2*'OddsRatio_working_3-way'!R320^3/27-'OddsRatio_working_3-way'!T320</f>
        <v>0.27255828658958742</v>
      </c>
      <c r="W320" s="11">
        <f>'OddsRatio_working_3-way'!V320^2+4*'OddsRatio_working_3-way'!U320^3/27</f>
        <v>-3.1130307401284335E-3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0.13910522126144304</v>
      </c>
      <c r="Y320" s="11">
        <f>IF('OddsRatio_working_3-way'!W320&gt;=0,IF('OddsRatio_working_3-way'!V320+SQRT('OddsRatio_working_3-way'!W320)&gt;0,0,PI()),ACOS('OddsRatio_working_3-way'!V320/(2*'OddsRatio_working_3-way'!X320)))</f>
        <v>0.20191722571356197</v>
      </c>
      <c r="Z320" s="11">
        <f>'OddsRatio_working_3-way'!X320^(1/3)*COS('OddsRatio_working_3-way'!Y320/3)</f>
        <v>0.51696766055523735</v>
      </c>
      <c r="AA320" s="11">
        <f>'OddsRatio_working_3-way'!X320^(1/3)*COS(('OddsRatio_working_3-way'!Y320+2*PI())/3)</f>
        <v>-0.28866267507146987</v>
      </c>
      <c r="AB320" s="11">
        <f>'OddsRatio_working_3-way'!X320^(1/3)*COS(('OddsRatio_working_3-way'!Y320+4*PI())/3)</f>
        <v>-0.22830498548376738</v>
      </c>
      <c r="AC320" s="11">
        <f>'OddsRatio_working_3-way'!X320^(1/3)*SIN('OddsRatio_working_3-way'!Y320/3)</f>
        <v>3.4847528331123964E-2</v>
      </c>
      <c r="AD320" s="11">
        <f>'OddsRatio_working_3-way'!X320^(1/3)*SIN(('OddsRatio_working_3-way'!Y320+2*PI())/3)</f>
        <v>0.43028336281028412</v>
      </c>
      <c r="AE320" s="11">
        <f>'OddsRatio_working_3-way'!X320^(1/3)*SIN(('OddsRatio_working_3-way'!Y320+4*PI())/3)</f>
        <v>-0.46513089114140804</v>
      </c>
      <c r="AF320" s="11">
        <f>-'OddsRatio_working_3-way'!U320/(3*'OddsRatio_working_3-way'!X320^(1/3))*COS(('OddsRatio_working_3-way'!Y320)/3)</f>
        <v>0.51696766055523724</v>
      </c>
      <c r="AG320" s="11">
        <f>-'OddsRatio_working_3-way'!U320/(3*'OddsRatio_working_3-way'!X320^(1/3))*COS(('OddsRatio_working_3-way'!Y320+2*PI())/3)</f>
        <v>-0.28866267507146981</v>
      </c>
      <c r="AH320" s="11">
        <f>-'OddsRatio_working_3-way'!U320/(3*'OddsRatio_working_3-way'!X320^(1/3))*COS(('OddsRatio_working_3-way'!Y320+4*PI())/3)</f>
        <v>-0.22830498548376735</v>
      </c>
      <c r="AI320" s="11">
        <f>'OddsRatio_working_3-way'!U320/(3*'OddsRatio_working_3-way'!X320^(1/3))*SIN(('OddsRatio_working_3-way'!Y320)/3)</f>
        <v>-3.4847528331123957E-2</v>
      </c>
      <c r="AJ320" s="11">
        <f>'OddsRatio_working_3-way'!U320/(3*'OddsRatio_working_3-way'!X320^(1/3))*SIN(('OddsRatio_working_3-way'!Y320+2*PI())/3)</f>
        <v>-0.43028336281028401</v>
      </c>
      <c r="AK320" s="11">
        <f>'OddsRatio_working_3-way'!U320/(3*'OddsRatio_working_3-way'!X320^(1/3))*SIN(('OddsRatio_working_3-way'!Y320+4*PI())/3)</f>
        <v>0.46513089114140793</v>
      </c>
      <c r="AL320" s="11">
        <f>'OddsRatio_working_3-way'!Z320+'OddsRatio_working_3-way'!AF320</f>
        <v>1.0339353211104747</v>
      </c>
      <c r="AM320" s="11">
        <f>'OddsRatio_working_3-way'!AA320+'OddsRatio_working_3-way'!AG320</f>
        <v>-0.57732535014293962</v>
      </c>
      <c r="AN320" s="11">
        <f>'OddsRatio_working_3-way'!AB320+'OddsRatio_working_3-way'!AH320</f>
        <v>-0.45660997096753475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1.0339353211104747</v>
      </c>
      <c r="AS320" s="11">
        <f>IF(('OddsRatio_working_3-way'!X320=0),IF(Q320&gt;0,-Q320^(1/3),(-Q320)^(1/3)),'OddsRatio_working_3-way'!AM320-'OddsRatio_working_3-way'!R320/3)</f>
        <v>-0.57732535014293962</v>
      </c>
      <c r="AT320" s="11">
        <f>IF(('OddsRatio_working_3-way'!X320=0),IF(Q320&gt;0,-Q320^(1/3),(-Q320)^(1/3)),'OddsRatio_working_3-way'!AN320-'OddsRatio_working_3-way'!R320/3)</f>
        <v>-0.45660997096753475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9">
        <f t="shared" si="65"/>
        <v>0.35133164672252298</v>
      </c>
      <c r="E321" s="9">
        <f t="shared" si="66"/>
        <v>0.27341747364963626</v>
      </c>
      <c r="F321" s="9">
        <f t="shared" si="67"/>
        <v>0.37525087962784076</v>
      </c>
      <c r="G321" s="9">
        <f t="shared" si="68"/>
        <v>1.0672332221151604</v>
      </c>
      <c r="H321" s="9">
        <f t="shared" si="69"/>
        <v>2.8463134742592278</v>
      </c>
      <c r="I321" s="9">
        <f t="shared" si="70"/>
        <v>3.6574107230667492</v>
      </c>
      <c r="J321" s="9">
        <f t="shared" si="71"/>
        <v>2.6648838264996506</v>
      </c>
      <c r="K321" s="11">
        <f t="shared" si="72"/>
        <v>0.36630036630036628</v>
      </c>
      <c r="L321" s="11">
        <f t="shared" si="73"/>
        <v>0.28653295128939826</v>
      </c>
      <c r="M321" s="11">
        <f t="shared" si="74"/>
        <v>0.390625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-0.2755129451494065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0.23697350882164639</v>
      </c>
      <c r="Q321" s="11">
        <f>2*'OddsRatio_working_3-way'!K321*'OddsRatio_working_3-way'!L321*'OddsRatio_working_3-way'!M321</f>
        <v>8.1997753917524688E-2</v>
      </c>
      <c r="R321" s="11">
        <f t="shared" si="75"/>
        <v>0</v>
      </c>
      <c r="S321" s="11">
        <f t="shared" si="76"/>
        <v>-0.86011751169491957</v>
      </c>
      <c r="T321" s="11">
        <f t="shared" si="77"/>
        <v>-0.29761851615741158</v>
      </c>
      <c r="U321" s="11">
        <f>'OddsRatio_working_3-way'!S321-'OddsRatio_working_3-way'!R321^2/3</f>
        <v>-0.86011751169491957</v>
      </c>
      <c r="V321" s="11">
        <f>'OddsRatio_working_3-way'!S321*'OddsRatio_working_3-way'!R321/3-2*'OddsRatio_working_3-way'!R321^3/27-'OddsRatio_working_3-way'!T321</f>
        <v>0.29761851615741158</v>
      </c>
      <c r="W321" s="11">
        <f>'OddsRatio_working_3-way'!V321^2+4*'OddsRatio_working_3-way'!U321^3/27</f>
        <v>-5.6923700369310853E-3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0.15351640889223417</v>
      </c>
      <c r="Y321" s="11">
        <f>IF('OddsRatio_working_3-way'!W321&gt;=0,IF('OddsRatio_working_3-way'!V321+SQRT('OddsRatio_working_3-way'!W321)&gt;0,0,PI()),ACOS('OddsRatio_working_3-way'!V321/(2*'OddsRatio_working_3-way'!X321)))</f>
        <v>0.24827480321635642</v>
      </c>
      <c r="Z321" s="11">
        <f>'OddsRatio_working_3-way'!X321^(1/3)*COS('OddsRatio_working_3-way'!Y321/3)</f>
        <v>0.53361661105758018</v>
      </c>
      <c r="AA321" s="11">
        <f>'OddsRatio_working_3-way'!X321^(1/3)*COS(('OddsRatio_working_3-way'!Y321+2*PI())/3)</f>
        <v>-0.30514056643650661</v>
      </c>
      <c r="AB321" s="11">
        <f>'OddsRatio_working_3-way'!X321^(1/3)*COS(('OddsRatio_working_3-way'!Y321+4*PI())/3)</f>
        <v>-0.22847604462107354</v>
      </c>
      <c r="AC321" s="11">
        <f>'OddsRatio_working_3-way'!X321^(1/3)*SIN('OddsRatio_working_3-way'!Y321/3)</f>
        <v>4.4262282307434245E-2</v>
      </c>
      <c r="AD321" s="11">
        <f>'OddsRatio_working_3-way'!X321^(1/3)*SIN(('OddsRatio_working_3-way'!Y321+2*PI())/3)</f>
        <v>0.43999439990350758</v>
      </c>
      <c r="AE321" s="11">
        <f>'OddsRatio_working_3-way'!X321^(1/3)*SIN(('OddsRatio_working_3-way'!Y321+4*PI())/3)</f>
        <v>-0.48425668221094181</v>
      </c>
      <c r="AF321" s="11">
        <f>-'OddsRatio_working_3-way'!U321/(3*'OddsRatio_working_3-way'!X321^(1/3))*COS(('OddsRatio_working_3-way'!Y321)/3)</f>
        <v>0.53361661105758018</v>
      </c>
      <c r="AG321" s="11">
        <f>-'OddsRatio_working_3-way'!U321/(3*'OddsRatio_working_3-way'!X321^(1/3))*COS(('OddsRatio_working_3-way'!Y321+2*PI())/3)</f>
        <v>-0.30514056643650661</v>
      </c>
      <c r="AH321" s="11">
        <f>-'OddsRatio_working_3-way'!U321/(3*'OddsRatio_working_3-way'!X321^(1/3))*COS(('OddsRatio_working_3-way'!Y321+4*PI())/3)</f>
        <v>-0.22847604462107354</v>
      </c>
      <c r="AI321" s="11">
        <f>'OddsRatio_working_3-way'!U321/(3*'OddsRatio_working_3-way'!X321^(1/3))*SIN(('OddsRatio_working_3-way'!Y321)/3)</f>
        <v>-4.4262282307434245E-2</v>
      </c>
      <c r="AJ321" s="11">
        <f>'OddsRatio_working_3-way'!U321/(3*'OddsRatio_working_3-way'!X321^(1/3))*SIN(('OddsRatio_working_3-way'!Y321+2*PI())/3)</f>
        <v>-0.43999439990350758</v>
      </c>
      <c r="AK321" s="11">
        <f>'OddsRatio_working_3-way'!U321/(3*'OddsRatio_working_3-way'!X321^(1/3))*SIN(('OddsRatio_working_3-way'!Y321+4*PI())/3)</f>
        <v>0.48425668221094181</v>
      </c>
      <c r="AL321" s="11">
        <f>'OddsRatio_working_3-way'!Z321+'OddsRatio_working_3-way'!AF321</f>
        <v>1.0672332221151604</v>
      </c>
      <c r="AM321" s="11">
        <f>'OddsRatio_working_3-way'!AA321+'OddsRatio_working_3-way'!AG321</f>
        <v>-0.61028113287301322</v>
      </c>
      <c r="AN321" s="11">
        <f>'OddsRatio_working_3-way'!AB321+'OddsRatio_working_3-way'!AH321</f>
        <v>-0.45695208924214709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1.0672332221151604</v>
      </c>
      <c r="AS321" s="11">
        <f>IF(('OddsRatio_working_3-way'!X321=0),IF(Q321&gt;0,-Q321^(1/3),(-Q321)^(1/3)),'OddsRatio_working_3-way'!AM321-'OddsRatio_working_3-way'!R321/3)</f>
        <v>-0.61028113287301322</v>
      </c>
      <c r="AT321" s="11">
        <f>IF(('OddsRatio_working_3-way'!X321=0),IF(Q321&gt;0,-Q321^(1/3),(-Q321)^(1/3)),'OddsRatio_working_3-way'!AN321-'OddsRatio_working_3-way'!R321/3)</f>
        <v>-0.45695208924214709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9">
        <f t="shared" si="65"/>
        <v>0.13028950194149019</v>
      </c>
      <c r="E322" s="9">
        <f t="shared" si="66"/>
        <v>0.20577811558029874</v>
      </c>
      <c r="F322" s="9">
        <f t="shared" si="67"/>
        <v>0.66393238247821107</v>
      </c>
      <c r="G322" s="9">
        <f t="shared" si="68"/>
        <v>1.0545364080958011</v>
      </c>
      <c r="H322" s="9">
        <f t="shared" si="69"/>
        <v>7.6752154632464205</v>
      </c>
      <c r="I322" s="9">
        <f t="shared" si="70"/>
        <v>4.8596032536306319</v>
      </c>
      <c r="J322" s="9">
        <f t="shared" si="71"/>
        <v>1.5061774758859845</v>
      </c>
      <c r="K322" s="11">
        <f t="shared" si="72"/>
        <v>0.13642564802182811</v>
      </c>
      <c r="L322" s="11">
        <f t="shared" si="73"/>
        <v>0.21459227467811159</v>
      </c>
      <c r="M322" s="11">
        <f t="shared" si="74"/>
        <v>0.67567567567567566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-0.21997555700545945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0.20710714168723759</v>
      </c>
      <c r="Q322" s="11">
        <f>2*'OddsRatio_working_3-way'!K322*'OddsRatio_working_3-way'!L322*'OddsRatio_working_3-way'!M322</f>
        <v>3.9562013693837175E-2</v>
      </c>
      <c r="R322" s="11">
        <f t="shared" si="75"/>
        <v>0</v>
      </c>
      <c r="S322" s="11">
        <f t="shared" si="76"/>
        <v>-0.94150070356270321</v>
      </c>
      <c r="T322" s="11">
        <f t="shared" si="77"/>
        <v>-0.17984731682191085</v>
      </c>
      <c r="U322" s="11">
        <f>'OddsRatio_working_3-way'!S322-'OddsRatio_working_3-way'!R322^2/3</f>
        <v>-0.94150070356270321</v>
      </c>
      <c r="V322" s="11">
        <f>'OddsRatio_working_3-way'!S322*'OddsRatio_working_3-way'!R322/3-2*'OddsRatio_working_3-way'!R322^3/27-'OddsRatio_working_3-way'!T322</f>
        <v>0.17984731682191085</v>
      </c>
      <c r="W322" s="11">
        <f>'OddsRatio_working_3-way'!V322^2+4*'OddsRatio_working_3-way'!U322^3/27</f>
        <v>-9.129470845970758E-2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0.17581223352468134</v>
      </c>
      <c r="Y322" s="11">
        <f>IF('OddsRatio_working_3-way'!W322&gt;=0,IF('OddsRatio_working_3-way'!V322+SQRT('OddsRatio_working_3-way'!W322)&gt;0,0,PI()),ACOS('OddsRatio_working_3-way'!V322/(2*'OddsRatio_working_3-way'!X322)))</f>
        <v>1.0338952573306739</v>
      </c>
      <c r="Z322" s="11">
        <f>'OddsRatio_working_3-way'!X322^(1/3)*COS('OddsRatio_working_3-way'!Y322/3)</f>
        <v>0.52726820404790053</v>
      </c>
      <c r="AA322" s="11">
        <f>'OddsRatio_working_3-way'!X322^(1/3)*COS(('OddsRatio_working_3-way'!Y322+2*PI())/3)</f>
        <v>-0.4275437010130026</v>
      </c>
      <c r="AB322" s="11">
        <f>'OddsRatio_working_3-way'!X322^(1/3)*COS(('OddsRatio_working_3-way'!Y322+4*PI())/3)</f>
        <v>-9.9724503034898146E-2</v>
      </c>
      <c r="AC322" s="11">
        <f>'OddsRatio_working_3-way'!X322^(1/3)*SIN('OddsRatio_working_3-way'!Y322/3)</f>
        <v>0.18926650219818611</v>
      </c>
      <c r="AD322" s="11">
        <f>'OddsRatio_working_3-way'!X322^(1/3)*SIN(('OddsRatio_working_3-way'!Y322+2*PI())/3)</f>
        <v>0.36199440821418594</v>
      </c>
      <c r="AE322" s="11">
        <f>'OddsRatio_working_3-way'!X322^(1/3)*SIN(('OddsRatio_working_3-way'!Y322+4*PI())/3)</f>
        <v>-0.55126091041237191</v>
      </c>
      <c r="AF322" s="11">
        <f>-'OddsRatio_working_3-way'!U322/(3*'OddsRatio_working_3-way'!X322^(1/3))*COS(('OddsRatio_working_3-way'!Y322)/3)</f>
        <v>0.52726820404790053</v>
      </c>
      <c r="AG322" s="11">
        <f>-'OddsRatio_working_3-way'!U322/(3*'OddsRatio_working_3-way'!X322^(1/3))*COS(('OddsRatio_working_3-way'!Y322+2*PI())/3)</f>
        <v>-0.4275437010130026</v>
      </c>
      <c r="AH322" s="11">
        <f>-'OddsRatio_working_3-way'!U322/(3*'OddsRatio_working_3-way'!X322^(1/3))*COS(('OddsRatio_working_3-way'!Y322+4*PI())/3)</f>
        <v>-9.9724503034898146E-2</v>
      </c>
      <c r="AI322" s="11">
        <f>'OddsRatio_working_3-way'!U322/(3*'OddsRatio_working_3-way'!X322^(1/3))*SIN(('OddsRatio_working_3-way'!Y322)/3)</f>
        <v>-0.18926650219818611</v>
      </c>
      <c r="AJ322" s="11">
        <f>'OddsRatio_working_3-way'!U322/(3*'OddsRatio_working_3-way'!X322^(1/3))*SIN(('OddsRatio_working_3-way'!Y322+2*PI())/3)</f>
        <v>-0.36199440821418594</v>
      </c>
      <c r="AK322" s="11">
        <f>'OddsRatio_working_3-way'!U322/(3*'OddsRatio_working_3-way'!X322^(1/3))*SIN(('OddsRatio_working_3-way'!Y322+4*PI())/3)</f>
        <v>0.55126091041237191</v>
      </c>
      <c r="AL322" s="11">
        <f>'OddsRatio_working_3-way'!Z322+'OddsRatio_working_3-way'!AF322</f>
        <v>1.0545364080958011</v>
      </c>
      <c r="AM322" s="11">
        <f>'OddsRatio_working_3-way'!AA322+'OddsRatio_working_3-way'!AG322</f>
        <v>-0.85508740202600519</v>
      </c>
      <c r="AN322" s="11">
        <f>'OddsRatio_working_3-way'!AB322+'OddsRatio_working_3-way'!AH322</f>
        <v>-0.19944900606979629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1.0545364080958011</v>
      </c>
      <c r="AS322" s="11">
        <f>IF(('OddsRatio_working_3-way'!X322=0),IF(Q322&gt;0,-Q322^(1/3),(-Q322)^(1/3)),'OddsRatio_working_3-way'!AM322-'OddsRatio_working_3-way'!R322/3)</f>
        <v>-0.85508740202600519</v>
      </c>
      <c r="AT322" s="11">
        <f>IF(('OddsRatio_working_3-way'!X322=0),IF(Q322&gt;0,-Q322^(1/3),(-Q322)^(1/3)),'OddsRatio_working_3-way'!AN322-'OddsRatio_working_3-way'!R322/3)</f>
        <v>-0.19944900606979629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9">
        <f t="shared" si="65"/>
        <v>0.38260371915363889</v>
      </c>
      <c r="E323" s="9">
        <f t="shared" si="66"/>
        <v>0.30721957840469505</v>
      </c>
      <c r="F323" s="9">
        <f t="shared" si="67"/>
        <v>0.31017670244166629</v>
      </c>
      <c r="G323" s="9">
        <f t="shared" si="68"/>
        <v>1.0344040762903841</v>
      </c>
      <c r="H323" s="9">
        <f t="shared" si="69"/>
        <v>2.6136703590129988</v>
      </c>
      <c r="I323" s="9">
        <f t="shared" si="70"/>
        <v>3.2550008863130371</v>
      </c>
      <c r="J323" s="9">
        <f t="shared" si="71"/>
        <v>3.2239687640243262</v>
      </c>
      <c r="K323" s="11">
        <f t="shared" si="72"/>
        <v>0.390625</v>
      </c>
      <c r="L323" s="11">
        <f t="shared" si="73"/>
        <v>0.31446540880503143</v>
      </c>
      <c r="M323" s="11">
        <f t="shared" si="74"/>
        <v>0.31746031746031744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-0.28512934261755019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0.22968765598482577</v>
      </c>
      <c r="Q323" s="11">
        <f>2*'OddsRatio_working_3-way'!K323*'OddsRatio_working_3-way'!L323*'OddsRatio_working_3-way'!M323</f>
        <v>7.7992412898073266E-2</v>
      </c>
      <c r="R323" s="11">
        <f t="shared" si="75"/>
        <v>0</v>
      </c>
      <c r="S323" s="11">
        <f t="shared" si="76"/>
        <v>-0.8055560114446394</v>
      </c>
      <c r="T323" s="11">
        <f t="shared" si="77"/>
        <v>-0.27353345040565002</v>
      </c>
      <c r="U323" s="11">
        <f>'OddsRatio_working_3-way'!S323-'OddsRatio_working_3-way'!R323^2/3</f>
        <v>-0.8055560114446394</v>
      </c>
      <c r="V323" s="11">
        <f>'OddsRatio_working_3-way'!S323*'OddsRatio_working_3-way'!R323/3-2*'OddsRatio_working_3-way'!R323^3/27-'OddsRatio_working_3-way'!T323</f>
        <v>0.27353345040565002</v>
      </c>
      <c r="W323" s="11">
        <f>'OddsRatio_working_3-way'!V323^2+4*'OddsRatio_working_3-way'!U323^3/27</f>
        <v>-2.6226810966319819E-3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0.13914311839563984</v>
      </c>
      <c r="Y323" s="11">
        <f>IF('OddsRatio_working_3-way'!W323&gt;=0,IF('OddsRatio_working_3-way'!V323+SQRT('OddsRatio_working_3-way'!W323)&gt;0,0,PI()),ACOS('OddsRatio_working_3-way'!V323/(2*'OddsRatio_working_3-way'!X323)))</f>
        <v>0.18508163496320851</v>
      </c>
      <c r="Z323" s="11">
        <f>'OddsRatio_working_3-way'!X323^(1/3)*COS('OddsRatio_working_3-way'!Y323/3)</f>
        <v>0.51720203814519217</v>
      </c>
      <c r="AA323" s="11">
        <f>'OddsRatio_working_3-way'!X323^(1/3)*COS(('OddsRatio_working_3-way'!Y323+2*PI())/3)</f>
        <v>-0.28626944268154508</v>
      </c>
      <c r="AB323" s="11">
        <f>'OddsRatio_working_3-way'!X323^(1/3)*COS(('OddsRatio_working_3-way'!Y323+4*PI())/3)</f>
        <v>-0.23093259546364742</v>
      </c>
      <c r="AC323" s="11">
        <f>'OddsRatio_working_3-way'!X323^(1/3)*SIN('OddsRatio_working_3-way'!Y323/3)</f>
        <v>3.1948743637358647E-2</v>
      </c>
      <c r="AD323" s="11">
        <f>'OddsRatio_working_3-way'!X323^(1/3)*SIN(('OddsRatio_working_3-way'!Y323+2*PI())/3)</f>
        <v>0.43193573210414543</v>
      </c>
      <c r="AE323" s="11">
        <f>'OddsRatio_working_3-way'!X323^(1/3)*SIN(('OddsRatio_working_3-way'!Y323+4*PI())/3)</f>
        <v>-0.46388447574150388</v>
      </c>
      <c r="AF323" s="11">
        <f>-'OddsRatio_working_3-way'!U323/(3*'OddsRatio_working_3-way'!X323^(1/3))*COS(('OddsRatio_working_3-way'!Y323)/3)</f>
        <v>0.51720203814519206</v>
      </c>
      <c r="AG323" s="11">
        <f>-'OddsRatio_working_3-way'!U323/(3*'OddsRatio_working_3-way'!X323^(1/3))*COS(('OddsRatio_working_3-way'!Y323+2*PI())/3)</f>
        <v>-0.28626944268154503</v>
      </c>
      <c r="AH323" s="11">
        <f>-'OddsRatio_working_3-way'!U323/(3*'OddsRatio_working_3-way'!X323^(1/3))*COS(('OddsRatio_working_3-way'!Y323+4*PI())/3)</f>
        <v>-0.23093259546364736</v>
      </c>
      <c r="AI323" s="11">
        <f>'OddsRatio_working_3-way'!U323/(3*'OddsRatio_working_3-way'!X323^(1/3))*SIN(('OddsRatio_working_3-way'!Y323)/3)</f>
        <v>-3.194874363735864E-2</v>
      </c>
      <c r="AJ323" s="11">
        <f>'OddsRatio_working_3-way'!U323/(3*'OddsRatio_working_3-way'!X323^(1/3))*SIN(('OddsRatio_working_3-way'!Y323+2*PI())/3)</f>
        <v>-0.43193573210414532</v>
      </c>
      <c r="AK323" s="11">
        <f>'OddsRatio_working_3-way'!U323/(3*'OddsRatio_working_3-way'!X323^(1/3))*SIN(('OddsRatio_working_3-way'!Y323+4*PI())/3)</f>
        <v>0.46388447574150377</v>
      </c>
      <c r="AL323" s="11">
        <f>'OddsRatio_working_3-way'!Z323+'OddsRatio_working_3-way'!AF323</f>
        <v>1.0344040762903841</v>
      </c>
      <c r="AM323" s="11">
        <f>'OddsRatio_working_3-way'!AA323+'OddsRatio_working_3-way'!AG323</f>
        <v>-0.57253888536309017</v>
      </c>
      <c r="AN323" s="11">
        <f>'OddsRatio_working_3-way'!AB323+'OddsRatio_working_3-way'!AH323</f>
        <v>-0.46186519092729478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1.0344040762903841</v>
      </c>
      <c r="AS323" s="11">
        <f>IF(('OddsRatio_working_3-way'!X323=0),IF(Q323&gt;0,-Q323^(1/3),(-Q323)^(1/3)),'OddsRatio_working_3-way'!AM323-'OddsRatio_working_3-way'!R323/3)</f>
        <v>-0.57253888536309017</v>
      </c>
      <c r="AT323" s="11">
        <f>IF(('OddsRatio_working_3-way'!X323=0),IF(Q323&gt;0,-Q323^(1/3),(-Q323)^(1/3)),'OddsRatio_working_3-way'!AN323-'OddsRatio_working_3-way'!R323/3)</f>
        <v>-0.46186519092729478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9">
        <f t="shared" ref="D324:D387" si="78">(K324/(AR324+K324-(AR324*K324)))</f>
        <v>0.41165628308571495</v>
      </c>
      <c r="E324" s="9">
        <f t="shared" ref="E324:E387" si="79">(L324/(AR324+L324-(AR324*L324)))</f>
        <v>0.29326909501744336</v>
      </c>
      <c r="F324" s="9">
        <f t="shared" ref="F324:F387" si="80">(M324/(AR324+M324-(AR324*M324)))</f>
        <v>0.29507462189684197</v>
      </c>
      <c r="G324" s="9">
        <f t="shared" ref="G324:G387" si="81">AR324</f>
        <v>1.0432197592892161</v>
      </c>
      <c r="H324" s="9">
        <f t="shared" ref="H324:H387" si="82">IF(A324="","",1/D324)</f>
        <v>2.4292110702262262</v>
      </c>
      <c r="I324" s="9">
        <f t="shared" ref="I324:I387" si="83">IF(B324="","",1/E324)</f>
        <v>3.4098376439580891</v>
      </c>
      <c r="J324" s="9">
        <f t="shared" ref="J324:J387" si="84">IF(C324="","",1/F324)</f>
        <v>3.388973248772305</v>
      </c>
      <c r="K324" s="11">
        <f t="shared" ref="K324:K387" si="85">1/A324</f>
        <v>0.42194092827004215</v>
      </c>
      <c r="L324" s="11">
        <f t="shared" ref="L324:L387" si="86">1/B324</f>
        <v>0.30211480362537763</v>
      </c>
      <c r="M324" s="11">
        <f t="shared" ref="M324:M387" si="87">1/C324</f>
        <v>0.303951367781155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-0.28079915183282733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0.23131409303778286</v>
      </c>
      <c r="Q324" s="11">
        <f>2*'OddsRatio_working_3-way'!K324*'OddsRatio_working_3-way'!L324*'OddsRatio_working_3-way'!M324</f>
        <v>7.7492158471619055E-2</v>
      </c>
      <c r="R324" s="11">
        <f t="shared" ref="R324:R387" si="88">O324/N324</f>
        <v>0</v>
      </c>
      <c r="S324" s="11">
        <f t="shared" ref="S324:S387" si="89">P324/N324</f>
        <v>-0.82377062582972038</v>
      </c>
      <c r="T324" s="11">
        <f t="shared" ref="T324:T387" si="90">Q324/N324</f>
        <v>-0.27597005890442899</v>
      </c>
      <c r="U324" s="11">
        <f>'OddsRatio_working_3-way'!S324-'OddsRatio_working_3-way'!R324^2/3</f>
        <v>-0.82377062582972038</v>
      </c>
      <c r="V324" s="11">
        <f>'OddsRatio_working_3-way'!S324*'OddsRatio_working_3-way'!R324/3-2*'OddsRatio_working_3-way'!R324^3/27-'OddsRatio_working_3-way'!T324</f>
        <v>0.27597005890442899</v>
      </c>
      <c r="W324" s="11">
        <f>'OddsRatio_working_3-way'!V324^2+4*'OddsRatio_working_3-way'!U324^3/27</f>
        <v>-6.6566947921582048E-3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0.14388899211186398</v>
      </c>
      <c r="Y324" s="11">
        <f>IF('OddsRatio_working_3-way'!W324&gt;=0,IF('OddsRatio_working_3-way'!V324+SQRT('OddsRatio_working_3-way'!W324)&gt;0,0,PI()),ACOS('OddsRatio_working_3-way'!V324/(2*'OddsRatio_working_3-way'!X324)))</f>
        <v>0.28745461604938871</v>
      </c>
      <c r="Z324" s="11">
        <f>'OddsRatio_working_3-way'!X324^(1/3)*COS('OddsRatio_working_3-way'!Y324/3)</f>
        <v>0.52160987964460803</v>
      </c>
      <c r="AA324" s="11">
        <f>'OddsRatio_working_3-way'!X324^(1/3)*COS(('OddsRatio_working_3-way'!Y324+2*PI())/3)</f>
        <v>-0.30422160194968562</v>
      </c>
      <c r="AB324" s="11">
        <f>'OddsRatio_working_3-way'!X324^(1/3)*COS(('OddsRatio_working_3-way'!Y324+4*PI())/3)</f>
        <v>-0.21738827769492258</v>
      </c>
      <c r="AC324" s="11">
        <f>'OddsRatio_working_3-way'!X324^(1/3)*SIN('OddsRatio_working_3-way'!Y324/3)</f>
        <v>5.0133243133117678E-2</v>
      </c>
      <c r="AD324" s="11">
        <f>'OddsRatio_working_3-way'!X324^(1/3)*SIN(('OddsRatio_working_3-way'!Y324+2*PI())/3)</f>
        <v>0.42666078507061539</v>
      </c>
      <c r="AE324" s="11">
        <f>'OddsRatio_working_3-way'!X324^(1/3)*SIN(('OddsRatio_working_3-way'!Y324+4*PI())/3)</f>
        <v>-0.4767940282037329</v>
      </c>
      <c r="AF324" s="11">
        <f>-'OddsRatio_working_3-way'!U324/(3*'OddsRatio_working_3-way'!X324^(1/3))*COS(('OddsRatio_working_3-way'!Y324)/3)</f>
        <v>0.52160987964460803</v>
      </c>
      <c r="AG324" s="11">
        <f>-'OddsRatio_working_3-way'!U324/(3*'OddsRatio_working_3-way'!X324^(1/3))*COS(('OddsRatio_working_3-way'!Y324+2*PI())/3)</f>
        <v>-0.30422160194968562</v>
      </c>
      <c r="AH324" s="11">
        <f>-'OddsRatio_working_3-way'!U324/(3*'OddsRatio_working_3-way'!X324^(1/3))*COS(('OddsRatio_working_3-way'!Y324+4*PI())/3)</f>
        <v>-0.21738827769492258</v>
      </c>
      <c r="AI324" s="11">
        <f>'OddsRatio_working_3-way'!U324/(3*'OddsRatio_working_3-way'!X324^(1/3))*SIN(('OddsRatio_working_3-way'!Y324)/3)</f>
        <v>-5.0133243133117678E-2</v>
      </c>
      <c r="AJ324" s="11">
        <f>'OddsRatio_working_3-way'!U324/(3*'OddsRatio_working_3-way'!X324^(1/3))*SIN(('OddsRatio_working_3-way'!Y324+2*PI())/3)</f>
        <v>-0.42666078507061539</v>
      </c>
      <c r="AK324" s="11">
        <f>'OddsRatio_working_3-way'!U324/(3*'OddsRatio_working_3-way'!X324^(1/3))*SIN(('OddsRatio_working_3-way'!Y324+4*PI())/3)</f>
        <v>0.4767940282037329</v>
      </c>
      <c r="AL324" s="11">
        <f>'OddsRatio_working_3-way'!Z324+'OddsRatio_working_3-way'!AF324</f>
        <v>1.0432197592892161</v>
      </c>
      <c r="AM324" s="11">
        <f>'OddsRatio_working_3-way'!AA324+'OddsRatio_working_3-way'!AG324</f>
        <v>-0.60844320389937123</v>
      </c>
      <c r="AN324" s="11">
        <f>'OddsRatio_working_3-way'!AB324+'OddsRatio_working_3-way'!AH324</f>
        <v>-0.43477655538984517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1.0432197592892161</v>
      </c>
      <c r="AS324" s="11">
        <f>IF(('OddsRatio_working_3-way'!X324=0),IF(Q324&gt;0,-Q324^(1/3),(-Q324)^(1/3)),'OddsRatio_working_3-way'!AM324-'OddsRatio_working_3-way'!R324/3)</f>
        <v>-0.60844320389937123</v>
      </c>
      <c r="AT324" s="11">
        <f>IF(('OddsRatio_working_3-way'!X324=0),IF(Q324&gt;0,-Q324^(1/3),(-Q324)^(1/3)),'OddsRatio_working_3-way'!AN324-'OddsRatio_working_3-way'!R324/3)</f>
        <v>-0.43477655538984517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9">
        <f t="shared" si="78"/>
        <v>0.54672393289109356</v>
      </c>
      <c r="E325" s="9">
        <f t="shared" si="79"/>
        <v>0.27358700790299906</v>
      </c>
      <c r="F325" s="9">
        <f t="shared" si="80"/>
        <v>0.17968905920590736</v>
      </c>
      <c r="G325" s="9">
        <f t="shared" si="81"/>
        <v>1.0494641610464694</v>
      </c>
      <c r="H325" s="9">
        <f t="shared" si="82"/>
        <v>1.8290766872267108</v>
      </c>
      <c r="I325" s="9">
        <f t="shared" si="83"/>
        <v>3.6551443274475681</v>
      </c>
      <c r="J325" s="9">
        <f t="shared" si="84"/>
        <v>5.5651691005521418</v>
      </c>
      <c r="K325" s="11">
        <f t="shared" si="85"/>
        <v>0.55865921787709494</v>
      </c>
      <c r="L325" s="11">
        <f t="shared" si="86"/>
        <v>0.28328611898016998</v>
      </c>
      <c r="M325" s="11">
        <f t="shared" si="87"/>
        <v>0.18691588785046731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-0.25719075362863741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0.22688921135883711</v>
      </c>
      <c r="Q325" s="11">
        <f>2*'OddsRatio_working_3-way'!K325*'OddsRatio_working_3-way'!L325*'OddsRatio_working_3-way'!M325</f>
        <v>5.9162766977532498E-2</v>
      </c>
      <c r="R325" s="11">
        <f t="shared" si="88"/>
        <v>0</v>
      </c>
      <c r="S325" s="11">
        <f t="shared" si="89"/>
        <v>-0.88218261410146459</v>
      </c>
      <c r="T325" s="11">
        <f t="shared" si="90"/>
        <v>-0.23003457994823071</v>
      </c>
      <c r="U325" s="11">
        <f>'OddsRatio_working_3-way'!S325-'OddsRatio_working_3-way'!R325^2/3</f>
        <v>-0.88218261410146459</v>
      </c>
      <c r="V325" s="11">
        <f>'OddsRatio_working_3-way'!S325*'OddsRatio_working_3-way'!R325/3-2*'OddsRatio_working_3-way'!R325^3/27-'OddsRatio_working_3-way'!T325</f>
        <v>0.23003457994823071</v>
      </c>
      <c r="W325" s="11">
        <f>'OddsRatio_working_3-way'!V325^2+4*'OddsRatio_working_3-way'!U325^3/27</f>
        <v>-4.8795978831220777E-2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0.15946150538858878</v>
      </c>
      <c r="Y325" s="11">
        <f>IF('OddsRatio_working_3-way'!W325&gt;=0,IF('OddsRatio_working_3-way'!V325+SQRT('OddsRatio_working_3-way'!W325)&gt;0,0,PI()),ACOS('OddsRatio_working_3-way'!V325/(2*'OddsRatio_working_3-way'!X325)))</f>
        <v>0.765139682725271</v>
      </c>
      <c r="Z325" s="11">
        <f>'OddsRatio_working_3-way'!X325^(1/3)*COS('OddsRatio_working_3-way'!Y325/3)</f>
        <v>0.52473208052323461</v>
      </c>
      <c r="AA325" s="11">
        <f>'OddsRatio_working_3-way'!X325^(1/3)*COS(('OddsRatio_working_3-way'!Y325+2*PI())/3)</f>
        <v>-0.38084741549707068</v>
      </c>
      <c r="AB325" s="11">
        <f>'OddsRatio_working_3-way'!X325^(1/3)*COS(('OddsRatio_working_3-way'!Y325+4*PI())/3)</f>
        <v>-0.14388466502616404</v>
      </c>
      <c r="AC325" s="11">
        <f>'OddsRatio_working_3-way'!X325^(1/3)*SIN('OddsRatio_working_3-way'!Y325/3)</f>
        <v>0.13681050777229217</v>
      </c>
      <c r="AD325" s="11">
        <f>'OddsRatio_working_3-way'!X325^(1/3)*SIN(('OddsRatio_working_3-way'!Y325+2*PI())/3)</f>
        <v>0.38602605802763679</v>
      </c>
      <c r="AE325" s="11">
        <f>'OddsRatio_working_3-way'!X325^(1/3)*SIN(('OddsRatio_working_3-way'!Y325+4*PI())/3)</f>
        <v>-0.52283656579992888</v>
      </c>
      <c r="AF325" s="11">
        <f>-'OddsRatio_working_3-way'!U325/(3*'OddsRatio_working_3-way'!X325^(1/3))*COS(('OddsRatio_working_3-way'!Y325)/3)</f>
        <v>0.52473208052323472</v>
      </c>
      <c r="AG325" s="11">
        <f>-'OddsRatio_working_3-way'!U325/(3*'OddsRatio_working_3-way'!X325^(1/3))*COS(('OddsRatio_working_3-way'!Y325+2*PI())/3)</f>
        <v>-0.3808474154970708</v>
      </c>
      <c r="AH325" s="11">
        <f>-'OddsRatio_working_3-way'!U325/(3*'OddsRatio_working_3-way'!X325^(1/3))*COS(('OddsRatio_working_3-way'!Y325+4*PI())/3)</f>
        <v>-0.14388466502616407</v>
      </c>
      <c r="AI325" s="11">
        <f>'OddsRatio_working_3-way'!U325/(3*'OddsRatio_working_3-way'!X325^(1/3))*SIN(('OddsRatio_working_3-way'!Y325)/3)</f>
        <v>-0.1368105077722922</v>
      </c>
      <c r="AJ325" s="11">
        <f>'OddsRatio_working_3-way'!U325/(3*'OddsRatio_working_3-way'!X325^(1/3))*SIN(('OddsRatio_working_3-way'!Y325+2*PI())/3)</f>
        <v>-0.38602605802763684</v>
      </c>
      <c r="AK325" s="11">
        <f>'OddsRatio_working_3-way'!U325/(3*'OddsRatio_working_3-way'!X325^(1/3))*SIN(('OddsRatio_working_3-way'!Y325+4*PI())/3)</f>
        <v>0.52283656579992899</v>
      </c>
      <c r="AL325" s="11">
        <f>'OddsRatio_working_3-way'!Z325+'OddsRatio_working_3-way'!AF325</f>
        <v>1.0494641610464694</v>
      </c>
      <c r="AM325" s="11">
        <f>'OddsRatio_working_3-way'!AA325+'OddsRatio_working_3-way'!AG325</f>
        <v>-0.76169483099414148</v>
      </c>
      <c r="AN325" s="11">
        <f>'OddsRatio_working_3-way'!AB325+'OddsRatio_working_3-way'!AH325</f>
        <v>-0.28776933005232808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1.0494641610464694</v>
      </c>
      <c r="AS325" s="11">
        <f>IF(('OddsRatio_working_3-way'!X325=0),IF(Q325&gt;0,-Q325^(1/3),(-Q325)^(1/3)),'OddsRatio_working_3-way'!AM325-'OddsRatio_working_3-way'!R325/3)</f>
        <v>-0.76169483099414148</v>
      </c>
      <c r="AT325" s="11">
        <f>IF(('OddsRatio_working_3-way'!X325=0),IF(Q325&gt;0,-Q325^(1/3),(-Q325)^(1/3)),'OddsRatio_working_3-way'!AN325-'OddsRatio_working_3-way'!R325/3)</f>
        <v>-0.28776933005232808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9">
        <f t="shared" si="78"/>
        <v>0.5345245986937176</v>
      </c>
      <c r="E326" s="9">
        <f t="shared" si="79"/>
        <v>0.26452695827467415</v>
      </c>
      <c r="F326" s="9">
        <f t="shared" si="80"/>
        <v>0.20094844303160822</v>
      </c>
      <c r="G326" s="9">
        <f t="shared" si="81"/>
        <v>1.0491822787653204</v>
      </c>
      <c r="H326" s="9">
        <f t="shared" si="82"/>
        <v>1.8708212913752162</v>
      </c>
      <c r="I326" s="9">
        <f t="shared" si="83"/>
        <v>3.7803330387280991</v>
      </c>
      <c r="J326" s="9">
        <f t="shared" si="84"/>
        <v>4.9764008365205639</v>
      </c>
      <c r="K326" s="11">
        <f t="shared" si="85"/>
        <v>0.54644808743169393</v>
      </c>
      <c r="L326" s="11">
        <f t="shared" si="86"/>
        <v>0.27397260273972601</v>
      </c>
      <c r="M326" s="11">
        <f t="shared" si="87"/>
        <v>0.20876826722338204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-0.26054557919637267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0.22722438845931386</v>
      </c>
      <c r="Q326" s="11">
        <f>2*'OddsRatio_working_3-way'!K326*'OddsRatio_working_3-way'!L326*'OddsRatio_working_3-way'!M326</f>
        <v>6.251014813186076E-2</v>
      </c>
      <c r="R326" s="11">
        <f t="shared" si="88"/>
        <v>0</v>
      </c>
      <c r="S326" s="11">
        <f t="shared" si="89"/>
        <v>-0.87210993623520783</v>
      </c>
      <c r="T326" s="11">
        <f t="shared" si="90"/>
        <v>-0.2399202025406349</v>
      </c>
      <c r="U326" s="11">
        <f>'OddsRatio_working_3-way'!S326-'OddsRatio_working_3-way'!R326^2/3</f>
        <v>-0.87210993623520783</v>
      </c>
      <c r="V326" s="11">
        <f>'OddsRatio_working_3-way'!S326*'OddsRatio_working_3-way'!R326/3-2*'OddsRatio_working_3-way'!R326^3/27-'OddsRatio_working_3-way'!T326</f>
        <v>0.2399202025406349</v>
      </c>
      <c r="W326" s="11">
        <f>'OddsRatio_working_3-way'!V326^2+4*'OddsRatio_working_3-way'!U326^3/27</f>
        <v>-4.0705801728573049E-2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0.15673824143752565</v>
      </c>
      <c r="Y326" s="11">
        <f>IF('OddsRatio_working_3-way'!W326&gt;=0,IF('OddsRatio_working_3-way'!V326+SQRT('OddsRatio_working_3-way'!W326)&gt;0,0,PI()),ACOS('OddsRatio_working_3-way'!V326/(2*'OddsRatio_working_3-way'!X326)))</f>
        <v>0.69920652877303568</v>
      </c>
      <c r="Z326" s="11">
        <f>'OddsRatio_working_3-way'!X326^(1/3)*COS('OddsRatio_working_3-way'!Y326/3)</f>
        <v>0.52459113938266022</v>
      </c>
      <c r="AA326" s="11">
        <f>'OddsRatio_working_3-way'!X326^(1/3)*COS(('OddsRatio_working_3-way'!Y326+2*PI())/3)</f>
        <v>-0.37014076624501885</v>
      </c>
      <c r="AB326" s="11">
        <f>'OddsRatio_working_3-way'!X326^(1/3)*COS(('OddsRatio_working_3-way'!Y326+4*PI())/3)</f>
        <v>-0.15445037313764121</v>
      </c>
      <c r="AC326" s="11">
        <f>'OddsRatio_working_3-way'!X326^(1/3)*SIN('OddsRatio_working_3-way'!Y326/3)</f>
        <v>0.12452890652216074</v>
      </c>
      <c r="AD326" s="11">
        <f>'OddsRatio_working_3-way'!X326^(1/3)*SIN(('OddsRatio_working_3-way'!Y326+2*PI())/3)</f>
        <v>0.39204480004452674</v>
      </c>
      <c r="AE326" s="11">
        <f>'OddsRatio_working_3-way'!X326^(1/3)*SIN(('OddsRatio_working_3-way'!Y326+4*PI())/3)</f>
        <v>-0.51657370656668733</v>
      </c>
      <c r="AF326" s="11">
        <f>-'OddsRatio_working_3-way'!U326/(3*'OddsRatio_working_3-way'!X326^(1/3))*COS(('OddsRatio_working_3-way'!Y326)/3)</f>
        <v>0.52459113938266022</v>
      </c>
      <c r="AG326" s="11">
        <f>-'OddsRatio_working_3-way'!U326/(3*'OddsRatio_working_3-way'!X326^(1/3))*COS(('OddsRatio_working_3-way'!Y326+2*PI())/3)</f>
        <v>-0.37014076624501885</v>
      </c>
      <c r="AH326" s="11">
        <f>-'OddsRatio_working_3-way'!U326/(3*'OddsRatio_working_3-way'!X326^(1/3))*COS(('OddsRatio_working_3-way'!Y326+4*PI())/3)</f>
        <v>-0.15445037313764121</v>
      </c>
      <c r="AI326" s="11">
        <f>'OddsRatio_working_3-way'!U326/(3*'OddsRatio_working_3-way'!X326^(1/3))*SIN(('OddsRatio_working_3-way'!Y326)/3)</f>
        <v>-0.12452890652216074</v>
      </c>
      <c r="AJ326" s="11">
        <f>'OddsRatio_working_3-way'!U326/(3*'OddsRatio_working_3-way'!X326^(1/3))*SIN(('OddsRatio_working_3-way'!Y326+2*PI())/3)</f>
        <v>-0.39204480004452674</v>
      </c>
      <c r="AK326" s="11">
        <f>'OddsRatio_working_3-way'!U326/(3*'OddsRatio_working_3-way'!X326^(1/3))*SIN(('OddsRatio_working_3-way'!Y326+4*PI())/3)</f>
        <v>0.51657370656668733</v>
      </c>
      <c r="AL326" s="11">
        <f>'OddsRatio_working_3-way'!Z326+'OddsRatio_working_3-way'!AF326</f>
        <v>1.0491822787653204</v>
      </c>
      <c r="AM326" s="11">
        <f>'OddsRatio_working_3-way'!AA326+'OddsRatio_working_3-way'!AG326</f>
        <v>-0.7402815324900377</v>
      </c>
      <c r="AN326" s="11">
        <f>'OddsRatio_working_3-way'!AB326+'OddsRatio_working_3-way'!AH326</f>
        <v>-0.30890074627528241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1.0491822787653204</v>
      </c>
      <c r="AS326" s="11">
        <f>IF(('OddsRatio_working_3-way'!X326=0),IF(Q326&gt;0,-Q326^(1/3),(-Q326)^(1/3)),'OddsRatio_working_3-way'!AM326-'OddsRatio_working_3-way'!R326/3)</f>
        <v>-0.7402815324900377</v>
      </c>
      <c r="AT326" s="11">
        <f>IF(('OddsRatio_working_3-way'!X326=0),IF(Q326&gt;0,-Q326^(1/3),(-Q326)^(1/3)),'OddsRatio_working_3-way'!AN326-'OddsRatio_working_3-way'!R326/3)</f>
        <v>-0.30890074627528241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9">
        <f t="shared" si="78"/>
        <v>0.53419524423721321</v>
      </c>
      <c r="E327" s="9">
        <f t="shared" si="79"/>
        <v>0.25102768288799282</v>
      </c>
      <c r="F327" s="9">
        <f t="shared" si="80"/>
        <v>0.21477707287479417</v>
      </c>
      <c r="G327" s="9">
        <f t="shared" si="81"/>
        <v>1.0505719681446317</v>
      </c>
      <c r="H327" s="9">
        <f t="shared" si="82"/>
        <v>1.8719747335600443</v>
      </c>
      <c r="I327" s="9">
        <f t="shared" si="83"/>
        <v>3.9836243895307537</v>
      </c>
      <c r="J327" s="9">
        <f t="shared" si="84"/>
        <v>4.6559904491433182</v>
      </c>
      <c r="K327" s="11">
        <f t="shared" si="85"/>
        <v>0.54644808743169393</v>
      </c>
      <c r="L327" s="11">
        <f t="shared" si="86"/>
        <v>0.26041666666666669</v>
      </c>
      <c r="M327" s="11">
        <f t="shared" si="87"/>
        <v>0.2232142857142857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-0.26056456137782991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0.22711494519255784</v>
      </c>
      <c r="Q327" s="11">
        <f>2*'OddsRatio_working_3-way'!K327*'OddsRatio_working_3-way'!L327*'OddsRatio_working_3-way'!M327</f>
        <v>6.3528655997918279E-2</v>
      </c>
      <c r="R327" s="11">
        <f t="shared" si="88"/>
        <v>0</v>
      </c>
      <c r="S327" s="11">
        <f t="shared" si="89"/>
        <v>-0.87162637924207709</v>
      </c>
      <c r="T327" s="11">
        <f t="shared" si="90"/>
        <v>-0.24381157461316844</v>
      </c>
      <c r="U327" s="11">
        <f>'OddsRatio_working_3-way'!S327-'OddsRatio_working_3-way'!R327^2/3</f>
        <v>-0.87162637924207709</v>
      </c>
      <c r="V327" s="11">
        <f>'OddsRatio_working_3-way'!S327*'OddsRatio_working_3-way'!R327/3-2*'OddsRatio_working_3-way'!R327^3/27-'OddsRatio_working_3-way'!T327</f>
        <v>0.24381157461316844</v>
      </c>
      <c r="W327" s="11">
        <f>'OddsRatio_working_3-way'!V327^2+4*'OddsRatio_working_3-way'!U327^3/27</f>
        <v>-3.8660053474657986E-2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0.15660790001625924</v>
      </c>
      <c r="Y327" s="11">
        <f>IF('OddsRatio_working_3-way'!W327&gt;=0,IF('OddsRatio_working_3-way'!V327+SQRT('OddsRatio_working_3-way'!W327)&gt;0,0,PI()),ACOS('OddsRatio_working_3-way'!V327/(2*'OddsRatio_working_3-way'!X327)))</f>
        <v>0.67866090548070812</v>
      </c>
      <c r="Z327" s="11">
        <f>'OddsRatio_working_3-way'!X327^(1/3)*COS('OddsRatio_working_3-way'!Y327/3)</f>
        <v>0.52528598407231586</v>
      </c>
      <c r="AA327" s="11">
        <f>'OddsRatio_working_3-way'!X327^(1/3)*COS(('OddsRatio_working_3-way'!Y327+2*PI())/3)</f>
        <v>-0.36734528911412712</v>
      </c>
      <c r="AB327" s="11">
        <f>'OddsRatio_working_3-way'!X327^(1/3)*COS(('OddsRatio_working_3-way'!Y327+4*PI())/3)</f>
        <v>-0.15794069495818894</v>
      </c>
      <c r="AC327" s="11">
        <f>'OddsRatio_working_3-way'!X327^(1/3)*SIN('OddsRatio_working_3-way'!Y327/3)</f>
        <v>0.12089979880547547</v>
      </c>
      <c r="AD327" s="11">
        <f>'OddsRatio_working_3-way'!X327^(1/3)*SIN(('OddsRatio_working_3-way'!Y327+2*PI())/3)</f>
        <v>0.39446110705579596</v>
      </c>
      <c r="AE327" s="11">
        <f>'OddsRatio_working_3-way'!X327^(1/3)*SIN(('OddsRatio_working_3-way'!Y327+4*PI())/3)</f>
        <v>-0.51536090586127126</v>
      </c>
      <c r="AF327" s="11">
        <f>-'OddsRatio_working_3-way'!U327/(3*'OddsRatio_working_3-way'!X327^(1/3))*COS(('OddsRatio_working_3-way'!Y327)/3)</f>
        <v>0.52528598407231575</v>
      </c>
      <c r="AG327" s="11">
        <f>-'OddsRatio_working_3-way'!U327/(3*'OddsRatio_working_3-way'!X327^(1/3))*COS(('OddsRatio_working_3-way'!Y327+2*PI())/3)</f>
        <v>-0.36734528911412706</v>
      </c>
      <c r="AH327" s="11">
        <f>-'OddsRatio_working_3-way'!U327/(3*'OddsRatio_working_3-way'!X327^(1/3))*COS(('OddsRatio_working_3-way'!Y327+4*PI())/3)</f>
        <v>-0.15794069495818891</v>
      </c>
      <c r="AI327" s="11">
        <f>'OddsRatio_working_3-way'!U327/(3*'OddsRatio_working_3-way'!X327^(1/3))*SIN(('OddsRatio_working_3-way'!Y327)/3)</f>
        <v>-0.12089979880547544</v>
      </c>
      <c r="AJ327" s="11">
        <f>'OddsRatio_working_3-way'!U327/(3*'OddsRatio_working_3-way'!X327^(1/3))*SIN(('OddsRatio_working_3-way'!Y327+2*PI())/3)</f>
        <v>-0.3944611070557959</v>
      </c>
      <c r="AK327" s="11">
        <f>'OddsRatio_working_3-way'!U327/(3*'OddsRatio_working_3-way'!X327^(1/3))*SIN(('OddsRatio_working_3-way'!Y327+4*PI())/3)</f>
        <v>0.51536090586127115</v>
      </c>
      <c r="AL327" s="11">
        <f>'OddsRatio_working_3-way'!Z327+'OddsRatio_working_3-way'!AF327</f>
        <v>1.0505719681446317</v>
      </c>
      <c r="AM327" s="11">
        <f>'OddsRatio_working_3-way'!AA327+'OddsRatio_working_3-way'!AG327</f>
        <v>-0.73469057822825423</v>
      </c>
      <c r="AN327" s="11">
        <f>'OddsRatio_working_3-way'!AB327+'OddsRatio_working_3-way'!AH327</f>
        <v>-0.31588138991637782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1.0505719681446317</v>
      </c>
      <c r="AS327" s="11">
        <f>IF(('OddsRatio_working_3-way'!X327=0),IF(Q327&gt;0,-Q327^(1/3),(-Q327)^(1/3)),'OddsRatio_working_3-way'!AM327-'OddsRatio_working_3-way'!R327/3)</f>
        <v>-0.73469057822825423</v>
      </c>
      <c r="AT327" s="11">
        <f>IF(('OddsRatio_working_3-way'!X327=0),IF(Q327&gt;0,-Q327^(1/3),(-Q327)^(1/3)),'OddsRatio_working_3-way'!AN327-'OddsRatio_working_3-way'!R327/3)</f>
        <v>-0.31588138991637782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9">
        <f t="shared" si="78"/>
        <v>0.21475693207510538</v>
      </c>
      <c r="E328" s="9">
        <f t="shared" si="79"/>
        <v>0.25179367724602586</v>
      </c>
      <c r="F328" s="9">
        <f t="shared" si="80"/>
        <v>0.53344939067886876</v>
      </c>
      <c r="G328" s="9">
        <f t="shared" si="81"/>
        <v>1.0537253911593059</v>
      </c>
      <c r="H328" s="9">
        <f t="shared" si="82"/>
        <v>4.6564271073227905</v>
      </c>
      <c r="I328" s="9">
        <f t="shared" si="83"/>
        <v>3.9715056030692422</v>
      </c>
      <c r="J328" s="9">
        <f t="shared" si="84"/>
        <v>1.8745920746622242</v>
      </c>
      <c r="K328" s="11">
        <f t="shared" si="85"/>
        <v>0.2237136465324385</v>
      </c>
      <c r="L328" s="11">
        <f t="shared" si="86"/>
        <v>0.26178010471204188</v>
      </c>
      <c r="M328" s="11">
        <f t="shared" si="87"/>
        <v>0.54644808743169393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-0.25991700840073451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0.22785471394600779</v>
      </c>
      <c r="Q328" s="11">
        <f>2*'OddsRatio_working_3-way'!K328*'OddsRatio_working_3-way'!L328*'OddsRatio_working_3-way'!M328</f>
        <v>6.4004133130901059E-2</v>
      </c>
      <c r="R328" s="11">
        <f t="shared" si="88"/>
        <v>0</v>
      </c>
      <c r="S328" s="11">
        <f t="shared" si="89"/>
        <v>-0.87664410785579006</v>
      </c>
      <c r="T328" s="11">
        <f t="shared" si="90"/>
        <v>-0.24624834490331179</v>
      </c>
      <c r="U328" s="11">
        <f>'OddsRatio_working_3-way'!S328-'OddsRatio_working_3-way'!R328^2/3</f>
        <v>-0.87664410785579006</v>
      </c>
      <c r="V328" s="11">
        <f>'OddsRatio_working_3-way'!S328*'OddsRatio_working_3-way'!R328/3-2*'OddsRatio_working_3-way'!R328^3/27-'OddsRatio_working_3-way'!T328</f>
        <v>0.24624834490331179</v>
      </c>
      <c r="W328" s="11">
        <f>'OddsRatio_working_3-way'!V328^2+4*'OddsRatio_working_3-way'!U328^3/27</f>
        <v>-3.9169943045472076E-2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0.15796217143124211</v>
      </c>
      <c r="Y328" s="11">
        <f>IF('OddsRatio_working_3-way'!W328&gt;=0,IF('OddsRatio_working_3-way'!V328+SQRT('OddsRatio_working_3-way'!W328)&gt;0,0,PI()),ACOS('OddsRatio_working_3-way'!V328/(2*'OddsRatio_working_3-way'!X328)))</f>
        <v>0.67700329450786123</v>
      </c>
      <c r="Z328" s="11">
        <f>'OddsRatio_working_3-way'!X328^(1/3)*COS('OddsRatio_working_3-way'!Y328/3)</f>
        <v>0.52686269557965293</v>
      </c>
      <c r="AA328" s="11">
        <f>'OddsRatio_working_3-way'!X328^(1/3)*COS(('OddsRatio_working_3-way'!Y328+2*PI())/3)</f>
        <v>-0.36818249083301208</v>
      </c>
      <c r="AB328" s="11">
        <f>'OddsRatio_working_3-way'!X328^(1/3)*COS(('OddsRatio_working_3-way'!Y328+4*PI())/3)</f>
        <v>-0.15868020474664077</v>
      </c>
      <c r="AC328" s="11">
        <f>'OddsRatio_working_3-way'!X328^(1/3)*SIN('OddsRatio_working_3-way'!Y328/3)</f>
        <v>0.12095620126780852</v>
      </c>
      <c r="AD328" s="11">
        <f>'OddsRatio_working_3-way'!X328^(1/3)*SIN(('OddsRatio_working_3-way'!Y328+2*PI())/3)</f>
        <v>0.39579837804442253</v>
      </c>
      <c r="AE328" s="11">
        <f>'OddsRatio_working_3-way'!X328^(1/3)*SIN(('OddsRatio_working_3-way'!Y328+4*PI())/3)</f>
        <v>-0.51675457931223101</v>
      </c>
      <c r="AF328" s="11">
        <f>-'OddsRatio_working_3-way'!U328/(3*'OddsRatio_working_3-way'!X328^(1/3))*COS(('OddsRatio_working_3-way'!Y328)/3)</f>
        <v>0.52686269557965293</v>
      </c>
      <c r="AG328" s="11">
        <f>-'OddsRatio_working_3-way'!U328/(3*'OddsRatio_working_3-way'!X328^(1/3))*COS(('OddsRatio_working_3-way'!Y328+2*PI())/3)</f>
        <v>-0.36818249083301208</v>
      </c>
      <c r="AH328" s="11">
        <f>-'OddsRatio_working_3-way'!U328/(3*'OddsRatio_working_3-way'!X328^(1/3))*COS(('OddsRatio_working_3-way'!Y328+4*PI())/3)</f>
        <v>-0.15868020474664077</v>
      </c>
      <c r="AI328" s="11">
        <f>'OddsRatio_working_3-way'!U328/(3*'OddsRatio_working_3-way'!X328^(1/3))*SIN(('OddsRatio_working_3-way'!Y328)/3)</f>
        <v>-0.12095620126780852</v>
      </c>
      <c r="AJ328" s="11">
        <f>'OddsRatio_working_3-way'!U328/(3*'OddsRatio_working_3-way'!X328^(1/3))*SIN(('OddsRatio_working_3-way'!Y328+2*PI())/3)</f>
        <v>-0.39579837804442253</v>
      </c>
      <c r="AK328" s="11">
        <f>'OddsRatio_working_3-way'!U328/(3*'OddsRatio_working_3-way'!X328^(1/3))*SIN(('OddsRatio_working_3-way'!Y328+4*PI())/3)</f>
        <v>0.51675457931223101</v>
      </c>
      <c r="AL328" s="11">
        <f>'OddsRatio_working_3-way'!Z328+'OddsRatio_working_3-way'!AF328</f>
        <v>1.0537253911593059</v>
      </c>
      <c r="AM328" s="11">
        <f>'OddsRatio_working_3-way'!AA328+'OddsRatio_working_3-way'!AG328</f>
        <v>-0.73636498166602415</v>
      </c>
      <c r="AN328" s="11">
        <f>'OddsRatio_working_3-way'!AB328+'OddsRatio_working_3-way'!AH328</f>
        <v>-0.31736040949328154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1.0537253911593059</v>
      </c>
      <c r="AS328" s="11">
        <f>IF(('OddsRatio_working_3-way'!X328=0),IF(Q328&gt;0,-Q328^(1/3),(-Q328)^(1/3)),'OddsRatio_working_3-way'!AM328-'OddsRatio_working_3-way'!R328/3)</f>
        <v>-0.73636498166602415</v>
      </c>
      <c r="AT328" s="11">
        <f>IF(('OddsRatio_working_3-way'!X328=0),IF(Q328&gt;0,-Q328^(1/3),(-Q328)^(1/3)),'OddsRatio_working_3-way'!AN328-'OddsRatio_working_3-way'!R328/3)</f>
        <v>-0.31736040949328154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9">
        <f t="shared" si="78"/>
        <v>0.31396360224798692</v>
      </c>
      <c r="E329" s="9">
        <f t="shared" si="79"/>
        <v>0.30023225206813375</v>
      </c>
      <c r="F329" s="9">
        <f t="shared" si="80"/>
        <v>0.38580414568387938</v>
      </c>
      <c r="G329" s="9">
        <f t="shared" si="81"/>
        <v>1.0405155138699671</v>
      </c>
      <c r="H329" s="9">
        <f t="shared" si="82"/>
        <v>3.1850825791269308</v>
      </c>
      <c r="I329" s="9">
        <f t="shared" si="83"/>
        <v>3.3307547510687265</v>
      </c>
      <c r="J329" s="9">
        <f t="shared" si="84"/>
        <v>2.5919887362210492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0.39525691699604748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-0.28322495643673762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0.23099941286009543</v>
      </c>
      <c r="Q329" s="11">
        <f>2*'OddsRatio_working_3-way'!K329*'OddsRatio_working_3-way'!L329*'OddsRatio_working_3-way'!M329</f>
        <v>7.8705081042621944E-2</v>
      </c>
      <c r="R329" s="11">
        <f t="shared" si="88"/>
        <v>0</v>
      </c>
      <c r="S329" s="11">
        <f t="shared" si="89"/>
        <v>-0.81560401938553206</v>
      </c>
      <c r="T329" s="11">
        <f t="shared" si="90"/>
        <v>-0.27788893335111825</v>
      </c>
      <c r="U329" s="11">
        <f>'OddsRatio_working_3-way'!S329-'OddsRatio_working_3-way'!R329^2/3</f>
        <v>-0.81560401938553206</v>
      </c>
      <c r="V329" s="11">
        <f>'OddsRatio_working_3-way'!S329*'OddsRatio_working_3-way'!R329/3-2*'OddsRatio_working_3-way'!R329^3/27-'OddsRatio_working_3-way'!T329</f>
        <v>0.27788893335111825</v>
      </c>
      <c r="W329" s="11">
        <f>'OddsRatio_working_3-way'!V329^2+4*'OddsRatio_working_3-way'!U329^3/27</f>
        <v>-3.1552046590240523E-3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0.14175459775439939</v>
      </c>
      <c r="Y329" s="11">
        <f>IF('OddsRatio_working_3-way'!W329&gt;=0,IF('OddsRatio_working_3-way'!V329+SQRT('OddsRatio_working_3-way'!W329)&gt;0,0,PI()),ACOS('OddsRatio_working_3-way'!V329/(2*'OddsRatio_working_3-way'!X329)))</f>
        <v>0.19944804474313305</v>
      </c>
      <c r="Z329" s="11">
        <f>'OddsRatio_working_3-way'!X329^(1/3)*COS('OddsRatio_working_3-way'!Y329/3)</f>
        <v>0.52025775693498355</v>
      </c>
      <c r="AA329" s="11">
        <f>'OddsRatio_working_3-way'!X329^(1/3)*COS(('OddsRatio_working_3-way'!Y329+2*PI())/3)</f>
        <v>-0.29012728856065678</v>
      </c>
      <c r="AB329" s="11">
        <f>'OddsRatio_working_3-way'!X329^(1/3)*COS(('OddsRatio_working_3-way'!Y329+4*PI())/3)</f>
        <v>-0.23013046837432688</v>
      </c>
      <c r="AC329" s="11">
        <f>'OddsRatio_working_3-way'!X329^(1/3)*SIN('OddsRatio_working_3-way'!Y329/3)</f>
        <v>3.4639180285099193E-2</v>
      </c>
      <c r="AD329" s="11">
        <f>'OddsRatio_working_3-way'!X329^(1/3)*SIN(('OddsRatio_working_3-way'!Y329+2*PI())/3)</f>
        <v>0.43323684387905587</v>
      </c>
      <c r="AE329" s="11">
        <f>'OddsRatio_working_3-way'!X329^(1/3)*SIN(('OddsRatio_working_3-way'!Y329+4*PI())/3)</f>
        <v>-0.46787602416415502</v>
      </c>
      <c r="AF329" s="11">
        <f>-'OddsRatio_working_3-way'!U329/(3*'OddsRatio_working_3-way'!X329^(1/3))*COS(('OddsRatio_working_3-way'!Y329)/3)</f>
        <v>0.52025775693498344</v>
      </c>
      <c r="AG329" s="11">
        <f>-'OddsRatio_working_3-way'!U329/(3*'OddsRatio_working_3-way'!X329^(1/3))*COS(('OddsRatio_working_3-way'!Y329+2*PI())/3)</f>
        <v>-0.29012728856065673</v>
      </c>
      <c r="AH329" s="11">
        <f>-'OddsRatio_working_3-way'!U329/(3*'OddsRatio_working_3-way'!X329^(1/3))*COS(('OddsRatio_working_3-way'!Y329+4*PI())/3)</f>
        <v>-0.23013046837432682</v>
      </c>
      <c r="AI329" s="11">
        <f>'OddsRatio_working_3-way'!U329/(3*'OddsRatio_working_3-way'!X329^(1/3))*SIN(('OddsRatio_working_3-way'!Y329)/3)</f>
        <v>-3.4639180285099186E-2</v>
      </c>
      <c r="AJ329" s="11">
        <f>'OddsRatio_working_3-way'!U329/(3*'OddsRatio_working_3-way'!X329^(1/3))*SIN(('OddsRatio_working_3-way'!Y329+2*PI())/3)</f>
        <v>-0.43323684387905581</v>
      </c>
      <c r="AK329" s="11">
        <f>'OddsRatio_working_3-way'!U329/(3*'OddsRatio_working_3-way'!X329^(1/3))*SIN(('OddsRatio_working_3-way'!Y329+4*PI())/3)</f>
        <v>0.46787602416415491</v>
      </c>
      <c r="AL329" s="11">
        <f>'OddsRatio_working_3-way'!Z329+'OddsRatio_working_3-way'!AF329</f>
        <v>1.0405155138699671</v>
      </c>
      <c r="AM329" s="11">
        <f>'OddsRatio_working_3-way'!AA329+'OddsRatio_working_3-way'!AG329</f>
        <v>-0.58025457712131345</v>
      </c>
      <c r="AN329" s="11">
        <f>'OddsRatio_working_3-way'!AB329+'OddsRatio_working_3-way'!AH329</f>
        <v>-0.4602609367486537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1.0405155138699671</v>
      </c>
      <c r="AS329" s="11">
        <f>IF(('OddsRatio_working_3-way'!X329=0),IF(Q329&gt;0,-Q329^(1/3),(-Q329)^(1/3)),'OddsRatio_working_3-way'!AM329-'OddsRatio_working_3-way'!R329/3)</f>
        <v>-0.58025457712131345</v>
      </c>
      <c r="AT329" s="11">
        <f>IF(('OddsRatio_working_3-way'!X329=0),IF(Q329&gt;0,-Q329^(1/3),(-Q329)^(1/3)),'OddsRatio_working_3-way'!AN329-'OddsRatio_working_3-way'!R329/3)</f>
        <v>-0.4602609367486537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9">
        <f t="shared" si="78"/>
        <v>0.42989436370950818</v>
      </c>
      <c r="E330" s="9">
        <f t="shared" si="79"/>
        <v>0.25690594542327333</v>
      </c>
      <c r="F330" s="9">
        <f t="shared" si="80"/>
        <v>0.31319969086721849</v>
      </c>
      <c r="G330" s="9">
        <f t="shared" si="81"/>
        <v>1.0442148437252381</v>
      </c>
      <c r="H330" s="9">
        <f t="shared" si="82"/>
        <v>2.3261528515310528</v>
      </c>
      <c r="I330" s="9">
        <f t="shared" si="83"/>
        <v>3.8924751171189094</v>
      </c>
      <c r="J330" s="9">
        <f t="shared" si="84"/>
        <v>3.1928511718230004</v>
      </c>
      <c r="K330" s="11">
        <f t="shared" si="85"/>
        <v>0.44052863436123346</v>
      </c>
      <c r="L330" s="11">
        <f t="shared" si="86"/>
        <v>0.26525198938992045</v>
      </c>
      <c r="M330" s="11">
        <f t="shared" si="87"/>
        <v>0.32258064516129031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-0.27846709454271457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0.23144055916642201</v>
      </c>
      <c r="Q330" s="11">
        <f>2*'OddsRatio_working_3-way'!K330*'OddsRatio_working_3-way'!L330*'OddsRatio_working_3-way'!M330</f>
        <v>7.5387804288736801E-2</v>
      </c>
      <c r="R330" s="11">
        <f t="shared" si="88"/>
        <v>0</v>
      </c>
      <c r="S330" s="11">
        <f t="shared" si="89"/>
        <v>-0.83112354637980723</v>
      </c>
      <c r="T330" s="11">
        <f t="shared" si="90"/>
        <v>-0.27072428220840622</v>
      </c>
      <c r="U330" s="11">
        <f>'OddsRatio_working_3-way'!S330-'OddsRatio_working_3-way'!R330^2/3</f>
        <v>-0.83112354637980723</v>
      </c>
      <c r="V330" s="11">
        <f>'OddsRatio_working_3-way'!S330*'OddsRatio_working_3-way'!R330/3-2*'OddsRatio_working_3-way'!R330^3/27-'OddsRatio_working_3-way'!T330</f>
        <v>0.27072428220840622</v>
      </c>
      <c r="W330" s="11">
        <f>'OddsRatio_working_3-way'!V330^2+4*'OddsRatio_working_3-way'!U330^3/27</f>
        <v>-1.1762019021123657E-2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0.14581979975159445</v>
      </c>
      <c r="Y330" s="11">
        <f>IF('OddsRatio_working_3-way'!W330&gt;=0,IF('OddsRatio_working_3-way'!V330+SQRT('OddsRatio_working_3-way'!W330)&gt;0,0,PI()),ACOS('OddsRatio_working_3-way'!V330/(2*'OddsRatio_working_3-way'!X330)))</f>
        <v>0.38102572340762597</v>
      </c>
      <c r="Z330" s="11">
        <f>'OddsRatio_working_3-way'!X330^(1/3)*COS('OddsRatio_working_3-way'!Y330/3)</f>
        <v>0.52210742186261905</v>
      </c>
      <c r="AA330" s="11">
        <f>'OddsRatio_working_3-way'!X330^(1/3)*COS(('OddsRatio_working_3-way'!Y330+2*PI())/3)</f>
        <v>-0.31879249011764682</v>
      </c>
      <c r="AB330" s="11">
        <f>'OddsRatio_working_3-way'!X330^(1/3)*COS(('OddsRatio_working_3-way'!Y330+4*PI())/3)</f>
        <v>-0.20331493174497234</v>
      </c>
      <c r="AC330" s="11">
        <f>'OddsRatio_working_3-way'!X330^(1/3)*SIN('OddsRatio_working_3-way'!Y330/3)</f>
        <v>6.6670999411824305E-2</v>
      </c>
      <c r="AD330" s="11">
        <f>'OddsRatio_working_3-way'!X330^(1/3)*SIN(('OddsRatio_working_3-way'!Y330+2*PI())/3)</f>
        <v>0.41882279113151472</v>
      </c>
      <c r="AE330" s="11">
        <f>'OddsRatio_working_3-way'!X330^(1/3)*SIN(('OddsRatio_working_3-way'!Y330+4*PI())/3)</f>
        <v>-0.48549379054333913</v>
      </c>
      <c r="AF330" s="11">
        <f>-'OddsRatio_working_3-way'!U330/(3*'OddsRatio_working_3-way'!X330^(1/3))*COS(('OddsRatio_working_3-way'!Y330)/3)</f>
        <v>0.52210742186261905</v>
      </c>
      <c r="AG330" s="11">
        <f>-'OddsRatio_working_3-way'!U330/(3*'OddsRatio_working_3-way'!X330^(1/3))*COS(('OddsRatio_working_3-way'!Y330+2*PI())/3)</f>
        <v>-0.31879249011764682</v>
      </c>
      <c r="AH330" s="11">
        <f>-'OddsRatio_working_3-way'!U330/(3*'OddsRatio_working_3-way'!X330^(1/3))*COS(('OddsRatio_working_3-way'!Y330+4*PI())/3)</f>
        <v>-0.20331493174497234</v>
      </c>
      <c r="AI330" s="11">
        <f>'OddsRatio_working_3-way'!U330/(3*'OddsRatio_working_3-way'!X330^(1/3))*SIN(('OddsRatio_working_3-way'!Y330)/3)</f>
        <v>-6.6670999411824305E-2</v>
      </c>
      <c r="AJ330" s="11">
        <f>'OddsRatio_working_3-way'!U330/(3*'OddsRatio_working_3-way'!X330^(1/3))*SIN(('OddsRatio_working_3-way'!Y330+2*PI())/3)</f>
        <v>-0.41882279113151472</v>
      </c>
      <c r="AK330" s="11">
        <f>'OddsRatio_working_3-way'!U330/(3*'OddsRatio_working_3-way'!X330^(1/3))*SIN(('OddsRatio_working_3-way'!Y330+4*PI())/3)</f>
        <v>0.48549379054333913</v>
      </c>
      <c r="AL330" s="11">
        <f>'OddsRatio_working_3-way'!Z330+'OddsRatio_working_3-way'!AF330</f>
        <v>1.0442148437252381</v>
      </c>
      <c r="AM330" s="11">
        <f>'OddsRatio_working_3-way'!AA330+'OddsRatio_working_3-way'!AG330</f>
        <v>-0.63758498023529364</v>
      </c>
      <c r="AN330" s="11">
        <f>'OddsRatio_working_3-way'!AB330+'OddsRatio_working_3-way'!AH330</f>
        <v>-0.40662986348994468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1.0442148437252381</v>
      </c>
      <c r="AS330" s="11">
        <f>IF(('OddsRatio_working_3-way'!X330=0),IF(Q330&gt;0,-Q330^(1/3),(-Q330)^(1/3)),'OddsRatio_working_3-way'!AM330-'OddsRatio_working_3-way'!R330/3)</f>
        <v>-0.63758498023529364</v>
      </c>
      <c r="AT330" s="11">
        <f>IF(('OddsRatio_working_3-way'!X330=0),IF(Q330&gt;0,-Q330^(1/3),(-Q330)^(1/3)),'OddsRatio_working_3-way'!AN330-'OddsRatio_working_3-way'!R330/3)</f>
        <v>-0.40662986348994468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9">
        <f t="shared" si="78"/>
        <v>0.54644207178175963</v>
      </c>
      <c r="E331" s="9">
        <f t="shared" si="79"/>
        <v>0.24582572160647795</v>
      </c>
      <c r="F331" s="9">
        <f t="shared" si="80"/>
        <v>0.20773220661176242</v>
      </c>
      <c r="G331" s="9">
        <f t="shared" si="81"/>
        <v>1.0506584126985388</v>
      </c>
      <c r="H331" s="9">
        <f t="shared" si="82"/>
        <v>1.8300201460318455</v>
      </c>
      <c r="I331" s="9">
        <f t="shared" si="83"/>
        <v>4.0679225650797326</v>
      </c>
      <c r="J331" s="9">
        <f t="shared" si="84"/>
        <v>4.8138900380956962</v>
      </c>
      <c r="K331" s="11">
        <f t="shared" si="85"/>
        <v>0.55865921787709494</v>
      </c>
      <c r="L331" s="11">
        <f t="shared" si="86"/>
        <v>0.25510204081632654</v>
      </c>
      <c r="M331" s="11">
        <f t="shared" si="87"/>
        <v>0.21598272138228941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-0.25774869717183546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0.22593107612387475</v>
      </c>
      <c r="Q331" s="11">
        <f>2*'OddsRatio_working_3-way'!K331*'OddsRatio_working_3-way'!L331*'OddsRatio_working_3-way'!M331</f>
        <v>6.1561601123671587E-2</v>
      </c>
      <c r="R331" s="11">
        <f t="shared" si="88"/>
        <v>0</v>
      </c>
      <c r="S331" s="11">
        <f t="shared" si="89"/>
        <v>-0.8765556474306887</v>
      </c>
      <c r="T331" s="11">
        <f t="shared" si="90"/>
        <v>-0.23884350066231297</v>
      </c>
      <c r="U331" s="11">
        <f>'OddsRatio_working_3-way'!S331-'OddsRatio_working_3-way'!R331^2/3</f>
        <v>-0.8765556474306887</v>
      </c>
      <c r="V331" s="11">
        <f>'OddsRatio_working_3-way'!S331*'OddsRatio_working_3-way'!R331/3-2*'OddsRatio_working_3-way'!R331^3/27-'OddsRatio_working_3-way'!T331</f>
        <v>0.23884350066231297</v>
      </c>
      <c r="W331" s="11">
        <f>'OddsRatio_working_3-way'!V331^2+4*'OddsRatio_working_3-way'!U331^3/27</f>
        <v>-4.273176131126475E-2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0.15793826255842269</v>
      </c>
      <c r="Y331" s="11">
        <f>IF('OddsRatio_working_3-way'!W331&gt;=0,IF('OddsRatio_working_3-way'!V331+SQRT('OddsRatio_working_3-way'!W331)&gt;0,0,PI()),ACOS('OddsRatio_working_3-way'!V331/(2*'OddsRatio_working_3-way'!X331)))</f>
        <v>0.71341825567163886</v>
      </c>
      <c r="Z331" s="11">
        <f>'OddsRatio_working_3-way'!X331^(1/3)*COS('OddsRatio_working_3-way'!Y331/3)</f>
        <v>0.52532920634926938</v>
      </c>
      <c r="AA331" s="11">
        <f>'OddsRatio_working_3-way'!X331^(1/3)*COS(('OddsRatio_working_3-way'!Y331+2*PI())/3)</f>
        <v>-0.37294075914231112</v>
      </c>
      <c r="AB331" s="11">
        <f>'OddsRatio_working_3-way'!X331^(1/3)*COS(('OddsRatio_working_3-way'!Y331+4*PI())/3)</f>
        <v>-0.15238844720695813</v>
      </c>
      <c r="AC331" s="11">
        <f>'OddsRatio_working_3-way'!X331^(1/3)*SIN('OddsRatio_working_3-way'!Y331/3)</f>
        <v>0.12733593666627027</v>
      </c>
      <c r="AD331" s="11">
        <f>'OddsRatio_working_3-way'!X331^(1/3)*SIN(('OddsRatio_working_3-way'!Y331+2*PI())/3)</f>
        <v>0.39128046971524949</v>
      </c>
      <c r="AE331" s="11">
        <f>'OddsRatio_working_3-way'!X331^(1/3)*SIN(('OddsRatio_working_3-way'!Y331+4*PI())/3)</f>
        <v>-0.51861640638151985</v>
      </c>
      <c r="AF331" s="11">
        <f>-'OddsRatio_working_3-way'!U331/(3*'OddsRatio_working_3-way'!X331^(1/3))*COS(('OddsRatio_working_3-way'!Y331)/3)</f>
        <v>0.52532920634926927</v>
      </c>
      <c r="AG331" s="11">
        <f>-'OddsRatio_working_3-way'!U331/(3*'OddsRatio_working_3-way'!X331^(1/3))*COS(('OddsRatio_working_3-way'!Y331+2*PI())/3)</f>
        <v>-0.37294075914231106</v>
      </c>
      <c r="AH331" s="11">
        <f>-'OddsRatio_working_3-way'!U331/(3*'OddsRatio_working_3-way'!X331^(1/3))*COS(('OddsRatio_working_3-way'!Y331+4*PI())/3)</f>
        <v>-0.15238844720695807</v>
      </c>
      <c r="AI331" s="11">
        <f>'OddsRatio_working_3-way'!U331/(3*'OddsRatio_working_3-way'!X331^(1/3))*SIN(('OddsRatio_working_3-way'!Y331)/3)</f>
        <v>-0.12733593666627024</v>
      </c>
      <c r="AJ331" s="11">
        <f>'OddsRatio_working_3-way'!U331/(3*'OddsRatio_working_3-way'!X331^(1/3))*SIN(('OddsRatio_working_3-way'!Y331+2*PI())/3)</f>
        <v>-0.39128046971524943</v>
      </c>
      <c r="AK331" s="11">
        <f>'OddsRatio_working_3-way'!U331/(3*'OddsRatio_working_3-way'!X331^(1/3))*SIN(('OddsRatio_working_3-way'!Y331+4*PI())/3)</f>
        <v>0.51861640638151973</v>
      </c>
      <c r="AL331" s="11">
        <f>'OddsRatio_working_3-way'!Z331+'OddsRatio_working_3-way'!AF331</f>
        <v>1.0506584126985388</v>
      </c>
      <c r="AM331" s="11">
        <f>'OddsRatio_working_3-way'!AA331+'OddsRatio_working_3-way'!AG331</f>
        <v>-0.74588151828462212</v>
      </c>
      <c r="AN331" s="11">
        <f>'OddsRatio_working_3-way'!AB331+'OddsRatio_working_3-way'!AH331</f>
        <v>-0.3047768944139162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1.0506584126985388</v>
      </c>
      <c r="AS331" s="11">
        <f>IF(('OddsRatio_working_3-way'!X331=0),IF(Q331&gt;0,-Q331^(1/3),(-Q331)^(1/3)),'OddsRatio_working_3-way'!AM331-'OddsRatio_working_3-way'!R331/3)</f>
        <v>-0.74588151828462212</v>
      </c>
      <c r="AT331" s="11">
        <f>IF(('OddsRatio_working_3-way'!X331=0),IF(Q331&gt;0,-Q331^(1/3),(-Q331)^(1/3)),'OddsRatio_working_3-way'!AN331-'OddsRatio_working_3-way'!R331/3)</f>
        <v>-0.3047768944139162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9">
        <f t="shared" si="78"/>
        <v>0.21999140904778944</v>
      </c>
      <c r="E332" s="9">
        <f t="shared" si="79"/>
        <v>0.28176326720937978</v>
      </c>
      <c r="F332" s="9">
        <f t="shared" si="80"/>
        <v>0.49824532374283081</v>
      </c>
      <c r="G332" s="9">
        <f t="shared" si="81"/>
        <v>1.0490035655025824</v>
      </c>
      <c r="H332" s="9">
        <f t="shared" si="82"/>
        <v>4.5456320513987292</v>
      </c>
      <c r="I332" s="9">
        <f t="shared" si="83"/>
        <v>3.5490786641712764</v>
      </c>
      <c r="J332" s="9">
        <f t="shared" si="84"/>
        <v>2.0070434228824787</v>
      </c>
      <c r="K332" s="11">
        <f t="shared" si="85"/>
        <v>0.22831050228310504</v>
      </c>
      <c r="L332" s="11">
        <f t="shared" si="86"/>
        <v>0.29154518950437314</v>
      </c>
      <c r="M332" s="11">
        <f t="shared" si="87"/>
        <v>0.51020408163265307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-0.26777492417950466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0.22991344387109852</v>
      </c>
      <c r="Q332" s="11">
        <f>2*'OddsRatio_working_3-way'!K332*'OddsRatio_working_3-way'!L332*'OddsRatio_working_3-way'!M332</f>
        <v>6.7921253728537218E-2</v>
      </c>
      <c r="R332" s="11">
        <f t="shared" si="88"/>
        <v>0</v>
      </c>
      <c r="S332" s="11">
        <f t="shared" si="89"/>
        <v>-0.85860707299453687</v>
      </c>
      <c r="T332" s="11">
        <f t="shared" si="90"/>
        <v>-0.25365053855082326</v>
      </c>
      <c r="U332" s="11">
        <f>'OddsRatio_working_3-way'!S332-'OddsRatio_working_3-way'!R332^2/3</f>
        <v>-0.85860707299453687</v>
      </c>
      <c r="V332" s="11">
        <f>'OddsRatio_working_3-way'!S332*'OddsRatio_working_3-way'!R332/3-2*'OddsRatio_working_3-way'!R332^3/27-'OddsRatio_working_3-way'!T332</f>
        <v>0.25365053855082326</v>
      </c>
      <c r="W332" s="11">
        <f>'OddsRatio_working_3-way'!V332^2+4*'OddsRatio_working_3-way'!U332^3/27</f>
        <v>-2.9434793432346312E-2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0.15311220488539523</v>
      </c>
      <c r="Y332" s="11">
        <f>IF('OddsRatio_working_3-way'!W332&gt;=0,IF('OddsRatio_working_3-way'!V332+SQRT('OddsRatio_working_3-way'!W332)&gt;0,0,PI()),ACOS('OddsRatio_working_3-way'!V332/(2*'OddsRatio_working_3-way'!X332)))</f>
        <v>0.59470132739305959</v>
      </c>
      <c r="Z332" s="11">
        <f>'OddsRatio_working_3-way'!X332^(1/3)*COS('OddsRatio_working_3-way'!Y332/3)</f>
        <v>0.52450178275129111</v>
      </c>
      <c r="AA332" s="11">
        <f>'OddsRatio_working_3-way'!X332^(1/3)*COS(('OddsRatio_working_3-way'!Y332+2*PI())/3)</f>
        <v>-0.3534933056722448</v>
      </c>
      <c r="AB332" s="11">
        <f>'OddsRatio_working_3-way'!X332^(1/3)*COS(('OddsRatio_working_3-way'!Y332+4*PI())/3)</f>
        <v>-0.17100847707904646</v>
      </c>
      <c r="AC332" s="11">
        <f>'OddsRatio_working_3-way'!X332^(1/3)*SIN('OddsRatio_working_3-way'!Y332/3)</f>
        <v>0.1053576649113059</v>
      </c>
      <c r="AD332" s="11">
        <f>'OddsRatio_working_3-way'!X332^(1/3)*SIN(('OddsRatio_working_3-way'!Y332+2*PI())/3)</f>
        <v>0.40155303573719187</v>
      </c>
      <c r="AE332" s="11">
        <f>'OddsRatio_working_3-way'!X332^(1/3)*SIN(('OddsRatio_working_3-way'!Y332+4*PI())/3)</f>
        <v>-0.50691070064849775</v>
      </c>
      <c r="AF332" s="11">
        <f>-'OddsRatio_working_3-way'!U332/(3*'OddsRatio_working_3-way'!X332^(1/3))*COS(('OddsRatio_working_3-way'!Y332)/3)</f>
        <v>0.52450178275129122</v>
      </c>
      <c r="AG332" s="11">
        <f>-'OddsRatio_working_3-way'!U332/(3*'OddsRatio_working_3-way'!X332^(1/3))*COS(('OddsRatio_working_3-way'!Y332+2*PI())/3)</f>
        <v>-0.35349330567224485</v>
      </c>
      <c r="AH332" s="11">
        <f>-'OddsRatio_working_3-way'!U332/(3*'OddsRatio_working_3-way'!X332^(1/3))*COS(('OddsRatio_working_3-way'!Y332+4*PI())/3)</f>
        <v>-0.17100847707904648</v>
      </c>
      <c r="AI332" s="11">
        <f>'OddsRatio_working_3-way'!U332/(3*'OddsRatio_working_3-way'!X332^(1/3))*SIN(('OddsRatio_working_3-way'!Y332)/3)</f>
        <v>-0.10535766491130591</v>
      </c>
      <c r="AJ332" s="11">
        <f>'OddsRatio_working_3-way'!U332/(3*'OddsRatio_working_3-way'!X332^(1/3))*SIN(('OddsRatio_working_3-way'!Y332+2*PI())/3)</f>
        <v>-0.40155303573719198</v>
      </c>
      <c r="AK332" s="11">
        <f>'OddsRatio_working_3-way'!U332/(3*'OddsRatio_working_3-way'!X332^(1/3))*SIN(('OddsRatio_working_3-way'!Y332+4*PI())/3)</f>
        <v>0.50691070064849786</v>
      </c>
      <c r="AL332" s="11">
        <f>'OddsRatio_working_3-way'!Z332+'OddsRatio_working_3-way'!AF332</f>
        <v>1.0490035655025824</v>
      </c>
      <c r="AM332" s="11">
        <f>'OddsRatio_working_3-way'!AA332+'OddsRatio_working_3-way'!AG332</f>
        <v>-0.70698661134448959</v>
      </c>
      <c r="AN332" s="11">
        <f>'OddsRatio_working_3-way'!AB332+'OddsRatio_working_3-way'!AH332</f>
        <v>-0.34201695415809297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1.0490035655025824</v>
      </c>
      <c r="AS332" s="11">
        <f>IF(('OddsRatio_working_3-way'!X332=0),IF(Q332&gt;0,-Q332^(1/3),(-Q332)^(1/3)),'OddsRatio_working_3-way'!AM332-'OddsRatio_working_3-way'!R332/3)</f>
        <v>-0.70698661134448959</v>
      </c>
      <c r="AT332" s="11">
        <f>IF(('OddsRatio_working_3-way'!X332=0),IF(Q332&gt;0,-Q332^(1/3),(-Q332)^(1/3)),'OddsRatio_working_3-way'!AN332-'OddsRatio_working_3-way'!R332/3)</f>
        <v>-0.34201695415809297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9">
        <f t="shared" si="78"/>
        <v>0.42039495480898764</v>
      </c>
      <c r="E333" s="9">
        <f t="shared" si="79"/>
        <v>0.31272948549780732</v>
      </c>
      <c r="F333" s="9">
        <f t="shared" si="80"/>
        <v>0.26687555969320498</v>
      </c>
      <c r="G333" s="9">
        <f t="shared" si="81"/>
        <v>1.0366282042060195</v>
      </c>
      <c r="H333" s="9">
        <f t="shared" si="82"/>
        <v>2.378715511594006</v>
      </c>
      <c r="I333" s="9">
        <f t="shared" si="83"/>
        <v>3.1976517929167616</v>
      </c>
      <c r="J333" s="9">
        <f t="shared" si="84"/>
        <v>3.7470647411459512</v>
      </c>
      <c r="K333" s="11">
        <f t="shared" si="85"/>
        <v>0.42918454935622319</v>
      </c>
      <c r="L333" s="11">
        <f t="shared" si="86"/>
        <v>0.32051282051282048</v>
      </c>
      <c r="M333" s="11">
        <f t="shared" si="87"/>
        <v>0.27397260273972601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-0.28159827904080947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0.22989337469906579</v>
      </c>
      <c r="Q333" s="11">
        <f>2*'OddsRatio_working_3-way'!K333*'OddsRatio_working_3-way'!L333*'OddsRatio_working_3-way'!M333</f>
        <v>7.537487695051337E-2</v>
      </c>
      <c r="R333" s="11">
        <f t="shared" si="88"/>
        <v>0</v>
      </c>
      <c r="S333" s="11">
        <f t="shared" si="89"/>
        <v>-0.81638771189276138</v>
      </c>
      <c r="T333" s="11">
        <f t="shared" si="90"/>
        <v>-0.26766810225992177</v>
      </c>
      <c r="U333" s="11">
        <f>'OddsRatio_working_3-way'!S333-'OddsRatio_working_3-way'!R333^2/3</f>
        <v>-0.81638771189276138</v>
      </c>
      <c r="V333" s="11">
        <f>'OddsRatio_working_3-way'!S333*'OddsRatio_working_3-way'!R333/3-2*'OddsRatio_working_3-way'!R333^3/27-'OddsRatio_working_3-way'!T333</f>
        <v>0.26766810225992177</v>
      </c>
      <c r="W333" s="11">
        <f>'OddsRatio_working_3-way'!V333^2+4*'OddsRatio_working_3-way'!U333^3/27</f>
        <v>-8.9631714641414673E-3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0.14195895923784577</v>
      </c>
      <c r="Y333" s="11">
        <f>IF('OddsRatio_working_3-way'!W333&gt;=0,IF('OddsRatio_working_3-way'!V333+SQRT('OddsRatio_working_3-way'!W333)&gt;0,0,PI()),ACOS('OddsRatio_working_3-way'!V333/(2*'OddsRatio_working_3-way'!X333)))</f>
        <v>0.33996662399531496</v>
      </c>
      <c r="Z333" s="11">
        <f>'OddsRatio_working_3-way'!X333^(1/3)*COS('OddsRatio_working_3-way'!Y333/3)</f>
        <v>0.51831410210300977</v>
      </c>
      <c r="AA333" s="11">
        <f>'OddsRatio_working_3-way'!X333^(1/3)*COS(('OddsRatio_working_3-way'!Y333+2*PI())/3)</f>
        <v>-0.31024321986512288</v>
      </c>
      <c r="AB333" s="11">
        <f>'OddsRatio_working_3-way'!X333^(1/3)*COS(('OddsRatio_working_3-way'!Y333+4*PI())/3)</f>
        <v>-0.208070882237887</v>
      </c>
      <c r="AC333" s="11">
        <f>'OddsRatio_working_3-way'!X333^(1/3)*SIN('OddsRatio_working_3-way'!Y333/3)</f>
        <v>5.8989226632818234E-2</v>
      </c>
      <c r="AD333" s="11">
        <f>'OddsRatio_working_3-way'!X333^(1/3)*SIN(('OddsRatio_working_3-way'!Y333+2*PI())/3)</f>
        <v>0.4193785662445188</v>
      </c>
      <c r="AE333" s="11">
        <f>'OddsRatio_working_3-way'!X333^(1/3)*SIN(('OddsRatio_working_3-way'!Y333+4*PI())/3)</f>
        <v>-0.47836779287733677</v>
      </c>
      <c r="AF333" s="11">
        <f>-'OddsRatio_working_3-way'!U333/(3*'OddsRatio_working_3-way'!X333^(1/3))*COS(('OddsRatio_working_3-way'!Y333)/3)</f>
        <v>0.51831410210300966</v>
      </c>
      <c r="AG333" s="11">
        <f>-'OddsRatio_working_3-way'!U333/(3*'OddsRatio_working_3-way'!X333^(1/3))*COS(('OddsRatio_working_3-way'!Y333+2*PI())/3)</f>
        <v>-0.31024321986512282</v>
      </c>
      <c r="AH333" s="11">
        <f>-'OddsRatio_working_3-way'!U333/(3*'OddsRatio_working_3-way'!X333^(1/3))*COS(('OddsRatio_working_3-way'!Y333+4*PI())/3)</f>
        <v>-0.20807088223788697</v>
      </c>
      <c r="AI333" s="11">
        <f>'OddsRatio_working_3-way'!U333/(3*'OddsRatio_working_3-way'!X333^(1/3))*SIN(('OddsRatio_working_3-way'!Y333)/3)</f>
        <v>-5.898922663281822E-2</v>
      </c>
      <c r="AJ333" s="11">
        <f>'OddsRatio_working_3-way'!U333/(3*'OddsRatio_working_3-way'!X333^(1/3))*SIN(('OddsRatio_working_3-way'!Y333+2*PI())/3)</f>
        <v>-0.41937856624451869</v>
      </c>
      <c r="AK333" s="11">
        <f>'OddsRatio_working_3-way'!U333/(3*'OddsRatio_working_3-way'!X333^(1/3))*SIN(('OddsRatio_working_3-way'!Y333+4*PI())/3)</f>
        <v>0.47836779287733666</v>
      </c>
      <c r="AL333" s="11">
        <f>'OddsRatio_working_3-way'!Z333+'OddsRatio_working_3-way'!AF333</f>
        <v>1.0366282042060195</v>
      </c>
      <c r="AM333" s="11">
        <f>'OddsRatio_working_3-way'!AA333+'OddsRatio_working_3-way'!AG333</f>
        <v>-0.62048643973024564</v>
      </c>
      <c r="AN333" s="11">
        <f>'OddsRatio_working_3-way'!AB333+'OddsRatio_working_3-way'!AH333</f>
        <v>-0.416141764475774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1.0366282042060195</v>
      </c>
      <c r="AS333" s="11">
        <f>IF(('OddsRatio_working_3-way'!X333=0),IF(Q333&gt;0,-Q333^(1/3),(-Q333)^(1/3)),'OddsRatio_working_3-way'!AM333-'OddsRatio_working_3-way'!R333/3)</f>
        <v>-0.62048643973024564</v>
      </c>
      <c r="AT333" s="11">
        <f>IF(('OddsRatio_working_3-way'!X333=0),IF(Q333&gt;0,-Q333^(1/3),(-Q333)^(1/3)),'OddsRatio_working_3-way'!AN333-'OddsRatio_working_3-way'!R333/3)</f>
        <v>-0.416141764475774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9">
        <f t="shared" si="78"/>
        <v>0.49780970537800845</v>
      </c>
      <c r="E334" s="9">
        <f t="shared" si="79"/>
        <v>0.30317735536495027</v>
      </c>
      <c r="F334" s="9">
        <f t="shared" si="80"/>
        <v>0.1990129392570413</v>
      </c>
      <c r="G334" s="9">
        <f t="shared" si="81"/>
        <v>1.0399997180155807</v>
      </c>
      <c r="H334" s="9">
        <f t="shared" si="82"/>
        <v>2.0087997264751132</v>
      </c>
      <c r="I334" s="9">
        <f t="shared" si="83"/>
        <v>3.2983993768144333</v>
      </c>
      <c r="J334" s="9">
        <f t="shared" si="84"/>
        <v>5.0247989087202978</v>
      </c>
      <c r="K334" s="11">
        <f t="shared" si="85"/>
        <v>0.50761421319796951</v>
      </c>
      <c r="L334" s="11">
        <f t="shared" si="86"/>
        <v>0.3115264797507788</v>
      </c>
      <c r="M334" s="11">
        <f t="shared" si="87"/>
        <v>0.20533880903490759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-0.2693858334632997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0.22892271987856772</v>
      </c>
      <c r="Q334" s="11">
        <f>2*'OddsRatio_working_3-way'!K334*'OddsRatio_working_3-way'!L334*'OddsRatio_working_3-way'!M334</f>
        <v>6.4942615568387999E-2</v>
      </c>
      <c r="R334" s="11">
        <f t="shared" si="88"/>
        <v>0</v>
      </c>
      <c r="S334" s="11">
        <f t="shared" si="89"/>
        <v>-0.84979494628753538</v>
      </c>
      <c r="T334" s="11">
        <f t="shared" si="90"/>
        <v>-0.24107658050710221</v>
      </c>
      <c r="U334" s="11">
        <f>'OddsRatio_working_3-way'!S334-'OddsRatio_working_3-way'!R334^2/3</f>
        <v>-0.84979494628753538</v>
      </c>
      <c r="V334" s="11">
        <f>'OddsRatio_working_3-way'!S334*'OddsRatio_working_3-way'!R334/3-2*'OddsRatio_working_3-way'!R334^3/27-'OddsRatio_working_3-way'!T334</f>
        <v>0.24107658050710221</v>
      </c>
      <c r="W334" s="11">
        <f>'OddsRatio_working_3-way'!V334^2+4*'OddsRatio_working_3-way'!U334^3/27</f>
        <v>-3.2797734670191508E-2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0.15076111264114897</v>
      </c>
      <c r="Y334" s="11">
        <f>IF('OddsRatio_working_3-way'!W334&gt;=0,IF('OddsRatio_working_3-way'!V334+SQRT('OddsRatio_working_3-way'!W334)&gt;0,0,PI()),ACOS('OddsRatio_working_3-way'!V334/(2*'OddsRatio_working_3-way'!X334)))</f>
        <v>0.64428118583942962</v>
      </c>
      <c r="Z334" s="11">
        <f>'OddsRatio_working_3-way'!X334^(1/3)*COS('OddsRatio_working_3-way'!Y334/3)</f>
        <v>0.51999985900779044</v>
      </c>
      <c r="AA334" s="11">
        <f>'OddsRatio_working_3-way'!X334^(1/3)*COS(('OddsRatio_working_3-way'!Y334+2*PI())/3)</f>
        <v>-0.35822847192305363</v>
      </c>
      <c r="AB334" s="11">
        <f>'OddsRatio_working_3-way'!X334^(1/3)*COS(('OddsRatio_working_3-way'!Y334+4*PI())/3)</f>
        <v>-0.16177138708473651</v>
      </c>
      <c r="AC334" s="11">
        <f>'OddsRatio_working_3-way'!X334^(1/3)*SIN('OddsRatio_working_3-way'!Y334/3)</f>
        <v>0.11342455081561148</v>
      </c>
      <c r="AD334" s="11">
        <f>'OddsRatio_working_3-way'!X334^(1/3)*SIN(('OddsRatio_working_3-way'!Y334+2*PI())/3)</f>
        <v>0.39362081245726721</v>
      </c>
      <c r="AE334" s="11">
        <f>'OddsRatio_working_3-way'!X334^(1/3)*SIN(('OddsRatio_working_3-way'!Y334+4*PI())/3)</f>
        <v>-0.50704536327287864</v>
      </c>
      <c r="AF334" s="11">
        <f>-'OddsRatio_working_3-way'!U334/(3*'OddsRatio_working_3-way'!X334^(1/3))*COS(('OddsRatio_working_3-way'!Y334)/3)</f>
        <v>0.51999985900779033</v>
      </c>
      <c r="AG334" s="11">
        <f>-'OddsRatio_working_3-way'!U334/(3*'OddsRatio_working_3-way'!X334^(1/3))*COS(('OddsRatio_working_3-way'!Y334+2*PI())/3)</f>
        <v>-0.35822847192305352</v>
      </c>
      <c r="AH334" s="11">
        <f>-'OddsRatio_working_3-way'!U334/(3*'OddsRatio_working_3-way'!X334^(1/3))*COS(('OddsRatio_working_3-way'!Y334+4*PI())/3)</f>
        <v>-0.16177138708473648</v>
      </c>
      <c r="AI334" s="11">
        <f>'OddsRatio_working_3-way'!U334/(3*'OddsRatio_working_3-way'!X334^(1/3))*SIN(('OddsRatio_working_3-way'!Y334)/3)</f>
        <v>-0.11342455081561145</v>
      </c>
      <c r="AJ334" s="11">
        <f>'OddsRatio_working_3-way'!U334/(3*'OddsRatio_working_3-way'!X334^(1/3))*SIN(('OddsRatio_working_3-way'!Y334+2*PI())/3)</f>
        <v>-0.39362081245726716</v>
      </c>
      <c r="AK334" s="11">
        <f>'OddsRatio_working_3-way'!U334/(3*'OddsRatio_working_3-way'!X334^(1/3))*SIN(('OddsRatio_working_3-way'!Y334+4*PI())/3)</f>
        <v>0.50704536327287852</v>
      </c>
      <c r="AL334" s="11">
        <f>'OddsRatio_working_3-way'!Z334+'OddsRatio_working_3-way'!AF334</f>
        <v>1.0399997180155807</v>
      </c>
      <c r="AM334" s="11">
        <f>'OddsRatio_working_3-way'!AA334+'OddsRatio_working_3-way'!AG334</f>
        <v>-0.71645694384610714</v>
      </c>
      <c r="AN334" s="11">
        <f>'OddsRatio_working_3-way'!AB334+'OddsRatio_working_3-way'!AH334</f>
        <v>-0.32354277416947297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1.0399997180155807</v>
      </c>
      <c r="AS334" s="11">
        <f>IF(('OddsRatio_working_3-way'!X334=0),IF(Q334&gt;0,-Q334^(1/3),(-Q334)^(1/3)),'OddsRatio_working_3-way'!AM334-'OddsRatio_working_3-way'!R334/3)</f>
        <v>-0.71645694384610714</v>
      </c>
      <c r="AT334" s="11">
        <f>IF(('OddsRatio_working_3-way'!X334=0),IF(Q334&gt;0,-Q334^(1/3),(-Q334)^(1/3)),'OddsRatio_working_3-way'!AN334-'OddsRatio_working_3-way'!R334/3)</f>
        <v>-0.32354277416947297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9">
        <f t="shared" si="78"/>
        <v>0.50752405759317842</v>
      </c>
      <c r="E335" s="9">
        <f t="shared" si="79"/>
        <v>0.26583264447051014</v>
      </c>
      <c r="F335" s="9">
        <f t="shared" si="80"/>
        <v>0.22664329793631149</v>
      </c>
      <c r="G335" s="9">
        <f t="shared" si="81"/>
        <v>1.0663186231203485</v>
      </c>
      <c r="H335" s="9">
        <f t="shared" si="82"/>
        <v>1.9703499470395172</v>
      </c>
      <c r="I335" s="9">
        <f t="shared" si="83"/>
        <v>3.7617652338817025</v>
      </c>
      <c r="J335" s="9">
        <f t="shared" si="84"/>
        <v>4.4122195939851157</v>
      </c>
      <c r="K335" s="11">
        <f t="shared" si="85"/>
        <v>0.52356020942408377</v>
      </c>
      <c r="L335" s="11">
        <f t="shared" si="86"/>
        <v>0.2785515320334262</v>
      </c>
      <c r="M335" s="11">
        <f t="shared" si="87"/>
        <v>0.23809523809523808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-0.26188705294423631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0.23264712847468902</v>
      </c>
      <c r="Q335" s="11">
        <f>2*'OddsRatio_working_3-way'!K335*'OddsRatio_working_3-way'!L335*'OddsRatio_working_3-way'!M335</f>
        <v>6.9446904022295239E-2</v>
      </c>
      <c r="R335" s="11">
        <f t="shared" si="88"/>
        <v>0</v>
      </c>
      <c r="S335" s="11">
        <f t="shared" si="89"/>
        <v>-0.88834910263481659</v>
      </c>
      <c r="T335" s="11">
        <f t="shared" si="90"/>
        <v>-0.26517883660740799</v>
      </c>
      <c r="U335" s="11">
        <f>'OddsRatio_working_3-way'!S335-'OddsRatio_working_3-way'!R335^2/3</f>
        <v>-0.88834910263481659</v>
      </c>
      <c r="V335" s="11">
        <f>'OddsRatio_working_3-way'!S335*'OddsRatio_working_3-way'!R335/3-2*'OddsRatio_working_3-way'!R335^3/27-'OddsRatio_working_3-way'!T335</f>
        <v>0.26517883660740799</v>
      </c>
      <c r="W335" s="11">
        <f>'OddsRatio_working_3-way'!V335^2+4*'OddsRatio_working_3-way'!U335^3/27</f>
        <v>-3.3539924626725504E-2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0.16113638634025515</v>
      </c>
      <c r="Y335" s="11">
        <f>IF('OddsRatio_working_3-way'!W335&gt;=0,IF('OddsRatio_working_3-way'!V335+SQRT('OddsRatio_working_3-way'!W335)&gt;0,0,PI()),ACOS('OddsRatio_working_3-way'!V335/(2*'OddsRatio_working_3-way'!X335)))</f>
        <v>0.60440614361866252</v>
      </c>
      <c r="Z335" s="11">
        <f>'OddsRatio_working_3-way'!X335^(1/3)*COS('OddsRatio_working_3-way'!Y335/3)</f>
        <v>0.53315931156017426</v>
      </c>
      <c r="AA335" s="11">
        <f>'OddsRatio_working_3-way'!X335^(1/3)*COS(('OddsRatio_working_3-way'!Y335+2*PI())/3)</f>
        <v>-0.36088308642401928</v>
      </c>
      <c r="AB335" s="11">
        <f>'OddsRatio_working_3-way'!X335^(1/3)*COS(('OddsRatio_working_3-way'!Y335+4*PI())/3)</f>
        <v>-0.17227622513615487</v>
      </c>
      <c r="AC335" s="11">
        <f>'OddsRatio_working_3-way'!X335^(1/3)*SIN('OddsRatio_working_3-way'!Y335/3)</f>
        <v>0.10889222213555884</v>
      </c>
      <c r="AD335" s="11">
        <f>'OddsRatio_working_3-way'!X335^(1/3)*SIN(('OddsRatio_working_3-way'!Y335+2*PI())/3)</f>
        <v>0.40728339700755378</v>
      </c>
      <c r="AE335" s="11">
        <f>'OddsRatio_working_3-way'!X335^(1/3)*SIN(('OddsRatio_working_3-way'!Y335+4*PI())/3)</f>
        <v>-0.51617561914311272</v>
      </c>
      <c r="AF335" s="11">
        <f>-'OddsRatio_working_3-way'!U335/(3*'OddsRatio_working_3-way'!X335^(1/3))*COS(('OddsRatio_working_3-way'!Y335)/3)</f>
        <v>0.53315931156017426</v>
      </c>
      <c r="AG335" s="11">
        <f>-'OddsRatio_working_3-way'!U335/(3*'OddsRatio_working_3-way'!X335^(1/3))*COS(('OddsRatio_working_3-way'!Y335+2*PI())/3)</f>
        <v>-0.36088308642401928</v>
      </c>
      <c r="AH335" s="11">
        <f>-'OddsRatio_working_3-way'!U335/(3*'OddsRatio_working_3-way'!X335^(1/3))*COS(('OddsRatio_working_3-way'!Y335+4*PI())/3)</f>
        <v>-0.17227622513615487</v>
      </c>
      <c r="AI335" s="11">
        <f>'OddsRatio_working_3-way'!U335/(3*'OddsRatio_working_3-way'!X335^(1/3))*SIN(('OddsRatio_working_3-way'!Y335)/3)</f>
        <v>-0.10889222213555884</v>
      </c>
      <c r="AJ335" s="11">
        <f>'OddsRatio_working_3-way'!U335/(3*'OddsRatio_working_3-way'!X335^(1/3))*SIN(('OddsRatio_working_3-way'!Y335+2*PI())/3)</f>
        <v>-0.40728339700755378</v>
      </c>
      <c r="AK335" s="11">
        <f>'OddsRatio_working_3-way'!U335/(3*'OddsRatio_working_3-way'!X335^(1/3))*SIN(('OddsRatio_working_3-way'!Y335+4*PI())/3)</f>
        <v>0.51617561914311272</v>
      </c>
      <c r="AL335" s="11">
        <f>'OddsRatio_working_3-way'!Z335+'OddsRatio_working_3-way'!AF335</f>
        <v>1.0663186231203485</v>
      </c>
      <c r="AM335" s="11">
        <f>'OddsRatio_working_3-way'!AA335+'OddsRatio_working_3-way'!AG335</f>
        <v>-0.72176617284803857</v>
      </c>
      <c r="AN335" s="11">
        <f>'OddsRatio_working_3-way'!AB335+'OddsRatio_working_3-way'!AH335</f>
        <v>-0.34455245027230974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1.0663186231203485</v>
      </c>
      <c r="AS335" s="11">
        <f>IF(('OddsRatio_working_3-way'!X335=0),IF(Q335&gt;0,-Q335^(1/3),(-Q335)^(1/3)),'OddsRatio_working_3-way'!AM335-'OddsRatio_working_3-way'!R335/3)</f>
        <v>-0.72176617284803857</v>
      </c>
      <c r="AT335" s="11">
        <f>IF(('OddsRatio_working_3-way'!X335=0),IF(Q335&gt;0,-Q335^(1/3),(-Q335)^(1/3)),'OddsRatio_working_3-way'!AN335-'OddsRatio_working_3-way'!R335/3)</f>
        <v>-0.34455245027230974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9">
        <f t="shared" si="78"/>
        <v>0.8262260373154483</v>
      </c>
      <c r="E336" s="9">
        <f t="shared" si="79"/>
        <v>0.1202355081537983</v>
      </c>
      <c r="F336" s="9">
        <f t="shared" si="80"/>
        <v>5.3538454530753482E-2</v>
      </c>
      <c r="G336" s="9">
        <f t="shared" si="81"/>
        <v>1.1069607616997845</v>
      </c>
      <c r="H336" s="9">
        <f t="shared" si="82"/>
        <v>1.2103225447229591</v>
      </c>
      <c r="I336" s="9">
        <f t="shared" si="83"/>
        <v>8.3170106348355759</v>
      </c>
      <c r="J336" s="9">
        <f t="shared" si="84"/>
        <v>18.678163364345554</v>
      </c>
      <c r="K336" s="11">
        <f t="shared" si="85"/>
        <v>0.84033613445378152</v>
      </c>
      <c r="L336" s="11">
        <f t="shared" si="86"/>
        <v>0.13140604467805519</v>
      </c>
      <c r="M336" s="11">
        <f t="shared" si="87"/>
        <v>5.892751915144373E-2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-0.13051081932195618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0.1481663458163599</v>
      </c>
      <c r="Q336" s="11">
        <f>2*'OddsRatio_working_3-way'!K336*'OddsRatio_working_3-way'!L336*'OddsRatio_working_3-way'!M336</f>
        <v>1.3014171788876585E-2</v>
      </c>
      <c r="R336" s="11">
        <f t="shared" si="88"/>
        <v>0</v>
      </c>
      <c r="S336" s="11">
        <f t="shared" si="89"/>
        <v>-1.1352801751313002</v>
      </c>
      <c r="T336" s="11">
        <f t="shared" si="90"/>
        <v>-9.9717187099806801E-2</v>
      </c>
      <c r="U336" s="11">
        <f>'OddsRatio_working_3-way'!S336-'OddsRatio_working_3-way'!R336^2/3</f>
        <v>-1.1352801751313002</v>
      </c>
      <c r="V336" s="11">
        <f>'OddsRatio_working_3-way'!S336*'OddsRatio_working_3-way'!R336/3-2*'OddsRatio_working_3-way'!R336^3/27-'OddsRatio_working_3-way'!T336</f>
        <v>9.9717187099806801E-2</v>
      </c>
      <c r="W336" s="11">
        <f>'OddsRatio_working_3-way'!V336^2+4*'OddsRatio_working_3-way'!U336^3/27</f>
        <v>-0.20682958306113852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0.2327944911634704</v>
      </c>
      <c r="Y336" s="11">
        <f>IF('OddsRatio_working_3-way'!W336&gt;=0,IF('OddsRatio_working_3-way'!V336+SQRT('OddsRatio_working_3-way'!W336)&gt;0,0,PI()),ACOS('OddsRatio_working_3-way'!V336/(2*'OddsRatio_working_3-way'!X336)))</f>
        <v>1.3549499065584696</v>
      </c>
      <c r="Z336" s="11">
        <f>'OddsRatio_working_3-way'!X336^(1/3)*COS('OddsRatio_working_3-way'!Y336/3)</f>
        <v>0.55348038084989226</v>
      </c>
      <c r="AA336" s="11">
        <f>'OddsRatio_working_3-way'!X336^(1/3)*COS(('OddsRatio_working_3-way'!Y336+2*PI())/3)</f>
        <v>-0.50925824304348744</v>
      </c>
      <c r="AB336" s="11">
        <f>'OddsRatio_working_3-way'!X336^(1/3)*COS(('OddsRatio_working_3-way'!Y336+4*PI())/3)</f>
        <v>-4.4222137806404979E-2</v>
      </c>
      <c r="AC336" s="11">
        <f>'OddsRatio_working_3-way'!X336^(1/3)*SIN('OddsRatio_working_3-way'!Y336/3)</f>
        <v>0.26848872054152478</v>
      </c>
      <c r="AD336" s="11">
        <f>'OddsRatio_working_3-way'!X336^(1/3)*SIN(('OddsRatio_working_3-way'!Y336+2*PI())/3)</f>
        <v>0.34508371004153043</v>
      </c>
      <c r="AE336" s="11">
        <f>'OddsRatio_working_3-way'!X336^(1/3)*SIN(('OddsRatio_working_3-way'!Y336+4*PI())/3)</f>
        <v>-0.61357243058305522</v>
      </c>
      <c r="AF336" s="11">
        <f>-'OddsRatio_working_3-way'!U336/(3*'OddsRatio_working_3-way'!X336^(1/3))*COS(('OddsRatio_working_3-way'!Y336)/3)</f>
        <v>0.55348038084989226</v>
      </c>
      <c r="AG336" s="11">
        <f>-'OddsRatio_working_3-way'!U336/(3*'OddsRatio_working_3-way'!X336^(1/3))*COS(('OddsRatio_working_3-way'!Y336+2*PI())/3)</f>
        <v>-0.50925824304348732</v>
      </c>
      <c r="AH336" s="11">
        <f>-'OddsRatio_working_3-way'!U336/(3*'OddsRatio_working_3-way'!X336^(1/3))*COS(('OddsRatio_working_3-way'!Y336+4*PI())/3)</f>
        <v>-4.4222137806404972E-2</v>
      </c>
      <c r="AI336" s="11">
        <f>'OddsRatio_working_3-way'!U336/(3*'OddsRatio_working_3-way'!X336^(1/3))*SIN(('OddsRatio_working_3-way'!Y336)/3)</f>
        <v>-0.26848872054152473</v>
      </c>
      <c r="AJ336" s="11">
        <f>'OddsRatio_working_3-way'!U336/(3*'OddsRatio_working_3-way'!X336^(1/3))*SIN(('OddsRatio_working_3-way'!Y336+2*PI())/3)</f>
        <v>-0.34508371004153038</v>
      </c>
      <c r="AK336" s="11">
        <f>'OddsRatio_working_3-way'!U336/(3*'OddsRatio_working_3-way'!X336^(1/3))*SIN(('OddsRatio_working_3-way'!Y336+4*PI())/3)</f>
        <v>0.61357243058305511</v>
      </c>
      <c r="AL336" s="11">
        <f>'OddsRatio_working_3-way'!Z336+'OddsRatio_working_3-way'!AF336</f>
        <v>1.1069607616997845</v>
      </c>
      <c r="AM336" s="11">
        <f>'OddsRatio_working_3-way'!AA336+'OddsRatio_working_3-way'!AG336</f>
        <v>-1.0185164860869746</v>
      </c>
      <c r="AN336" s="11">
        <f>'OddsRatio_working_3-way'!AB336+'OddsRatio_working_3-way'!AH336</f>
        <v>-8.8444275612809958E-2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1.1069607616997845</v>
      </c>
      <c r="AS336" s="11">
        <f>IF(('OddsRatio_working_3-way'!X336=0),IF(Q336&gt;0,-Q336^(1/3),(-Q336)^(1/3)),'OddsRatio_working_3-way'!AM336-'OddsRatio_working_3-way'!R336/3)</f>
        <v>-1.0185164860869746</v>
      </c>
      <c r="AT336" s="11">
        <f>IF(('OddsRatio_working_3-way'!X336=0),IF(Q336&gt;0,-Q336^(1/3),(-Q336)^(1/3)),'OddsRatio_working_3-way'!AN336-'OddsRatio_working_3-way'!R336/3)</f>
        <v>-8.8444275612809958E-2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9">
        <f t="shared" si="78"/>
        <v>0.70941593802888292</v>
      </c>
      <c r="E337" s="9">
        <f t="shared" si="79"/>
        <v>0.18125493513140656</v>
      </c>
      <c r="F337" s="9">
        <f t="shared" si="80"/>
        <v>0.10932912683971048</v>
      </c>
      <c r="G337" s="9">
        <f t="shared" si="81"/>
        <v>1.1378063370869831</v>
      </c>
      <c r="H337" s="9">
        <f t="shared" si="82"/>
        <v>1.4096102813513141</v>
      </c>
      <c r="I337" s="9">
        <f t="shared" si="83"/>
        <v>5.5170911582353224</v>
      </c>
      <c r="J337" s="9">
        <f t="shared" si="84"/>
        <v>9.1466933735427993</v>
      </c>
      <c r="K337" s="11">
        <f t="shared" si="85"/>
        <v>0.73529411764705876</v>
      </c>
      <c r="L337" s="11">
        <f t="shared" si="86"/>
        <v>0.2012072434607646</v>
      </c>
      <c r="M337" s="11">
        <f t="shared" si="87"/>
        <v>0.12254901960784313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-0.18553274665292796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0.20832172968607493</v>
      </c>
      <c r="Q337" s="11">
        <f>2*'OddsRatio_working_3-way'!K337*'OddsRatio_working_3-way'!L337*'OddsRatio_working_3-way'!M337</f>
        <v>3.6261397682519569E-2</v>
      </c>
      <c r="R337" s="11">
        <f t="shared" si="88"/>
        <v>0</v>
      </c>
      <c r="S337" s="11">
        <f t="shared" si="89"/>
        <v>-1.1228299771564199</v>
      </c>
      <c r="T337" s="11">
        <f t="shared" si="90"/>
        <v>-0.19544473057553</v>
      </c>
      <c r="U337" s="11">
        <f>'OddsRatio_working_3-way'!S337-'OddsRatio_working_3-way'!R337^2/3</f>
        <v>-1.1228299771564199</v>
      </c>
      <c r="V337" s="11">
        <f>'OddsRatio_working_3-way'!S337*'OddsRatio_working_3-way'!R337/3-2*'OddsRatio_working_3-way'!R337^3/27-'OddsRatio_working_3-way'!T337</f>
        <v>0.19544473057553</v>
      </c>
      <c r="W337" s="11">
        <f>'OddsRatio_working_3-way'!V337^2+4*'OddsRatio_working_3-way'!U337^3/27</f>
        <v>-0.17152057242644353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0.22897555280869233</v>
      </c>
      <c r="Y337" s="11">
        <f>IF('OddsRatio_working_3-way'!W337&gt;=0,IF('OddsRatio_working_3-way'!V337+SQRT('OddsRatio_working_3-way'!W337)&gt;0,0,PI()),ACOS('OddsRatio_working_3-way'!V337/(2*'OddsRatio_working_3-way'!X337)))</f>
        <v>1.1298662368548507</v>
      </c>
      <c r="Z337" s="11">
        <f>'OddsRatio_working_3-way'!X337^(1/3)*COS('OddsRatio_working_3-way'!Y337/3)</f>
        <v>0.56890316854349154</v>
      </c>
      <c r="AA337" s="11">
        <f>'OddsRatio_working_3-way'!X337^(1/3)*COS(('OddsRatio_working_3-way'!Y337+2*PI())/3)</f>
        <v>-0.47930892415142978</v>
      </c>
      <c r="AB337" s="11">
        <f>'OddsRatio_working_3-way'!X337^(1/3)*COS(('OddsRatio_working_3-way'!Y337+4*PI())/3)</f>
        <v>-8.95942443920619E-2</v>
      </c>
      <c r="AC337" s="11">
        <f>'OddsRatio_working_3-way'!X337^(1/3)*SIN('OddsRatio_working_3-way'!Y337/3)</f>
        <v>0.22500187526621998</v>
      </c>
      <c r="AD337" s="11">
        <f>'OddsRatio_working_3-way'!X337^(1/3)*SIN(('OddsRatio_working_3-way'!Y337+2*PI())/3)</f>
        <v>0.38018365861901388</v>
      </c>
      <c r="AE337" s="11">
        <f>'OddsRatio_working_3-way'!X337^(1/3)*SIN(('OddsRatio_working_3-way'!Y337+4*PI())/3)</f>
        <v>-0.60518553388523377</v>
      </c>
      <c r="AF337" s="11">
        <f>-'OddsRatio_working_3-way'!U337/(3*'OddsRatio_working_3-way'!X337^(1/3))*COS(('OddsRatio_working_3-way'!Y337)/3)</f>
        <v>0.56890316854349154</v>
      </c>
      <c r="AG337" s="11">
        <f>-'OddsRatio_working_3-way'!U337/(3*'OddsRatio_working_3-way'!X337^(1/3))*COS(('OddsRatio_working_3-way'!Y337+2*PI())/3)</f>
        <v>-0.47930892415142978</v>
      </c>
      <c r="AH337" s="11">
        <f>-'OddsRatio_working_3-way'!U337/(3*'OddsRatio_working_3-way'!X337^(1/3))*COS(('OddsRatio_working_3-way'!Y337+4*PI())/3)</f>
        <v>-8.95942443920619E-2</v>
      </c>
      <c r="AI337" s="11">
        <f>'OddsRatio_working_3-way'!U337/(3*'OddsRatio_working_3-way'!X337^(1/3))*SIN(('OddsRatio_working_3-way'!Y337)/3)</f>
        <v>-0.22500187526621998</v>
      </c>
      <c r="AJ337" s="11">
        <f>'OddsRatio_working_3-way'!U337/(3*'OddsRatio_working_3-way'!X337^(1/3))*SIN(('OddsRatio_working_3-way'!Y337+2*PI())/3)</f>
        <v>-0.38018365861901388</v>
      </c>
      <c r="AK337" s="11">
        <f>'OddsRatio_working_3-way'!U337/(3*'OddsRatio_working_3-way'!X337^(1/3))*SIN(('OddsRatio_working_3-way'!Y337+4*PI())/3)</f>
        <v>0.60518553388523377</v>
      </c>
      <c r="AL337" s="11">
        <f>'OddsRatio_working_3-way'!Z337+'OddsRatio_working_3-way'!AF337</f>
        <v>1.1378063370869831</v>
      </c>
      <c r="AM337" s="11">
        <f>'OddsRatio_working_3-way'!AA337+'OddsRatio_working_3-way'!AG337</f>
        <v>-0.95861784830285957</v>
      </c>
      <c r="AN337" s="11">
        <f>'OddsRatio_working_3-way'!AB337+'OddsRatio_working_3-way'!AH337</f>
        <v>-0.1791884887841238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1.1378063370869831</v>
      </c>
      <c r="AS337" s="11">
        <f>IF(('OddsRatio_working_3-way'!X337=0),IF(Q337&gt;0,-Q337^(1/3),(-Q337)^(1/3)),'OddsRatio_working_3-way'!AM337-'OddsRatio_working_3-way'!R337/3)</f>
        <v>-0.95861784830285957</v>
      </c>
      <c r="AT337" s="11">
        <f>IF(('OddsRatio_working_3-way'!X337=0),IF(Q337&gt;0,-Q337^(1/3),(-Q337)^(1/3)),'OddsRatio_working_3-way'!AN337-'OddsRatio_working_3-way'!R337/3)</f>
        <v>-0.1791884887841238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9">
        <f t="shared" si="78"/>
        <v>0.3384113256825555</v>
      </c>
      <c r="E338" s="9">
        <f t="shared" si="79"/>
        <v>0.27971142849450248</v>
      </c>
      <c r="F338" s="9">
        <f t="shared" si="80"/>
        <v>0.38187724582294208</v>
      </c>
      <c r="G338" s="9">
        <f t="shared" si="81"/>
        <v>1.0510665827661907</v>
      </c>
      <c r="H338" s="9">
        <f t="shared" si="82"/>
        <v>2.954983843945115</v>
      </c>
      <c r="I338" s="9">
        <f t="shared" si="83"/>
        <v>3.5751131277771666</v>
      </c>
      <c r="J338" s="9">
        <f t="shared" si="84"/>
        <v>2.6186425374599338</v>
      </c>
      <c r="K338" s="11">
        <f t="shared" si="85"/>
        <v>0.34965034965034969</v>
      </c>
      <c r="L338" s="11">
        <f t="shared" si="86"/>
        <v>0.28985507246376813</v>
      </c>
      <c r="M338" s="11">
        <f t="shared" si="87"/>
        <v>0.39370078740157477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-0.2800147473204645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0.23341943917089414</v>
      </c>
      <c r="Q338" s="11">
        <f>2*'OddsRatio_working_3-way'!K338*'OddsRatio_working_3-way'!L338*'OddsRatio_working_3-way'!M338</f>
        <v>7.9801517665262958E-2</v>
      </c>
      <c r="R338" s="11">
        <f t="shared" si="88"/>
        <v>0</v>
      </c>
      <c r="S338" s="11">
        <f t="shared" si="89"/>
        <v>-0.83359694946265062</v>
      </c>
      <c r="T338" s="11">
        <f t="shared" si="90"/>
        <v>-0.28499041007270109</v>
      </c>
      <c r="U338" s="11">
        <f>'OddsRatio_working_3-way'!S338-'OddsRatio_working_3-way'!R338^2/3</f>
        <v>-0.83359694946265062</v>
      </c>
      <c r="V338" s="11">
        <f>'OddsRatio_working_3-way'!S338*'OddsRatio_working_3-way'!R338/3-2*'OddsRatio_working_3-way'!R338^3/27-'OddsRatio_working_3-way'!T338</f>
        <v>0.28499041007270109</v>
      </c>
      <c r="W338" s="11">
        <f>'OddsRatio_working_3-way'!V338^2+4*'OddsRatio_working_3-way'!U338^3/27</f>
        <v>-4.5957369406815773E-3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0.1464712179696816</v>
      </c>
      <c r="Y338" s="11">
        <f>IF('OddsRatio_working_3-way'!W338&gt;=0,IF('OddsRatio_working_3-way'!V338+SQRT('OddsRatio_working_3-way'!W338)&gt;0,0,PI()),ACOS('OddsRatio_working_3-way'!V338/(2*'OddsRatio_working_3-way'!X338)))</f>
        <v>0.23353398747829579</v>
      </c>
      <c r="Z338" s="11">
        <f>'OddsRatio_working_3-way'!X338^(1/3)*COS('OddsRatio_working_3-way'!Y338/3)</f>
        <v>0.52553329138309535</v>
      </c>
      <c r="AA338" s="11">
        <f>'OddsRatio_working_3-way'!X338^(1/3)*COS(('OddsRatio_working_3-way'!Y338+2*PI())/3)</f>
        <v>-0.29826744993174148</v>
      </c>
      <c r="AB338" s="11">
        <f>'OddsRatio_working_3-way'!X338^(1/3)*COS(('OddsRatio_working_3-way'!Y338+4*PI())/3)</f>
        <v>-0.22726584145135406</v>
      </c>
      <c r="AC338" s="11">
        <f>'OddsRatio_working_3-way'!X338^(1/3)*SIN('OddsRatio_working_3-way'!Y338/3)</f>
        <v>4.0992797769048239E-2</v>
      </c>
      <c r="AD338" s="11">
        <f>'OddsRatio_working_3-way'!X338^(1/3)*SIN(('OddsRatio_working_3-way'!Y338+2*PI())/3)</f>
        <v>0.43462878198768623</v>
      </c>
      <c r="AE338" s="11">
        <f>'OddsRatio_working_3-way'!X338^(1/3)*SIN(('OddsRatio_working_3-way'!Y338+4*PI())/3)</f>
        <v>-0.47562157975673425</v>
      </c>
      <c r="AF338" s="11">
        <f>-'OddsRatio_working_3-way'!U338/(3*'OddsRatio_working_3-way'!X338^(1/3))*COS(('OddsRatio_working_3-way'!Y338)/3)</f>
        <v>0.52553329138309535</v>
      </c>
      <c r="AG338" s="11">
        <f>-'OddsRatio_working_3-way'!U338/(3*'OddsRatio_working_3-way'!X338^(1/3))*COS(('OddsRatio_working_3-way'!Y338+2*PI())/3)</f>
        <v>-0.29826744993174148</v>
      </c>
      <c r="AH338" s="11">
        <f>-'OddsRatio_working_3-way'!U338/(3*'OddsRatio_working_3-way'!X338^(1/3))*COS(('OddsRatio_working_3-way'!Y338+4*PI())/3)</f>
        <v>-0.22726584145135406</v>
      </c>
      <c r="AI338" s="11">
        <f>'OddsRatio_working_3-way'!U338/(3*'OddsRatio_working_3-way'!X338^(1/3))*SIN(('OddsRatio_working_3-way'!Y338)/3)</f>
        <v>-4.0992797769048239E-2</v>
      </c>
      <c r="AJ338" s="11">
        <f>'OddsRatio_working_3-way'!U338/(3*'OddsRatio_working_3-way'!X338^(1/3))*SIN(('OddsRatio_working_3-way'!Y338+2*PI())/3)</f>
        <v>-0.43462878198768623</v>
      </c>
      <c r="AK338" s="11">
        <f>'OddsRatio_working_3-way'!U338/(3*'OddsRatio_working_3-way'!X338^(1/3))*SIN(('OddsRatio_working_3-way'!Y338+4*PI())/3)</f>
        <v>0.47562157975673425</v>
      </c>
      <c r="AL338" s="11">
        <f>'OddsRatio_working_3-way'!Z338+'OddsRatio_working_3-way'!AF338</f>
        <v>1.0510665827661907</v>
      </c>
      <c r="AM338" s="11">
        <f>'OddsRatio_working_3-way'!AA338+'OddsRatio_working_3-way'!AG338</f>
        <v>-0.59653489986348296</v>
      </c>
      <c r="AN338" s="11">
        <f>'OddsRatio_working_3-way'!AB338+'OddsRatio_working_3-way'!AH338</f>
        <v>-0.45453168290270812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1.0510665827661907</v>
      </c>
      <c r="AS338" s="11">
        <f>IF(('OddsRatio_working_3-way'!X338=0),IF(Q338&gt;0,-Q338^(1/3),(-Q338)^(1/3)),'OddsRatio_working_3-way'!AM338-'OddsRatio_working_3-way'!R338/3)</f>
        <v>-0.59653489986348296</v>
      </c>
      <c r="AT338" s="11">
        <f>IF(('OddsRatio_working_3-way'!X338=0),IF(Q338&gt;0,-Q338^(1/3),(-Q338)^(1/3)),'OddsRatio_working_3-way'!AN338-'OddsRatio_working_3-way'!R338/3)</f>
        <v>-0.45453168290270812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9">
        <f t="shared" si="78"/>
        <v>0.2907767148751762</v>
      </c>
      <c r="E339" s="9">
        <f t="shared" si="79"/>
        <v>0.31769508815099312</v>
      </c>
      <c r="F339" s="9">
        <f t="shared" si="80"/>
        <v>0.39152819697383062</v>
      </c>
      <c r="G339" s="9">
        <f t="shared" si="81"/>
        <v>1.0792322659735807</v>
      </c>
      <c r="H339" s="9">
        <f t="shared" si="82"/>
        <v>3.4390649211002922</v>
      </c>
      <c r="I339" s="9">
        <f t="shared" si="83"/>
        <v>3.1476722092874256</v>
      </c>
      <c r="J339" s="9">
        <f t="shared" si="84"/>
        <v>2.554094463001956</v>
      </c>
      <c r="K339" s="11">
        <f t="shared" si="85"/>
        <v>0.30674846625766872</v>
      </c>
      <c r="L339" s="11">
        <f t="shared" si="86"/>
        <v>0.33444816053511706</v>
      </c>
      <c r="M339" s="11">
        <f t="shared" si="87"/>
        <v>0.4098360655737705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-0.27229859025878955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0.2392399217344886</v>
      </c>
      <c r="Q339" s="11">
        <f>2*'OddsRatio_working_3-way'!K339*'OddsRatio_working_3-way'!L339*'OddsRatio_working_3-way'!M339</f>
        <v>8.4091360890857156E-2</v>
      </c>
      <c r="R339" s="11">
        <f t="shared" si="88"/>
        <v>0</v>
      </c>
      <c r="S339" s="11">
        <f t="shared" si="89"/>
        <v>-0.87859405187194561</v>
      </c>
      <c r="T339" s="11">
        <f t="shared" si="90"/>
        <v>-0.30882040487590356</v>
      </c>
      <c r="U339" s="11">
        <f>'OddsRatio_working_3-way'!S339-'OddsRatio_working_3-way'!R339^2/3</f>
        <v>-0.87859405187194561</v>
      </c>
      <c r="V339" s="11">
        <f>'OddsRatio_working_3-way'!S339*'OddsRatio_working_3-way'!R339/3-2*'OddsRatio_working_3-way'!R339^3/27-'OddsRatio_working_3-way'!T339</f>
        <v>0.30882040487590356</v>
      </c>
      <c r="W339" s="11">
        <f>'OddsRatio_working_3-way'!V339^2+4*'OddsRatio_working_3-way'!U339^3/27</f>
        <v>-5.1056489384676829E-3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0.15848950391602018</v>
      </c>
      <c r="Y339" s="11">
        <f>IF('OddsRatio_working_3-way'!W339&gt;=0,IF('OddsRatio_working_3-way'!V339+SQRT('OddsRatio_working_3-way'!W339)&gt;0,0,PI()),ACOS('OddsRatio_working_3-way'!V339/(2*'OddsRatio_working_3-way'!X339)))</f>
        <v>0.22737545702612194</v>
      </c>
      <c r="Z339" s="11">
        <f>'OddsRatio_working_3-way'!X339^(1/3)*COS('OddsRatio_working_3-way'!Y339/3)</f>
        <v>0.53961613298679034</v>
      </c>
      <c r="AA339" s="11">
        <f>'OddsRatio_working_3-way'!X339^(1/3)*COS(('OddsRatio_working_3-way'!Y339+2*PI())/3)</f>
        <v>-0.30529517307132625</v>
      </c>
      <c r="AB339" s="11">
        <f>'OddsRatio_working_3-way'!X339^(1/3)*COS(('OddsRatio_working_3-way'!Y339+4*PI())/3)</f>
        <v>-0.2343209599154642</v>
      </c>
      <c r="AC339" s="11">
        <f>'OddsRatio_working_3-way'!X339^(1/3)*SIN('OddsRatio_working_3-way'!Y339/3)</f>
        <v>4.0976981071058786E-2</v>
      </c>
      <c r="AD339" s="11">
        <f>'OddsRatio_working_3-way'!X339^(1/3)*SIN(('OddsRatio_working_3-way'!Y339+2*PI())/3)</f>
        <v>0.44683278892295303</v>
      </c>
      <c r="AE339" s="11">
        <f>'OddsRatio_working_3-way'!X339^(1/3)*SIN(('OddsRatio_working_3-way'!Y339+4*PI())/3)</f>
        <v>-0.48780976999401182</v>
      </c>
      <c r="AF339" s="11">
        <f>-'OddsRatio_working_3-way'!U339/(3*'OddsRatio_working_3-way'!X339^(1/3))*COS(('OddsRatio_working_3-way'!Y339)/3)</f>
        <v>0.53961613298679023</v>
      </c>
      <c r="AG339" s="11">
        <f>-'OddsRatio_working_3-way'!U339/(3*'OddsRatio_working_3-way'!X339^(1/3))*COS(('OddsRatio_working_3-way'!Y339+2*PI())/3)</f>
        <v>-0.3052951730713262</v>
      </c>
      <c r="AH339" s="11">
        <f>-'OddsRatio_working_3-way'!U339/(3*'OddsRatio_working_3-way'!X339^(1/3))*COS(('OddsRatio_working_3-way'!Y339+4*PI())/3)</f>
        <v>-0.23432095991546414</v>
      </c>
      <c r="AI339" s="11">
        <f>'OddsRatio_working_3-way'!U339/(3*'OddsRatio_working_3-way'!X339^(1/3))*SIN(('OddsRatio_working_3-way'!Y339)/3)</f>
        <v>-4.097698107105878E-2</v>
      </c>
      <c r="AJ339" s="11">
        <f>'OddsRatio_working_3-way'!U339/(3*'OddsRatio_working_3-way'!X339^(1/3))*SIN(('OddsRatio_working_3-way'!Y339+2*PI())/3)</f>
        <v>-0.44683278892295292</v>
      </c>
      <c r="AK339" s="11">
        <f>'OddsRatio_working_3-way'!U339/(3*'OddsRatio_working_3-way'!X339^(1/3))*SIN(('OddsRatio_working_3-way'!Y339+4*PI())/3)</f>
        <v>0.48780976999401171</v>
      </c>
      <c r="AL339" s="11">
        <f>'OddsRatio_working_3-way'!Z339+'OddsRatio_working_3-way'!AF339</f>
        <v>1.0792322659735807</v>
      </c>
      <c r="AM339" s="11">
        <f>'OddsRatio_working_3-way'!AA339+'OddsRatio_working_3-way'!AG339</f>
        <v>-0.61059034614265251</v>
      </c>
      <c r="AN339" s="11">
        <f>'OddsRatio_working_3-way'!AB339+'OddsRatio_working_3-way'!AH339</f>
        <v>-0.46864191983092834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1.0792322659735807</v>
      </c>
      <c r="AS339" s="11">
        <f>IF(('OddsRatio_working_3-way'!X339=0),IF(Q339&gt;0,-Q339^(1/3),(-Q339)^(1/3)),'OddsRatio_working_3-way'!AM339-'OddsRatio_working_3-way'!R339/3)</f>
        <v>-0.61059034614265251</v>
      </c>
      <c r="AT339" s="11">
        <f>IF(('OddsRatio_working_3-way'!X339=0),IF(Q339&gt;0,-Q339^(1/3),(-Q339)^(1/3)),'OddsRatio_working_3-way'!AN339-'OddsRatio_working_3-way'!R339/3)</f>
        <v>-0.46864191983092834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9">
        <f t="shared" si="78"/>
        <v>0.52514532357007482</v>
      </c>
      <c r="E340" s="9">
        <f t="shared" si="79"/>
        <v>0.23535300220666322</v>
      </c>
      <c r="F340" s="9">
        <f t="shared" si="80"/>
        <v>0.23950167422326218</v>
      </c>
      <c r="G340" s="9">
        <f t="shared" si="81"/>
        <v>1.0514358135119788</v>
      </c>
      <c r="H340" s="9">
        <f t="shared" si="82"/>
        <v>1.904234799620302</v>
      </c>
      <c r="I340" s="9">
        <f t="shared" si="83"/>
        <v>4.2489366637520138</v>
      </c>
      <c r="J340" s="9">
        <f t="shared" si="84"/>
        <v>4.1753361568061749</v>
      </c>
      <c r="K340" s="11">
        <f t="shared" si="85"/>
        <v>0.5376344086021505</v>
      </c>
      <c r="L340" s="11">
        <f t="shared" si="86"/>
        <v>0.24449877750611249</v>
      </c>
      <c r="M340" s="11">
        <f t="shared" si="87"/>
        <v>0.24875621890547267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-0.26242280199287504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0.22791372160937301</v>
      </c>
      <c r="Q340" s="11">
        <f>2*'OddsRatio_working_3-way'!K340*'OddsRatio_working_3-way'!L340*'OddsRatio_working_3-way'!M340</f>
        <v>6.5398485397237596E-2</v>
      </c>
      <c r="R340" s="11">
        <f t="shared" si="88"/>
        <v>0</v>
      </c>
      <c r="S340" s="11">
        <f t="shared" si="89"/>
        <v>-0.86849816356873222</v>
      </c>
      <c r="T340" s="11">
        <f t="shared" si="90"/>
        <v>-0.24921037692072662</v>
      </c>
      <c r="U340" s="11">
        <f>'OddsRatio_working_3-way'!S340-'OddsRatio_working_3-way'!R340^2/3</f>
        <v>-0.86849816356873222</v>
      </c>
      <c r="V340" s="11">
        <f>'OddsRatio_working_3-way'!S340*'OddsRatio_working_3-way'!R340/3-2*'OddsRatio_working_3-way'!R340^3/27-'OddsRatio_working_3-way'!T340</f>
        <v>0.24921037692072662</v>
      </c>
      <c r="W340" s="11">
        <f>'OddsRatio_working_3-way'!V340^2+4*'OddsRatio_working_3-way'!U340^3/27</f>
        <v>-3.4945841889276505E-2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0.15576557213826739</v>
      </c>
      <c r="Y340" s="11">
        <f>IF('OddsRatio_working_3-way'!W340&gt;=0,IF('OddsRatio_working_3-way'!V340+SQRT('OddsRatio_working_3-way'!W340)&gt;0,0,PI()),ACOS('OddsRatio_working_3-way'!V340/(2*'OddsRatio_working_3-way'!X340)))</f>
        <v>0.64357888457372259</v>
      </c>
      <c r="Z340" s="11">
        <f>'OddsRatio_working_3-way'!X340^(1/3)*COS('OddsRatio_working_3-way'!Y340/3)</f>
        <v>0.52571790675598951</v>
      </c>
      <c r="AA340" s="11">
        <f>'OddsRatio_working_3-way'!X340^(1/3)*COS(('OddsRatio_working_3-way'!Y340+2*PI())/3)</f>
        <v>-0.36205599355187607</v>
      </c>
      <c r="AB340" s="11">
        <f>'OddsRatio_working_3-way'!X340^(1/3)*COS(('OddsRatio_working_3-way'!Y340+4*PI())/3)</f>
        <v>-0.1636619132041133</v>
      </c>
      <c r="AC340" s="11">
        <f>'OddsRatio_working_3-way'!X340^(1/3)*SIN('OddsRatio_working_3-way'!Y340/3)</f>
        <v>0.1145428756944091</v>
      </c>
      <c r="AD340" s="11">
        <f>'OddsRatio_working_3-way'!X340^(1/3)*SIN(('OddsRatio_working_3-way'!Y340+2*PI())/3)</f>
        <v>0.39801362462786116</v>
      </c>
      <c r="AE340" s="11">
        <f>'OddsRatio_working_3-way'!X340^(1/3)*SIN(('OddsRatio_working_3-way'!Y340+4*PI())/3)</f>
        <v>-0.51255650032227018</v>
      </c>
      <c r="AF340" s="11">
        <f>-'OddsRatio_working_3-way'!U340/(3*'OddsRatio_working_3-way'!X340^(1/3))*COS(('OddsRatio_working_3-way'!Y340)/3)</f>
        <v>0.52571790675598939</v>
      </c>
      <c r="AG340" s="11">
        <f>-'OddsRatio_working_3-way'!U340/(3*'OddsRatio_working_3-way'!X340^(1/3))*COS(('OddsRatio_working_3-way'!Y340+2*PI())/3)</f>
        <v>-0.36205599355187601</v>
      </c>
      <c r="AH340" s="11">
        <f>-'OddsRatio_working_3-way'!U340/(3*'OddsRatio_working_3-way'!X340^(1/3))*COS(('OddsRatio_working_3-way'!Y340+4*PI())/3)</f>
        <v>-0.16366191320411327</v>
      </c>
      <c r="AI340" s="11">
        <f>'OddsRatio_working_3-way'!U340/(3*'OddsRatio_working_3-way'!X340^(1/3))*SIN(('OddsRatio_working_3-way'!Y340)/3)</f>
        <v>-0.11454287569440907</v>
      </c>
      <c r="AJ340" s="11">
        <f>'OddsRatio_working_3-way'!U340/(3*'OddsRatio_working_3-way'!X340^(1/3))*SIN(('OddsRatio_working_3-way'!Y340+2*PI())/3)</f>
        <v>-0.39801362462786111</v>
      </c>
      <c r="AK340" s="11">
        <f>'OddsRatio_working_3-way'!U340/(3*'OddsRatio_working_3-way'!X340^(1/3))*SIN(('OddsRatio_working_3-way'!Y340+4*PI())/3)</f>
        <v>0.51255650032227007</v>
      </c>
      <c r="AL340" s="11">
        <f>'OddsRatio_working_3-way'!Z340+'OddsRatio_working_3-way'!AF340</f>
        <v>1.0514358135119788</v>
      </c>
      <c r="AM340" s="11">
        <f>'OddsRatio_working_3-way'!AA340+'OddsRatio_working_3-way'!AG340</f>
        <v>-0.72411198710375202</v>
      </c>
      <c r="AN340" s="11">
        <f>'OddsRatio_working_3-way'!AB340+'OddsRatio_working_3-way'!AH340</f>
        <v>-0.32732382640822655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1.0514358135119788</v>
      </c>
      <c r="AS340" s="11">
        <f>IF(('OddsRatio_working_3-way'!X340=0),IF(Q340&gt;0,-Q340^(1/3),(-Q340)^(1/3)),'OddsRatio_working_3-way'!AM340-'OddsRatio_working_3-way'!R340/3)</f>
        <v>-0.72411198710375202</v>
      </c>
      <c r="AT340" s="11">
        <f>IF(('OddsRatio_working_3-way'!X340=0),IF(Q340&gt;0,-Q340^(1/3),(-Q340)^(1/3)),'OddsRatio_working_3-way'!AN340-'OddsRatio_working_3-way'!R340/3)</f>
        <v>-0.32732382640822655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9">
        <f t="shared" si="78"/>
        <v>0.37324871962449663</v>
      </c>
      <c r="E341" s="9">
        <f t="shared" si="79"/>
        <v>0.26062888619591973</v>
      </c>
      <c r="F341" s="9">
        <f t="shared" si="80"/>
        <v>0.36612239417958359</v>
      </c>
      <c r="G341" s="9">
        <f t="shared" si="81"/>
        <v>1.0429681043290384</v>
      </c>
      <c r="H341" s="9">
        <f t="shared" si="82"/>
        <v>2.6791786479697524</v>
      </c>
      <c r="I341" s="9">
        <f t="shared" si="83"/>
        <v>3.8368732437749853</v>
      </c>
      <c r="J341" s="9">
        <f t="shared" si="84"/>
        <v>2.7313270531862046</v>
      </c>
      <c r="K341" s="11">
        <f t="shared" si="85"/>
        <v>0.38314176245210729</v>
      </c>
      <c r="L341" s="11">
        <f t="shared" si="86"/>
        <v>0.26881720430107525</v>
      </c>
      <c r="M341" s="11">
        <f t="shared" si="87"/>
        <v>0.37593984962406013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-0.28147367553725511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0.23193256903227044</v>
      </c>
      <c r="Q341" s="11">
        <f>2*'OddsRatio_working_3-way'!K341*'OddsRatio_working_3-way'!L341*'OddsRatio_working_3-way'!M341</f>
        <v>7.7439922882227188E-2</v>
      </c>
      <c r="R341" s="11">
        <f t="shared" si="88"/>
        <v>0</v>
      </c>
      <c r="S341" s="11">
        <f t="shared" si="89"/>
        <v>-0.82399381963366758</v>
      </c>
      <c r="T341" s="11">
        <f t="shared" si="90"/>
        <v>-0.27512314511975544</v>
      </c>
      <c r="U341" s="11">
        <f>'OddsRatio_working_3-way'!S341-'OddsRatio_working_3-way'!R341^2/3</f>
        <v>-0.82399381963366758</v>
      </c>
      <c r="V341" s="11">
        <f>'OddsRatio_working_3-way'!S341*'OddsRatio_working_3-way'!R341/3-2*'OddsRatio_working_3-way'!R341^3/27-'OddsRatio_working_3-way'!T341</f>
        <v>0.27512314511975544</v>
      </c>
      <c r="W341" s="11">
        <f>'OddsRatio_working_3-way'!V341^2+4*'OddsRatio_working_3-way'!U341^3/27</f>
        <v>-7.1907565206273116E-3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0.1439474743623636</v>
      </c>
      <c r="Y341" s="11">
        <f>IF('OddsRatio_working_3-way'!W341&gt;=0,IF('OddsRatio_working_3-way'!V341+SQRT('OddsRatio_working_3-way'!W341)&gt;0,0,PI()),ACOS('OddsRatio_working_3-way'!V341/(2*'OddsRatio_working_3-way'!X341)))</f>
        <v>0.29898049167414209</v>
      </c>
      <c r="Z341" s="11">
        <f>'OddsRatio_working_3-way'!X341^(1/3)*COS('OddsRatio_working_3-way'!Y341/3)</f>
        <v>0.5214840521645191</v>
      </c>
      <c r="AA341" s="11">
        <f>'OddsRatio_working_3-way'!X341^(1/3)*COS(('OddsRatio_working_3-way'!Y341+2*PI())/3)</f>
        <v>-0.30589999782559252</v>
      </c>
      <c r="AB341" s="11">
        <f>'OddsRatio_working_3-way'!X341^(1/3)*COS(('OddsRatio_working_3-way'!Y341+4*PI())/3)</f>
        <v>-0.2155840543389268</v>
      </c>
      <c r="AC341" s="11">
        <f>'OddsRatio_working_3-way'!X341^(1/3)*SIN('OddsRatio_working_3-way'!Y341/3)</f>
        <v>5.214393428414172E-2</v>
      </c>
      <c r="AD341" s="11">
        <f>'OddsRatio_working_3-way'!X341^(1/3)*SIN(('OddsRatio_working_3-way'!Y341+2*PI())/3)</f>
        <v>0.42554646970085219</v>
      </c>
      <c r="AE341" s="11">
        <f>'OddsRatio_working_3-way'!X341^(1/3)*SIN(('OddsRatio_working_3-way'!Y341+4*PI())/3)</f>
        <v>-0.47769040398499368</v>
      </c>
      <c r="AF341" s="11">
        <f>-'OddsRatio_working_3-way'!U341/(3*'OddsRatio_working_3-way'!X341^(1/3))*COS(('OddsRatio_working_3-way'!Y341)/3)</f>
        <v>0.52148405216451921</v>
      </c>
      <c r="AG341" s="11">
        <f>-'OddsRatio_working_3-way'!U341/(3*'OddsRatio_working_3-way'!X341^(1/3))*COS(('OddsRatio_working_3-way'!Y341+2*PI())/3)</f>
        <v>-0.30589999782559257</v>
      </c>
      <c r="AH341" s="11">
        <f>-'OddsRatio_working_3-way'!U341/(3*'OddsRatio_working_3-way'!X341^(1/3))*COS(('OddsRatio_working_3-way'!Y341+4*PI())/3)</f>
        <v>-0.21558405433892686</v>
      </c>
      <c r="AI341" s="11">
        <f>'OddsRatio_working_3-way'!U341/(3*'OddsRatio_working_3-way'!X341^(1/3))*SIN(('OddsRatio_working_3-way'!Y341)/3)</f>
        <v>-5.2143934284141734E-2</v>
      </c>
      <c r="AJ341" s="11">
        <f>'OddsRatio_working_3-way'!U341/(3*'OddsRatio_working_3-way'!X341^(1/3))*SIN(('OddsRatio_working_3-way'!Y341+2*PI())/3)</f>
        <v>-0.4255464697008523</v>
      </c>
      <c r="AK341" s="11">
        <f>'OddsRatio_working_3-way'!U341/(3*'OddsRatio_working_3-way'!X341^(1/3))*SIN(('OddsRatio_working_3-way'!Y341+4*PI())/3)</f>
        <v>0.47769040398499379</v>
      </c>
      <c r="AL341" s="11">
        <f>'OddsRatio_working_3-way'!Z341+'OddsRatio_working_3-way'!AF341</f>
        <v>1.0429681043290384</v>
      </c>
      <c r="AM341" s="11">
        <f>'OddsRatio_working_3-way'!AA341+'OddsRatio_working_3-way'!AG341</f>
        <v>-0.61179999565118504</v>
      </c>
      <c r="AN341" s="11">
        <f>'OddsRatio_working_3-way'!AB341+'OddsRatio_working_3-way'!AH341</f>
        <v>-0.43116810867785366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1.0429681043290384</v>
      </c>
      <c r="AS341" s="11">
        <f>IF(('OddsRatio_working_3-way'!X341=0),IF(Q341&gt;0,-Q341^(1/3),(-Q341)^(1/3)),'OddsRatio_working_3-way'!AM341-'OddsRatio_working_3-way'!R341/3)</f>
        <v>-0.61179999565118504</v>
      </c>
      <c r="AT341" s="11">
        <f>IF(('OddsRatio_working_3-way'!X341=0),IF(Q341&gt;0,-Q341^(1/3),(-Q341)^(1/3)),'OddsRatio_working_3-way'!AN341-'OddsRatio_working_3-way'!R341/3)</f>
        <v>-0.43116810867785366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9">
        <f t="shared" si="78"/>
        <v>0.29569761723382776</v>
      </c>
      <c r="E342" s="9">
        <f t="shared" si="79"/>
        <v>0.27061898608616319</v>
      </c>
      <c r="F342" s="9">
        <f t="shared" si="80"/>
        <v>0.43368339668000888</v>
      </c>
      <c r="G342" s="9">
        <f t="shared" si="81"/>
        <v>1.0446636558472535</v>
      </c>
      <c r="H342" s="9">
        <f t="shared" si="82"/>
        <v>3.3818331353317386</v>
      </c>
      <c r="I342" s="9">
        <f t="shared" si="83"/>
        <v>3.6952322320859152</v>
      </c>
      <c r="J342" s="9">
        <f t="shared" si="84"/>
        <v>2.3058295698090672</v>
      </c>
      <c r="K342" s="11">
        <f t="shared" si="85"/>
        <v>0.3048780487804878</v>
      </c>
      <c r="L342" s="11">
        <f t="shared" si="86"/>
        <v>0.27932960893854747</v>
      </c>
      <c r="M342" s="11">
        <f t="shared" si="87"/>
        <v>0.44444444444444442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-0.27830767134486989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0.2312606924951931</v>
      </c>
      <c r="Q342" s="11">
        <f>2*'OddsRatio_working_3-way'!K342*'OddsRatio_working_3-way'!L342*'OddsRatio_working_3-way'!M342</f>
        <v>7.5699081013156491E-2</v>
      </c>
      <c r="R342" s="11">
        <f t="shared" si="88"/>
        <v>0</v>
      </c>
      <c r="S342" s="11">
        <f t="shared" si="89"/>
        <v>-0.83095335237318091</v>
      </c>
      <c r="T342" s="11">
        <f t="shared" si="90"/>
        <v>-0.2719978240174078</v>
      </c>
      <c r="U342" s="11">
        <f>'OddsRatio_working_3-way'!S342-'OddsRatio_working_3-way'!R342^2/3</f>
        <v>-0.83095335237318091</v>
      </c>
      <c r="V342" s="11">
        <f>'OddsRatio_working_3-way'!S342*'OddsRatio_working_3-way'!R342/3-2*'OddsRatio_working_3-way'!R342^3/27-'OddsRatio_working_3-way'!T342</f>
        <v>0.2719978240174078</v>
      </c>
      <c r="W342" s="11">
        <f>'OddsRatio_working_3-way'!V342^2+4*'OddsRatio_working_3-way'!U342^3/27</f>
        <v>-1.1018599630417153E-2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0.14577501149084321</v>
      </c>
      <c r="Y342" s="11">
        <f>IF('OddsRatio_working_3-way'!W342&gt;=0,IF('OddsRatio_working_3-way'!V342+SQRT('OddsRatio_working_3-way'!W342)&gt;0,0,PI()),ACOS('OddsRatio_working_3-way'!V342/(2*'OddsRatio_working_3-way'!X342)))</f>
        <v>0.36831020722215602</v>
      </c>
      <c r="Z342" s="11">
        <f>'OddsRatio_working_3-way'!X342^(1/3)*COS('OddsRatio_working_3-way'!Y342/3)</f>
        <v>0.52233182792362676</v>
      </c>
      <c r="AA342" s="11">
        <f>'OddsRatio_working_3-way'!X342^(1/3)*COS(('OddsRatio_working_3-way'!Y342+2*PI())/3)</f>
        <v>-0.31698198912629721</v>
      </c>
      <c r="AB342" s="11">
        <f>'OddsRatio_working_3-way'!X342^(1/3)*COS(('OddsRatio_working_3-way'!Y342+4*PI())/3)</f>
        <v>-0.20534983879732963</v>
      </c>
      <c r="AC342" s="11">
        <f>'OddsRatio_working_3-way'!X342^(1/3)*SIN('OddsRatio_working_3-way'!Y342/3)</f>
        <v>6.4450852042646264E-2</v>
      </c>
      <c r="AD342" s="11">
        <f>'OddsRatio_working_3-way'!X342^(1/3)*SIN(('OddsRatio_working_3-way'!Y342+2*PI())/3)</f>
        <v>0.4201272061656996</v>
      </c>
      <c r="AE342" s="11">
        <f>'OddsRatio_working_3-way'!X342^(1/3)*SIN(('OddsRatio_working_3-way'!Y342+4*PI())/3)</f>
        <v>-0.48457805820834587</v>
      </c>
      <c r="AF342" s="11">
        <f>-'OddsRatio_working_3-way'!U342/(3*'OddsRatio_working_3-way'!X342^(1/3))*COS(('OddsRatio_working_3-way'!Y342)/3)</f>
        <v>0.52233182792362676</v>
      </c>
      <c r="AG342" s="11">
        <f>-'OddsRatio_working_3-way'!U342/(3*'OddsRatio_working_3-way'!X342^(1/3))*COS(('OddsRatio_working_3-way'!Y342+2*PI())/3)</f>
        <v>-0.31698198912629721</v>
      </c>
      <c r="AH342" s="11">
        <f>-'OddsRatio_working_3-way'!U342/(3*'OddsRatio_working_3-way'!X342^(1/3))*COS(('OddsRatio_working_3-way'!Y342+4*PI())/3)</f>
        <v>-0.20534983879732963</v>
      </c>
      <c r="AI342" s="11">
        <f>'OddsRatio_working_3-way'!U342/(3*'OddsRatio_working_3-way'!X342^(1/3))*SIN(('OddsRatio_working_3-way'!Y342)/3)</f>
        <v>-6.4450852042646264E-2</v>
      </c>
      <c r="AJ342" s="11">
        <f>'OddsRatio_working_3-way'!U342/(3*'OddsRatio_working_3-way'!X342^(1/3))*SIN(('OddsRatio_working_3-way'!Y342+2*PI())/3)</f>
        <v>-0.4201272061656996</v>
      </c>
      <c r="AK342" s="11">
        <f>'OddsRatio_working_3-way'!U342/(3*'OddsRatio_working_3-way'!X342^(1/3))*SIN(('OddsRatio_working_3-way'!Y342+4*PI())/3)</f>
        <v>0.48457805820834587</v>
      </c>
      <c r="AL342" s="11">
        <f>'OddsRatio_working_3-way'!Z342+'OddsRatio_working_3-way'!AF342</f>
        <v>1.0446636558472535</v>
      </c>
      <c r="AM342" s="11">
        <f>'OddsRatio_working_3-way'!AA342+'OddsRatio_working_3-way'!AG342</f>
        <v>-0.63396397825259443</v>
      </c>
      <c r="AN342" s="11">
        <f>'OddsRatio_working_3-way'!AB342+'OddsRatio_working_3-way'!AH342</f>
        <v>-0.41069967759465925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1.0446636558472535</v>
      </c>
      <c r="AS342" s="11">
        <f>IF(('OddsRatio_working_3-way'!X342=0),IF(Q342&gt;0,-Q342^(1/3),(-Q342)^(1/3)),'OddsRatio_working_3-way'!AM342-'OddsRatio_working_3-way'!R342/3)</f>
        <v>-0.63396397825259443</v>
      </c>
      <c r="AT342" s="11">
        <f>IF(('OddsRatio_working_3-way'!X342=0),IF(Q342&gt;0,-Q342^(1/3),(-Q342)^(1/3)),'OddsRatio_working_3-way'!AN342-'OddsRatio_working_3-way'!R342/3)</f>
        <v>-0.41069967759465925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9">
        <f t="shared" si="78"/>
        <v>0.66235182337228138</v>
      </c>
      <c r="E343" s="9">
        <f t="shared" si="79"/>
        <v>0.20373863426068003</v>
      </c>
      <c r="F343" s="9">
        <f t="shared" si="80"/>
        <v>0.13390954236703861</v>
      </c>
      <c r="G343" s="9">
        <f t="shared" si="81"/>
        <v>1.0620242543098957</v>
      </c>
      <c r="H343" s="9">
        <f t="shared" si="82"/>
        <v>1.5097716420687501</v>
      </c>
      <c r="I343" s="9">
        <f t="shared" si="83"/>
        <v>4.9082492558604152</v>
      </c>
      <c r="J343" s="9">
        <f t="shared" si="84"/>
        <v>7.4677277087472644</v>
      </c>
      <c r="K343" s="11">
        <f t="shared" si="85"/>
        <v>0.67567567567567566</v>
      </c>
      <c r="L343" s="11">
        <f t="shared" si="86"/>
        <v>0.21367521367521369</v>
      </c>
      <c r="M343" s="11">
        <f t="shared" si="87"/>
        <v>0.14104372355430184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-0.21905468449897225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0.20872288150144286</v>
      </c>
      <c r="Q343" s="11">
        <f>2*'OddsRatio_working_3-way'!K343*'OddsRatio_working_3-way'!L343*'OddsRatio_working_3-way'!M343</f>
        <v>4.072641590272056E-2</v>
      </c>
      <c r="R343" s="11">
        <f t="shared" si="88"/>
        <v>0</v>
      </c>
      <c r="S343" s="11">
        <f t="shared" si="89"/>
        <v>-0.95283459460745812</v>
      </c>
      <c r="T343" s="11">
        <f t="shared" si="90"/>
        <v>-0.18591894528926012</v>
      </c>
      <c r="U343" s="11">
        <f>'OddsRatio_working_3-way'!S343-'OddsRatio_working_3-way'!R343^2/3</f>
        <v>-0.95283459460745812</v>
      </c>
      <c r="V343" s="11">
        <f>'OddsRatio_working_3-way'!S343*'OddsRatio_working_3-way'!R343/3-2*'OddsRatio_working_3-way'!R343^3/27-'OddsRatio_working_3-way'!T343</f>
        <v>0.18591894528926012</v>
      </c>
      <c r="W343" s="11">
        <f>'OddsRatio_working_3-way'!V343^2+4*'OddsRatio_working_3-way'!U343^3/27</f>
        <v>-9.3593047592340953E-2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0.17899643977591556</v>
      </c>
      <c r="Y343" s="11">
        <f>IF('OddsRatio_working_3-way'!W343&gt;=0,IF('OddsRatio_working_3-way'!V343+SQRT('OddsRatio_working_3-way'!W343)&gt;0,0,PI()),ACOS('OddsRatio_working_3-way'!V343/(2*'OddsRatio_working_3-way'!X343)))</f>
        <v>1.0247213975134972</v>
      </c>
      <c r="Z343" s="11">
        <f>'OddsRatio_working_3-way'!X343^(1/3)*COS('OddsRatio_working_3-way'!Y343/3)</f>
        <v>0.53101212715494783</v>
      </c>
      <c r="AA343" s="11">
        <f>'OddsRatio_working_3-way'!X343^(1/3)*COS(('OddsRatio_working_3-way'!Y343+2*PI())/3)</f>
        <v>-0.42899379786554714</v>
      </c>
      <c r="AB343" s="11">
        <f>'OddsRatio_working_3-way'!X343^(1/3)*COS(('OddsRatio_working_3-way'!Y343+4*PI())/3)</f>
        <v>-0.10201832928940084</v>
      </c>
      <c r="AC343" s="11">
        <f>'OddsRatio_working_3-way'!X343^(1/3)*SIN('OddsRatio_working_3-way'!Y343/3)</f>
        <v>0.18877937480084214</v>
      </c>
      <c r="AD343" s="11">
        <f>'OddsRatio_working_3-way'!X343^(1/3)*SIN(('OddsRatio_working_3-way'!Y343+2*PI())/3)</f>
        <v>0.36548030443337631</v>
      </c>
      <c r="AE343" s="11">
        <f>'OddsRatio_working_3-way'!X343^(1/3)*SIN(('OddsRatio_working_3-way'!Y343+4*PI())/3)</f>
        <v>-0.55425967923421848</v>
      </c>
      <c r="AF343" s="11">
        <f>-'OddsRatio_working_3-way'!U343/(3*'OddsRatio_working_3-way'!X343^(1/3))*COS(('OddsRatio_working_3-way'!Y343)/3)</f>
        <v>0.53101212715494783</v>
      </c>
      <c r="AG343" s="11">
        <f>-'OddsRatio_working_3-way'!U343/(3*'OddsRatio_working_3-way'!X343^(1/3))*COS(('OddsRatio_working_3-way'!Y343+2*PI())/3)</f>
        <v>-0.42899379786554714</v>
      </c>
      <c r="AH343" s="11">
        <f>-'OddsRatio_working_3-way'!U343/(3*'OddsRatio_working_3-way'!X343^(1/3))*COS(('OddsRatio_working_3-way'!Y343+4*PI())/3)</f>
        <v>-0.10201832928940084</v>
      </c>
      <c r="AI343" s="11">
        <f>'OddsRatio_working_3-way'!U343/(3*'OddsRatio_working_3-way'!X343^(1/3))*SIN(('OddsRatio_working_3-way'!Y343)/3)</f>
        <v>-0.18877937480084214</v>
      </c>
      <c r="AJ343" s="11">
        <f>'OddsRatio_working_3-way'!U343/(3*'OddsRatio_working_3-way'!X343^(1/3))*SIN(('OddsRatio_working_3-way'!Y343+2*PI())/3)</f>
        <v>-0.36548030443337631</v>
      </c>
      <c r="AK343" s="11">
        <f>'OddsRatio_working_3-way'!U343/(3*'OddsRatio_working_3-way'!X343^(1/3))*SIN(('OddsRatio_working_3-way'!Y343+4*PI())/3)</f>
        <v>0.55425967923421848</v>
      </c>
      <c r="AL343" s="11">
        <f>'OddsRatio_working_3-way'!Z343+'OddsRatio_working_3-way'!AF343</f>
        <v>1.0620242543098957</v>
      </c>
      <c r="AM343" s="11">
        <f>'OddsRatio_working_3-way'!AA343+'OddsRatio_working_3-way'!AG343</f>
        <v>-0.85798759573109429</v>
      </c>
      <c r="AN343" s="11">
        <f>'OddsRatio_working_3-way'!AB343+'OddsRatio_working_3-way'!AH343</f>
        <v>-0.20403665857880168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1.0620242543098957</v>
      </c>
      <c r="AS343" s="11">
        <f>IF(('OddsRatio_working_3-way'!X343=0),IF(Q343&gt;0,-Q343^(1/3),(-Q343)^(1/3)),'OddsRatio_working_3-way'!AM343-'OddsRatio_working_3-way'!R343/3)</f>
        <v>-0.85798759573109429</v>
      </c>
      <c r="AT343" s="11">
        <f>IF(('OddsRatio_working_3-way'!X343=0),IF(Q343&gt;0,-Q343^(1/3),(-Q343)^(1/3)),'OddsRatio_working_3-way'!AN343-'OddsRatio_working_3-way'!R343/3)</f>
        <v>-0.20403665857880168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9">
        <f t="shared" si="78"/>
        <v>0.34661148968039229</v>
      </c>
      <c r="E344" s="9">
        <f t="shared" si="79"/>
        <v>0.29910345880368505</v>
      </c>
      <c r="F344" s="9">
        <f t="shared" si="80"/>
        <v>0.35428505151592243</v>
      </c>
      <c r="G344" s="9">
        <f t="shared" si="81"/>
        <v>1.0414776716757612</v>
      </c>
      <c r="H344" s="9">
        <f t="shared" si="82"/>
        <v>2.8850745857331277</v>
      </c>
      <c r="I344" s="9">
        <f t="shared" si="83"/>
        <v>3.3433247612704626</v>
      </c>
      <c r="J344" s="9">
        <f t="shared" si="84"/>
        <v>2.8225859254325822</v>
      </c>
      <c r="K344" s="11">
        <f t="shared" si="85"/>
        <v>0.35587188612099646</v>
      </c>
      <c r="L344" s="11">
        <f t="shared" si="86"/>
        <v>0.30769230769230771</v>
      </c>
      <c r="M344" s="11">
        <f t="shared" si="87"/>
        <v>0.36363636363636365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-0.28377672149914135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0.23134161212453033</v>
      </c>
      <c r="Q344" s="11">
        <f>2*'OddsRatio_working_3-way'!K344*'OddsRatio_working_3-way'!L344*'OddsRatio_working_3-way'!M344</f>
        <v>7.9635666824278944E-2</v>
      </c>
      <c r="R344" s="11">
        <f t="shared" si="88"/>
        <v>0</v>
      </c>
      <c r="S344" s="11">
        <f t="shared" si="89"/>
        <v>-0.81522406384284885</v>
      </c>
      <c r="T344" s="11">
        <f t="shared" si="90"/>
        <v>-0.28062790493729733</v>
      </c>
      <c r="U344" s="11">
        <f>'OddsRatio_working_3-way'!S344-'OddsRatio_working_3-way'!R344^2/3</f>
        <v>-0.81522406384284885</v>
      </c>
      <c r="V344" s="11">
        <f>'OddsRatio_working_3-way'!S344*'OddsRatio_working_3-way'!R344/3-2*'OddsRatio_working_3-way'!R344^3/27-'OddsRatio_working_3-way'!T344</f>
        <v>0.28062790493729733</v>
      </c>
      <c r="W344" s="11">
        <f>'OddsRatio_working_3-way'!V344^2+4*'OddsRatio_working_3-way'!U344^3/27</f>
        <v>-1.5131618119193224E-3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0.14165555305159777</v>
      </c>
      <c r="Y344" s="11">
        <f>IF('OddsRatio_working_3-way'!W344&gt;=0,IF('OddsRatio_working_3-way'!V344+SQRT('OddsRatio_working_3-way'!W344)&gt;0,0,PI()),ACOS('OddsRatio_working_3-way'!V344/(2*'OddsRatio_working_3-way'!X344)))</f>
        <v>0.13773781006076513</v>
      </c>
      <c r="Z344" s="11">
        <f>'OddsRatio_working_3-way'!X344^(1/3)*COS('OddsRatio_working_3-way'!Y344/3)</f>
        <v>0.52073883583788061</v>
      </c>
      <c r="AA344" s="11">
        <f>'OddsRatio_working_3-way'!X344^(1/3)*COS(('OddsRatio_working_3-way'!Y344+2*PI())/3)</f>
        <v>-0.28108932618053462</v>
      </c>
      <c r="AB344" s="11">
        <f>'OddsRatio_working_3-way'!X344^(1/3)*COS(('OddsRatio_working_3-way'!Y344+4*PI())/3)</f>
        <v>-0.23964950965734591</v>
      </c>
      <c r="AC344" s="11">
        <f>'OddsRatio_working_3-way'!X344^(1/3)*SIN('OddsRatio_working_3-way'!Y344/3)</f>
        <v>2.392528922483177E-2</v>
      </c>
      <c r="AD344" s="11">
        <f>'OddsRatio_working_3-way'!X344^(1/3)*SIN(('OddsRatio_working_3-way'!Y344+2*PI())/3)</f>
        <v>0.43901041596032325</v>
      </c>
      <c r="AE344" s="11">
        <f>'OddsRatio_working_3-way'!X344^(1/3)*SIN(('OddsRatio_working_3-way'!Y344+4*PI())/3)</f>
        <v>-0.46293570518515498</v>
      </c>
      <c r="AF344" s="11">
        <f>-'OddsRatio_working_3-way'!U344/(3*'OddsRatio_working_3-way'!X344^(1/3))*COS(('OddsRatio_working_3-way'!Y344)/3)</f>
        <v>0.52073883583788061</v>
      </c>
      <c r="AG344" s="11">
        <f>-'OddsRatio_working_3-way'!U344/(3*'OddsRatio_working_3-way'!X344^(1/3))*COS(('OddsRatio_working_3-way'!Y344+2*PI())/3)</f>
        <v>-0.28108932618053462</v>
      </c>
      <c r="AH344" s="11">
        <f>-'OddsRatio_working_3-way'!U344/(3*'OddsRatio_working_3-way'!X344^(1/3))*COS(('OddsRatio_working_3-way'!Y344+4*PI())/3)</f>
        <v>-0.23964950965734591</v>
      </c>
      <c r="AI344" s="11">
        <f>'OddsRatio_working_3-way'!U344/(3*'OddsRatio_working_3-way'!X344^(1/3))*SIN(('OddsRatio_working_3-way'!Y344)/3)</f>
        <v>-2.392528922483177E-2</v>
      </c>
      <c r="AJ344" s="11">
        <f>'OddsRatio_working_3-way'!U344/(3*'OddsRatio_working_3-way'!X344^(1/3))*SIN(('OddsRatio_working_3-way'!Y344+2*PI())/3)</f>
        <v>-0.43901041596032325</v>
      </c>
      <c r="AK344" s="11">
        <f>'OddsRatio_working_3-way'!U344/(3*'OddsRatio_working_3-way'!X344^(1/3))*SIN(('OddsRatio_working_3-way'!Y344+4*PI())/3)</f>
        <v>0.46293570518515498</v>
      </c>
      <c r="AL344" s="11">
        <f>'OddsRatio_working_3-way'!Z344+'OddsRatio_working_3-way'!AF344</f>
        <v>1.0414776716757612</v>
      </c>
      <c r="AM344" s="11">
        <f>'OddsRatio_working_3-way'!AA344+'OddsRatio_working_3-way'!AG344</f>
        <v>-0.56217865236106923</v>
      </c>
      <c r="AN344" s="11">
        <f>'OddsRatio_working_3-way'!AB344+'OddsRatio_working_3-way'!AH344</f>
        <v>-0.47929901931469182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1.0414776716757612</v>
      </c>
      <c r="AS344" s="11">
        <f>IF(('OddsRatio_working_3-way'!X344=0),IF(Q344&gt;0,-Q344^(1/3),(-Q344)^(1/3)),'OddsRatio_working_3-way'!AM344-'OddsRatio_working_3-way'!R344/3)</f>
        <v>-0.56217865236106923</v>
      </c>
      <c r="AT344" s="11">
        <f>IF(('OddsRatio_working_3-way'!X344=0),IF(Q344&gt;0,-Q344^(1/3),(-Q344)^(1/3)),'OddsRatio_working_3-way'!AN344-'OddsRatio_working_3-way'!R344/3)</f>
        <v>-0.47929901931469182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9">
        <f t="shared" si="78"/>
        <v>0.62218687364379399</v>
      </c>
      <c r="E345" s="9">
        <f t="shared" si="79"/>
        <v>0.2309832447421048</v>
      </c>
      <c r="F345" s="9">
        <f t="shared" si="80"/>
        <v>0.14682988161410121</v>
      </c>
      <c r="G345" s="9">
        <f t="shared" si="81"/>
        <v>1.0469554559686682</v>
      </c>
      <c r="H345" s="9">
        <f t="shared" si="82"/>
        <v>1.6072341644618278</v>
      </c>
      <c r="I345" s="9">
        <f t="shared" si="83"/>
        <v>4.3293183499803654</v>
      </c>
      <c r="J345" s="9">
        <f t="shared" si="84"/>
        <v>6.810602780626108</v>
      </c>
      <c r="K345" s="11">
        <f t="shared" si="85"/>
        <v>0.63291139240506322</v>
      </c>
      <c r="L345" s="11">
        <f t="shared" si="86"/>
        <v>0.23923444976076558</v>
      </c>
      <c r="M345" s="11">
        <f t="shared" si="87"/>
        <v>0.15267175572519084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-0.23663197470481168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0.21521622642503888</v>
      </c>
      <c r="Q345" s="11">
        <f>2*'OddsRatio_working_3-way'!K345*'OddsRatio_working_3-way'!L345*'OddsRatio_working_3-way'!M345</f>
        <v>4.6233346170792458E-2</v>
      </c>
      <c r="R345" s="11">
        <f t="shared" si="88"/>
        <v>0</v>
      </c>
      <c r="S345" s="11">
        <f t="shared" si="89"/>
        <v>-0.90949765640722036</v>
      </c>
      <c r="T345" s="11">
        <f t="shared" si="90"/>
        <v>-0.1953808069618089</v>
      </c>
      <c r="U345" s="11">
        <f>'OddsRatio_working_3-way'!S345-'OddsRatio_working_3-way'!R345^2/3</f>
        <v>-0.90949765640722036</v>
      </c>
      <c r="V345" s="11">
        <f>'OddsRatio_working_3-way'!S345*'OddsRatio_working_3-way'!R345/3-2*'OddsRatio_working_3-way'!R345^3/27-'OddsRatio_working_3-way'!T345</f>
        <v>0.1953808069618089</v>
      </c>
      <c r="W345" s="11">
        <f>'OddsRatio_working_3-way'!V345^2+4*'OddsRatio_working_3-way'!U345^3/27</f>
        <v>-7.3281705692981147E-2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0.16692465772170148</v>
      </c>
      <c r="Y345" s="11">
        <f>IF('OddsRatio_working_3-way'!W345&gt;=0,IF('OddsRatio_working_3-way'!V345+SQRT('OddsRatio_working_3-way'!W345)&gt;0,0,PI()),ACOS('OddsRatio_working_3-way'!V345/(2*'OddsRatio_working_3-way'!X345)))</f>
        <v>0.9456246274108171</v>
      </c>
      <c r="Z345" s="11">
        <f>'OddsRatio_working_3-way'!X345^(1/3)*COS('OddsRatio_working_3-way'!Y345/3)</f>
        <v>0.52347772798433412</v>
      </c>
      <c r="AA345" s="11">
        <f>'OddsRatio_working_3-way'!X345^(1/3)*COS(('OddsRatio_working_3-way'!Y345+2*PI())/3)</f>
        <v>-0.40956550343876574</v>
      </c>
      <c r="AB345" s="11">
        <f>'OddsRatio_working_3-way'!X345^(1/3)*COS(('OddsRatio_working_3-way'!Y345+4*PI())/3)</f>
        <v>-0.1139122245455686</v>
      </c>
      <c r="AC345" s="11">
        <f>'OddsRatio_working_3-way'!X345^(1/3)*SIN('OddsRatio_working_3-way'!Y345/3)</f>
        <v>0.17069550015578303</v>
      </c>
      <c r="AD345" s="11">
        <f>'OddsRatio_working_3-way'!X345^(1/3)*SIN(('OddsRatio_working_3-way'!Y345+2*PI())/3)</f>
        <v>0.36799726067190208</v>
      </c>
      <c r="AE345" s="11">
        <f>'OddsRatio_working_3-way'!X345^(1/3)*SIN(('OddsRatio_working_3-way'!Y345+4*PI())/3)</f>
        <v>-0.53869276082768502</v>
      </c>
      <c r="AF345" s="11">
        <f>-'OddsRatio_working_3-way'!U345/(3*'OddsRatio_working_3-way'!X345^(1/3))*COS(('OddsRatio_working_3-way'!Y345)/3)</f>
        <v>0.52347772798433412</v>
      </c>
      <c r="AG345" s="11">
        <f>-'OddsRatio_working_3-way'!U345/(3*'OddsRatio_working_3-way'!X345^(1/3))*COS(('OddsRatio_working_3-way'!Y345+2*PI())/3)</f>
        <v>-0.40956550343876574</v>
      </c>
      <c r="AH345" s="11">
        <f>-'OddsRatio_working_3-way'!U345/(3*'OddsRatio_working_3-way'!X345^(1/3))*COS(('OddsRatio_working_3-way'!Y345+4*PI())/3)</f>
        <v>-0.1139122245455686</v>
      </c>
      <c r="AI345" s="11">
        <f>'OddsRatio_working_3-way'!U345/(3*'OddsRatio_working_3-way'!X345^(1/3))*SIN(('OddsRatio_working_3-way'!Y345)/3)</f>
        <v>-0.17069550015578303</v>
      </c>
      <c r="AJ345" s="11">
        <f>'OddsRatio_working_3-way'!U345/(3*'OddsRatio_working_3-way'!X345^(1/3))*SIN(('OddsRatio_working_3-way'!Y345+2*PI())/3)</f>
        <v>-0.36799726067190208</v>
      </c>
      <c r="AK345" s="11">
        <f>'OddsRatio_working_3-way'!U345/(3*'OddsRatio_working_3-way'!X345^(1/3))*SIN(('OddsRatio_working_3-way'!Y345+4*PI())/3)</f>
        <v>0.53869276082768502</v>
      </c>
      <c r="AL345" s="11">
        <f>'OddsRatio_working_3-way'!Z345+'OddsRatio_working_3-way'!AF345</f>
        <v>1.0469554559686682</v>
      </c>
      <c r="AM345" s="11">
        <f>'OddsRatio_working_3-way'!AA345+'OddsRatio_working_3-way'!AG345</f>
        <v>-0.81913100687753149</v>
      </c>
      <c r="AN345" s="11">
        <f>'OddsRatio_working_3-way'!AB345+'OddsRatio_working_3-way'!AH345</f>
        <v>-0.22782444909113719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1.0469554559686682</v>
      </c>
      <c r="AS345" s="11">
        <f>IF(('OddsRatio_working_3-way'!X345=0),IF(Q345&gt;0,-Q345^(1/3),(-Q345)^(1/3)),'OddsRatio_working_3-way'!AM345-'OddsRatio_working_3-way'!R345/3)</f>
        <v>-0.81913100687753149</v>
      </c>
      <c r="AT345" s="11">
        <f>IF(('OddsRatio_working_3-way'!X345=0),IF(Q345&gt;0,-Q345^(1/3),(-Q345)^(1/3)),'OddsRatio_working_3-way'!AN345-'OddsRatio_working_3-way'!R345/3)</f>
        <v>-0.22782444909113719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9">
        <f t="shared" si="78"/>
        <v>0.60490463763941427</v>
      </c>
      <c r="E346" s="9">
        <f t="shared" si="79"/>
        <v>0.22791814979061539</v>
      </c>
      <c r="F346" s="9">
        <f t="shared" si="80"/>
        <v>0.16717721256997045</v>
      </c>
      <c r="G346" s="9">
        <f t="shared" si="81"/>
        <v>1.1070392172171584</v>
      </c>
      <c r="H346" s="9">
        <f t="shared" si="82"/>
        <v>1.653153138158123</v>
      </c>
      <c r="I346" s="9">
        <f t="shared" si="83"/>
        <v>4.387540004684503</v>
      </c>
      <c r="J346" s="9">
        <f t="shared" si="84"/>
        <v>5.9816764774772127</v>
      </c>
      <c r="K346" s="11">
        <f t="shared" si="85"/>
        <v>0.62893081761006286</v>
      </c>
      <c r="L346" s="11">
        <f t="shared" si="86"/>
        <v>0.24630541871921185</v>
      </c>
      <c r="M346" s="11">
        <f t="shared" si="87"/>
        <v>0.18181818181818182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-0.22882322622075379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0.22954707404935121</v>
      </c>
      <c r="Q346" s="11">
        <f>2*'OddsRatio_working_3-way'!K346*'OddsRatio_working_3-way'!L346*'OddsRatio_working_3-way'!M346</f>
        <v>5.6330570318859199E-2</v>
      </c>
      <c r="R346" s="11">
        <f t="shared" si="88"/>
        <v>0</v>
      </c>
      <c r="S346" s="11">
        <f t="shared" si="89"/>
        <v>-1.0031633494577998</v>
      </c>
      <c r="T346" s="11">
        <f t="shared" si="90"/>
        <v>-0.24617505508166868</v>
      </c>
      <c r="U346" s="11">
        <f>'OddsRatio_working_3-way'!S346-'OddsRatio_working_3-way'!R346^2/3</f>
        <v>-1.0031633494577998</v>
      </c>
      <c r="V346" s="11">
        <f>'OddsRatio_working_3-way'!S346*'OddsRatio_working_3-way'!R346/3-2*'OddsRatio_working_3-way'!R346^3/27-'OddsRatio_working_3-way'!T346</f>
        <v>0.24617505508166868</v>
      </c>
      <c r="W346" s="11">
        <f>'OddsRatio_working_3-way'!V346^2+4*'OddsRatio_working_3-way'!U346^3/27</f>
        <v>-8.8956375643347393E-2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0.19336399185720307</v>
      </c>
      <c r="Y346" s="11">
        <f>IF('OddsRatio_working_3-way'!W346&gt;=0,IF('OddsRatio_working_3-way'!V346+SQRT('OddsRatio_working_3-way'!W346)&gt;0,0,PI()),ACOS('OddsRatio_working_3-way'!V346/(2*'OddsRatio_working_3-way'!X346)))</f>
        <v>0.88076845155181271</v>
      </c>
      <c r="Z346" s="11">
        <f>'OddsRatio_working_3-way'!X346^(1/3)*COS('OddsRatio_working_3-way'!Y346/3)</f>
        <v>0.55351960860857918</v>
      </c>
      <c r="AA346" s="11">
        <f>'OddsRatio_working_3-way'!X346^(1/3)*COS(('OddsRatio_working_3-way'!Y346+2*PI())/3)</f>
        <v>-0.42168347224298042</v>
      </c>
      <c r="AB346" s="11">
        <f>'OddsRatio_working_3-way'!X346^(1/3)*COS(('OddsRatio_working_3-way'!Y346+4*PI())/3)</f>
        <v>-0.13183613636559868</v>
      </c>
      <c r="AC346" s="11">
        <f>'OddsRatio_working_3-way'!X346^(1/3)*SIN('OddsRatio_working_3-way'!Y346/3)</f>
        <v>0.16734343739270219</v>
      </c>
      <c r="AD346" s="11">
        <f>'OddsRatio_working_3-way'!X346^(1/3)*SIN(('OddsRatio_working_3-way'!Y346+2*PI())/3)</f>
        <v>0.39569032385149816</v>
      </c>
      <c r="AE346" s="11">
        <f>'OddsRatio_working_3-way'!X346^(1/3)*SIN(('OddsRatio_working_3-way'!Y346+4*PI())/3)</f>
        <v>-0.56303376124420035</v>
      </c>
      <c r="AF346" s="11">
        <f>-'OddsRatio_working_3-way'!U346/(3*'OddsRatio_working_3-way'!X346^(1/3))*COS(('OddsRatio_working_3-way'!Y346)/3)</f>
        <v>0.55351960860857929</v>
      </c>
      <c r="AG346" s="11">
        <f>-'OddsRatio_working_3-way'!U346/(3*'OddsRatio_working_3-way'!X346^(1/3))*COS(('OddsRatio_working_3-way'!Y346+2*PI())/3)</f>
        <v>-0.42168347224298047</v>
      </c>
      <c r="AH346" s="11">
        <f>-'OddsRatio_working_3-way'!U346/(3*'OddsRatio_working_3-way'!X346^(1/3))*COS(('OddsRatio_working_3-way'!Y346+4*PI())/3)</f>
        <v>-0.13183613636559871</v>
      </c>
      <c r="AI346" s="11">
        <f>'OddsRatio_working_3-way'!U346/(3*'OddsRatio_working_3-way'!X346^(1/3))*SIN(('OddsRatio_working_3-way'!Y346)/3)</f>
        <v>-0.16734343739270224</v>
      </c>
      <c r="AJ346" s="11">
        <f>'OddsRatio_working_3-way'!U346/(3*'OddsRatio_working_3-way'!X346^(1/3))*SIN(('OddsRatio_working_3-way'!Y346+2*PI())/3)</f>
        <v>-0.39569032385149827</v>
      </c>
      <c r="AK346" s="11">
        <f>'OddsRatio_working_3-way'!U346/(3*'OddsRatio_working_3-way'!X346^(1/3))*SIN(('OddsRatio_working_3-way'!Y346+4*PI())/3)</f>
        <v>0.56303376124420046</v>
      </c>
      <c r="AL346" s="11">
        <f>'OddsRatio_working_3-way'!Z346+'OddsRatio_working_3-way'!AF346</f>
        <v>1.1070392172171584</v>
      </c>
      <c r="AM346" s="11">
        <f>'OddsRatio_working_3-way'!AA346+'OddsRatio_working_3-way'!AG346</f>
        <v>-0.84336694448596083</v>
      </c>
      <c r="AN346" s="11">
        <f>'OddsRatio_working_3-way'!AB346+'OddsRatio_working_3-way'!AH346</f>
        <v>-0.26367227273119742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1.1070392172171584</v>
      </c>
      <c r="AS346" s="11">
        <f>IF(('OddsRatio_working_3-way'!X346=0),IF(Q346&gt;0,-Q346^(1/3),(-Q346)^(1/3)),'OddsRatio_working_3-way'!AM346-'OddsRatio_working_3-way'!R346/3)</f>
        <v>-0.84336694448596083</v>
      </c>
      <c r="AT346" s="11">
        <f>IF(('OddsRatio_working_3-way'!X346=0),IF(Q346&gt;0,-Q346^(1/3),(-Q346)^(1/3)),'OddsRatio_working_3-way'!AN346-'OddsRatio_working_3-way'!R346/3)</f>
        <v>-0.26367227273119742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9">
        <f t="shared" si="78"/>
        <v>0.31744706205065992</v>
      </c>
      <c r="E347" s="9">
        <f t="shared" si="79"/>
        <v>0.31636737464548204</v>
      </c>
      <c r="F347" s="9">
        <f t="shared" si="80"/>
        <v>0.36618556330385799</v>
      </c>
      <c r="G347" s="9">
        <f t="shared" si="81"/>
        <v>1.0750657661471985</v>
      </c>
      <c r="H347" s="9">
        <f t="shared" si="82"/>
        <v>3.1501315322943975</v>
      </c>
      <c r="I347" s="9">
        <f t="shared" si="83"/>
        <v>3.1608821899558688</v>
      </c>
      <c r="J347" s="9">
        <f t="shared" si="84"/>
        <v>2.7308558834969898</v>
      </c>
      <c r="K347" s="11">
        <f t="shared" si="85"/>
        <v>0.33333333333333331</v>
      </c>
      <c r="L347" s="11">
        <f t="shared" si="86"/>
        <v>0.33222591362126247</v>
      </c>
      <c r="M347" s="11">
        <f t="shared" si="87"/>
        <v>0.38314176245210729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-0.27461463066916159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0.23845589202445658</v>
      </c>
      <c r="Q347" s="11">
        <f>2*'OddsRatio_working_3-way'!K347*'OddsRatio_working_3-way'!L347*'OddsRatio_working_3-way'!M347</f>
        <v>8.4859748051408029E-2</v>
      </c>
      <c r="R347" s="11">
        <f t="shared" si="88"/>
        <v>0</v>
      </c>
      <c r="S347" s="11">
        <f t="shared" si="89"/>
        <v>-0.86832916164519003</v>
      </c>
      <c r="T347" s="11">
        <f t="shared" si="90"/>
        <v>-0.30901393652853737</v>
      </c>
      <c r="U347" s="11">
        <f>'OddsRatio_working_3-way'!S347-'OddsRatio_working_3-way'!R347^2/3</f>
        <v>-0.86832916164519003</v>
      </c>
      <c r="V347" s="11">
        <f>'OddsRatio_working_3-way'!S347*'OddsRatio_working_3-way'!R347/3-2*'OddsRatio_working_3-way'!R347^3/27-'OddsRatio_working_3-way'!T347</f>
        <v>0.30901393652853737</v>
      </c>
      <c r="W347" s="11">
        <f>'OddsRatio_working_3-way'!V347^2+4*'OddsRatio_working_3-way'!U347^3/27</f>
        <v>-1.5053957751905434E-3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0.15572010848318005</v>
      </c>
      <c r="Y347" s="11">
        <f>IF('OddsRatio_working_3-way'!W347&gt;=0,IF('OddsRatio_working_3-way'!V347+SQRT('OddsRatio_working_3-way'!W347)&gt;0,0,PI()),ACOS('OddsRatio_working_3-way'!V347/(2*'OddsRatio_working_3-way'!X347)))</f>
        <v>0.12490519488544605</v>
      </c>
      <c r="Z347" s="11">
        <f>'OddsRatio_working_3-way'!X347^(1/3)*COS('OddsRatio_working_3-way'!Y347/3)</f>
        <v>0.53753288307359925</v>
      </c>
      <c r="AA347" s="11">
        <f>'OddsRatio_working_3-way'!X347^(1/3)*COS(('OddsRatio_working_3-way'!Y347+2*PI())/3)</f>
        <v>-0.28815948467695079</v>
      </c>
      <c r="AB347" s="11">
        <f>'OddsRatio_working_3-way'!X347^(1/3)*COS(('OddsRatio_working_3-way'!Y347+4*PI())/3)</f>
        <v>-0.24937339839664857</v>
      </c>
      <c r="AC347" s="11">
        <f>'OddsRatio_working_3-way'!X347^(1/3)*SIN('OddsRatio_working_3-way'!Y347/3)</f>
        <v>2.2393157354744484E-2</v>
      </c>
      <c r="AD347" s="11">
        <f>'OddsRatio_working_3-way'!X347^(1/3)*SIN(('OddsRatio_working_3-way'!Y347+2*PI())/3)</f>
        <v>0.45432055343385491</v>
      </c>
      <c r="AE347" s="11">
        <f>'OddsRatio_working_3-way'!X347^(1/3)*SIN(('OddsRatio_working_3-way'!Y347+4*PI())/3)</f>
        <v>-0.47671371078859942</v>
      </c>
      <c r="AF347" s="11">
        <f>-'OddsRatio_working_3-way'!U347/(3*'OddsRatio_working_3-way'!X347^(1/3))*COS(('OddsRatio_working_3-way'!Y347)/3)</f>
        <v>0.53753288307359914</v>
      </c>
      <c r="AG347" s="11">
        <f>-'OddsRatio_working_3-way'!U347/(3*'OddsRatio_working_3-way'!X347^(1/3))*COS(('OddsRatio_working_3-way'!Y347+2*PI())/3)</f>
        <v>-0.28815948467695068</v>
      </c>
      <c r="AH347" s="11">
        <f>-'OddsRatio_working_3-way'!U347/(3*'OddsRatio_working_3-way'!X347^(1/3))*COS(('OddsRatio_working_3-way'!Y347+4*PI())/3)</f>
        <v>-0.24937339839664852</v>
      </c>
      <c r="AI347" s="11">
        <f>'OddsRatio_working_3-way'!U347/(3*'OddsRatio_working_3-way'!X347^(1/3))*SIN(('OddsRatio_working_3-way'!Y347)/3)</f>
        <v>-2.2393157354744481E-2</v>
      </c>
      <c r="AJ347" s="11">
        <f>'OddsRatio_working_3-way'!U347/(3*'OddsRatio_working_3-way'!X347^(1/3))*SIN(('OddsRatio_working_3-way'!Y347+2*PI())/3)</f>
        <v>-0.4543205534338548</v>
      </c>
      <c r="AK347" s="11">
        <f>'OddsRatio_working_3-way'!U347/(3*'OddsRatio_working_3-way'!X347^(1/3))*SIN(('OddsRatio_working_3-way'!Y347+4*PI())/3)</f>
        <v>0.47671371078859937</v>
      </c>
      <c r="AL347" s="11">
        <f>'OddsRatio_working_3-way'!Z347+'OddsRatio_working_3-way'!AF347</f>
        <v>1.0750657661471985</v>
      </c>
      <c r="AM347" s="11">
        <f>'OddsRatio_working_3-way'!AA347+'OddsRatio_working_3-way'!AG347</f>
        <v>-0.57631896935390148</v>
      </c>
      <c r="AN347" s="11">
        <f>'OddsRatio_working_3-way'!AB347+'OddsRatio_working_3-way'!AH347</f>
        <v>-0.49874679679329709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1.0750657661471985</v>
      </c>
      <c r="AS347" s="11">
        <f>IF(('OddsRatio_working_3-way'!X347=0),IF(Q347&gt;0,-Q347^(1/3),(-Q347)^(1/3)),'OddsRatio_working_3-way'!AM347-'OddsRatio_working_3-way'!R347/3)</f>
        <v>-0.57631896935390148</v>
      </c>
      <c r="AT347" s="11">
        <f>IF(('OddsRatio_working_3-way'!X347=0),IF(Q347&gt;0,-Q347^(1/3),(-Q347)^(1/3)),'OddsRatio_working_3-way'!AN347-'OddsRatio_working_3-way'!R347/3)</f>
        <v>-0.49874679679329709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9">
        <f t="shared" si="78"/>
        <v>0.61139966576227145</v>
      </c>
      <c r="E348" s="9">
        <f t="shared" si="79"/>
        <v>0.23058186276643841</v>
      </c>
      <c r="F348" s="9">
        <f t="shared" si="80"/>
        <v>0.15801847147129008</v>
      </c>
      <c r="G348" s="9">
        <f t="shared" si="81"/>
        <v>1.059318903817291</v>
      </c>
      <c r="H348" s="9">
        <f t="shared" si="82"/>
        <v>1.6355913422903747</v>
      </c>
      <c r="I348" s="9">
        <f t="shared" si="83"/>
        <v>4.3368545470244664</v>
      </c>
      <c r="J348" s="9">
        <f t="shared" si="84"/>
        <v>6.3283740862009736</v>
      </c>
      <c r="K348" s="11">
        <f t="shared" si="85"/>
        <v>0.625</v>
      </c>
      <c r="L348" s="11">
        <f t="shared" si="86"/>
        <v>0.24096385542168672</v>
      </c>
      <c r="M348" s="11">
        <f t="shared" si="87"/>
        <v>0.16583747927031509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-0.23743481388239518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0.2192851006014106</v>
      </c>
      <c r="Q348" s="11">
        <f>2*'OddsRatio_working_3-way'!K348*'OddsRatio_working_3-way'!L348*'OddsRatio_working_3-way'!M348</f>
        <v>4.9951047972986468E-2</v>
      </c>
      <c r="R348" s="11">
        <f t="shared" si="88"/>
        <v>0</v>
      </c>
      <c r="S348" s="11">
        <f t="shared" si="89"/>
        <v>-0.92355917405619214</v>
      </c>
      <c r="T348" s="11">
        <f t="shared" si="90"/>
        <v>-0.21037794397635357</v>
      </c>
      <c r="U348" s="11">
        <f>'OddsRatio_working_3-way'!S348-'OddsRatio_working_3-way'!R348^2/3</f>
        <v>-0.92355917405619214</v>
      </c>
      <c r="V348" s="11">
        <f>'OddsRatio_working_3-way'!S348*'OddsRatio_working_3-way'!R348/3-2*'OddsRatio_working_3-way'!R348^3/27-'OddsRatio_working_3-way'!T348</f>
        <v>0.21037794397635357</v>
      </c>
      <c r="W348" s="11">
        <f>'OddsRatio_working_3-way'!V348^2+4*'OddsRatio_working_3-way'!U348^3/27</f>
        <v>-7.2446374430089527E-2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0.17081075327815817</v>
      </c>
      <c r="Y348" s="11">
        <f>IF('OddsRatio_working_3-way'!W348&gt;=0,IF('OddsRatio_working_3-way'!V348+SQRT('OddsRatio_working_3-way'!W348)&gt;0,0,PI()),ACOS('OddsRatio_working_3-way'!V348/(2*'OddsRatio_working_3-way'!X348)))</f>
        <v>0.90736784065156428</v>
      </c>
      <c r="Z348" s="11">
        <f>'OddsRatio_working_3-way'!X348^(1/3)*COS('OddsRatio_working_3-way'!Y348/3)</f>
        <v>0.5296594519086455</v>
      </c>
      <c r="AA348" s="11">
        <f>'OddsRatio_working_3-way'!X348^(1/3)*COS(('OddsRatio_working_3-way'!Y348+2*PI())/3)</f>
        <v>-0.407957089749381</v>
      </c>
      <c r="AB348" s="11">
        <f>'OddsRatio_working_3-way'!X348^(1/3)*COS(('OddsRatio_working_3-way'!Y348+4*PI())/3)</f>
        <v>-0.12170236215926462</v>
      </c>
      <c r="AC348" s="11">
        <f>'OddsRatio_working_3-way'!X348^(1/3)*SIN('OddsRatio_working_3-way'!Y348/3)</f>
        <v>0.16526924403095675</v>
      </c>
      <c r="AD348" s="11">
        <f>'OddsRatio_working_3-way'!X348^(1/3)*SIN(('OddsRatio_working_3-way'!Y348+2*PI())/3)</f>
        <v>0.37606391869195083</v>
      </c>
      <c r="AE348" s="11">
        <f>'OddsRatio_working_3-way'!X348^(1/3)*SIN(('OddsRatio_working_3-way'!Y348+4*PI())/3)</f>
        <v>-0.54133316272290755</v>
      </c>
      <c r="AF348" s="11">
        <f>-'OddsRatio_working_3-way'!U348/(3*'OddsRatio_working_3-way'!X348^(1/3))*COS(('OddsRatio_working_3-way'!Y348)/3)</f>
        <v>0.5296594519086455</v>
      </c>
      <c r="AG348" s="11">
        <f>-'OddsRatio_working_3-way'!U348/(3*'OddsRatio_working_3-way'!X348^(1/3))*COS(('OddsRatio_working_3-way'!Y348+2*PI())/3)</f>
        <v>-0.407957089749381</v>
      </c>
      <c r="AH348" s="11">
        <f>-'OddsRatio_working_3-way'!U348/(3*'OddsRatio_working_3-way'!X348^(1/3))*COS(('OddsRatio_working_3-way'!Y348+4*PI())/3)</f>
        <v>-0.12170236215926462</v>
      </c>
      <c r="AI348" s="11">
        <f>'OddsRatio_working_3-way'!U348/(3*'OddsRatio_working_3-way'!X348^(1/3))*SIN(('OddsRatio_working_3-way'!Y348)/3)</f>
        <v>-0.16526924403095675</v>
      </c>
      <c r="AJ348" s="11">
        <f>'OddsRatio_working_3-way'!U348/(3*'OddsRatio_working_3-way'!X348^(1/3))*SIN(('OddsRatio_working_3-way'!Y348+2*PI())/3)</f>
        <v>-0.37606391869195083</v>
      </c>
      <c r="AK348" s="11">
        <f>'OddsRatio_working_3-way'!U348/(3*'OddsRatio_working_3-way'!X348^(1/3))*SIN(('OddsRatio_working_3-way'!Y348+4*PI())/3)</f>
        <v>0.54133316272290755</v>
      </c>
      <c r="AL348" s="11">
        <f>'OddsRatio_working_3-way'!Z348+'OddsRatio_working_3-way'!AF348</f>
        <v>1.059318903817291</v>
      </c>
      <c r="AM348" s="11">
        <f>'OddsRatio_working_3-way'!AA348+'OddsRatio_working_3-way'!AG348</f>
        <v>-0.81591417949876199</v>
      </c>
      <c r="AN348" s="11">
        <f>'OddsRatio_working_3-way'!AB348+'OddsRatio_working_3-way'!AH348</f>
        <v>-0.24340472431852925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1.059318903817291</v>
      </c>
      <c r="AS348" s="11">
        <f>IF(('OddsRatio_working_3-way'!X348=0),IF(Q348&gt;0,-Q348^(1/3),(-Q348)^(1/3)),'OddsRatio_working_3-way'!AM348-'OddsRatio_working_3-way'!R348/3)</f>
        <v>-0.81591417949876199</v>
      </c>
      <c r="AT348" s="11">
        <f>IF(('OddsRatio_working_3-way'!X348=0),IF(Q348&gt;0,-Q348^(1/3),(-Q348)^(1/3)),'OddsRatio_working_3-way'!AN348-'OddsRatio_working_3-way'!R348/3)</f>
        <v>-0.24340472431852925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9">
        <f t="shared" si="78"/>
        <v>0.12534487078369089</v>
      </c>
      <c r="E349" s="9">
        <f t="shared" si="79"/>
        <v>0.16913551995942669</v>
      </c>
      <c r="F349" s="9">
        <f t="shared" si="80"/>
        <v>0.70551960925688262</v>
      </c>
      <c r="G349" s="9">
        <f t="shared" si="81"/>
        <v>1.0702437112664658</v>
      </c>
      <c r="H349" s="9">
        <f t="shared" si="82"/>
        <v>7.9779889974573566</v>
      </c>
      <c r="I349" s="9">
        <f t="shared" si="83"/>
        <v>5.9124186347130774</v>
      </c>
      <c r="J349" s="9">
        <f t="shared" si="84"/>
        <v>1.4173950473939214</v>
      </c>
      <c r="K349" s="11">
        <f t="shared" si="85"/>
        <v>0.13297872340425532</v>
      </c>
      <c r="L349" s="11">
        <f t="shared" si="86"/>
        <v>0.17889087656529518</v>
      </c>
      <c r="M349" s="11">
        <f t="shared" si="87"/>
        <v>0.71942446043165476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-0.1997470801191803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0.19681282340625428</v>
      </c>
      <c r="Q349" s="11">
        <f>2*'OddsRatio_working_3-way'!K349*'OddsRatio_working_3-way'!L349*'OddsRatio_working_3-way'!M349</f>
        <v>3.4228317114131178E-2</v>
      </c>
      <c r="R349" s="11">
        <f t="shared" si="88"/>
        <v>0</v>
      </c>
      <c r="S349" s="11">
        <f t="shared" si="89"/>
        <v>-0.98531013964672087</v>
      </c>
      <c r="T349" s="11">
        <f t="shared" si="90"/>
        <v>-0.17135828515595145</v>
      </c>
      <c r="U349" s="11">
        <f>'OddsRatio_working_3-way'!S349-'OddsRatio_working_3-way'!R349^2/3</f>
        <v>-0.98531013964672087</v>
      </c>
      <c r="V349" s="11">
        <f>'OddsRatio_working_3-way'!S349*'OddsRatio_working_3-way'!R349/3-2*'OddsRatio_working_3-way'!R349^3/27-'OddsRatio_working_3-way'!T349</f>
        <v>0.17135828515595145</v>
      </c>
      <c r="W349" s="11">
        <f>'OddsRatio_working_3-way'!V349^2+4*'OddsRatio_working_3-way'!U349^3/27</f>
        <v>-0.11235109736433088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0.1882251041013919</v>
      </c>
      <c r="Y349" s="11">
        <f>IF('OddsRatio_working_3-way'!W349&gt;=0,IF('OddsRatio_working_3-way'!V349+SQRT('OddsRatio_working_3-way'!W349)&gt;0,0,PI()),ACOS('OddsRatio_working_3-way'!V349/(2*'OddsRatio_working_3-way'!X349)))</f>
        <v>1.0982050228468903</v>
      </c>
      <c r="Z349" s="11">
        <f>'OddsRatio_working_3-way'!X349^(1/3)*COS('OddsRatio_working_3-way'!Y349/3)</f>
        <v>0.53512185563323289</v>
      </c>
      <c r="AA349" s="11">
        <f>'OddsRatio_working_3-way'!X349^(1/3)*COS(('OddsRatio_working_3-way'!Y349+2*PI())/3)</f>
        <v>-0.44521504296572945</v>
      </c>
      <c r="AB349" s="11">
        <f>'OddsRatio_working_3-way'!X349^(1/3)*COS(('OddsRatio_working_3-way'!Y349+4*PI())/3)</f>
        <v>-8.9906812667503652E-2</v>
      </c>
      <c r="AC349" s="11">
        <f>'OddsRatio_working_3-way'!X349^(1/3)*SIN('OddsRatio_working_3-way'!Y349/3)</f>
        <v>0.20513730240797032</v>
      </c>
      <c r="AD349" s="11">
        <f>'OddsRatio_working_3-way'!X349^(1/3)*SIN(('OddsRatio_working_3-way'!Y349+2*PI())/3)</f>
        <v>0.36086046989466353</v>
      </c>
      <c r="AE349" s="11">
        <f>'OddsRatio_working_3-way'!X349^(1/3)*SIN(('OddsRatio_working_3-way'!Y349+4*PI())/3)</f>
        <v>-0.56599777230263382</v>
      </c>
      <c r="AF349" s="11">
        <f>-'OddsRatio_working_3-way'!U349/(3*'OddsRatio_working_3-way'!X349^(1/3))*COS(('OddsRatio_working_3-way'!Y349)/3)</f>
        <v>0.53512185563323289</v>
      </c>
      <c r="AG349" s="11">
        <f>-'OddsRatio_working_3-way'!U349/(3*'OddsRatio_working_3-way'!X349^(1/3))*COS(('OddsRatio_working_3-way'!Y349+2*PI())/3)</f>
        <v>-0.44521504296572945</v>
      </c>
      <c r="AH349" s="11">
        <f>-'OddsRatio_working_3-way'!U349/(3*'OddsRatio_working_3-way'!X349^(1/3))*COS(('OddsRatio_working_3-way'!Y349+4*PI())/3)</f>
        <v>-8.9906812667503652E-2</v>
      </c>
      <c r="AI349" s="11">
        <f>'OddsRatio_working_3-way'!U349/(3*'OddsRatio_working_3-way'!X349^(1/3))*SIN(('OddsRatio_working_3-way'!Y349)/3)</f>
        <v>-0.20513730240797032</v>
      </c>
      <c r="AJ349" s="11">
        <f>'OddsRatio_working_3-way'!U349/(3*'OddsRatio_working_3-way'!X349^(1/3))*SIN(('OddsRatio_working_3-way'!Y349+2*PI())/3)</f>
        <v>-0.36086046989466353</v>
      </c>
      <c r="AK349" s="11">
        <f>'OddsRatio_working_3-way'!U349/(3*'OddsRatio_working_3-way'!X349^(1/3))*SIN(('OddsRatio_working_3-way'!Y349+4*PI())/3)</f>
        <v>0.56599777230263382</v>
      </c>
      <c r="AL349" s="11">
        <f>'OddsRatio_working_3-way'!Z349+'OddsRatio_working_3-way'!AF349</f>
        <v>1.0702437112664658</v>
      </c>
      <c r="AM349" s="11">
        <f>'OddsRatio_working_3-way'!AA349+'OddsRatio_working_3-way'!AG349</f>
        <v>-0.89043008593145889</v>
      </c>
      <c r="AN349" s="11">
        <f>'OddsRatio_working_3-way'!AB349+'OddsRatio_working_3-way'!AH349</f>
        <v>-0.1798136253350073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1.0702437112664658</v>
      </c>
      <c r="AS349" s="11">
        <f>IF(('OddsRatio_working_3-way'!X349=0),IF(Q349&gt;0,-Q349^(1/3),(-Q349)^(1/3)),'OddsRatio_working_3-way'!AM349-'OddsRatio_working_3-way'!R349/3)</f>
        <v>-0.89043008593145889</v>
      </c>
      <c r="AT349" s="11">
        <f>IF(('OddsRatio_working_3-way'!X349=0),IF(Q349&gt;0,-Q349^(1/3),(-Q349)^(1/3)),'OddsRatio_working_3-way'!AN349-'OddsRatio_working_3-way'!R349/3)</f>
        <v>-0.1798136253350073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9">
        <f t="shared" si="78"/>
        <v>0.32198910077609133</v>
      </c>
      <c r="E350" s="9">
        <f t="shared" si="79"/>
        <v>0.2765117662563511</v>
      </c>
      <c r="F350" s="9">
        <f t="shared" si="80"/>
        <v>0.4014991329675579</v>
      </c>
      <c r="G350" s="9">
        <f t="shared" si="81"/>
        <v>1.0424233590603542</v>
      </c>
      <c r="H350" s="9">
        <f t="shared" si="82"/>
        <v>3.105695185301915</v>
      </c>
      <c r="I350" s="9">
        <f t="shared" si="83"/>
        <v>3.6164826312414884</v>
      </c>
      <c r="J350" s="9">
        <f t="shared" si="84"/>
        <v>2.4906654034563069</v>
      </c>
      <c r="K350" s="11">
        <f t="shared" si="85"/>
        <v>0.33112582781456956</v>
      </c>
      <c r="L350" s="11">
        <f t="shared" si="86"/>
        <v>0.28490028490028491</v>
      </c>
      <c r="M350" s="11">
        <f t="shared" si="87"/>
        <v>0.41152263374485593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-0.2814756271001333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0.23138005859505872</v>
      </c>
      <c r="Q350" s="11">
        <f>2*'OddsRatio_working_3-way'!K350*'OddsRatio_working_3-way'!L350*'OddsRatio_working_3-way'!M350</f>
        <v>7.7644314964784814E-2</v>
      </c>
      <c r="R350" s="11">
        <f t="shared" si="88"/>
        <v>0</v>
      </c>
      <c r="S350" s="11">
        <f t="shared" si="89"/>
        <v>-0.82202519976177768</v>
      </c>
      <c r="T350" s="11">
        <f t="shared" si="90"/>
        <v>-0.27584738247039525</v>
      </c>
      <c r="U350" s="11">
        <f>'OddsRatio_working_3-way'!S350-'OddsRatio_working_3-way'!R350^2/3</f>
        <v>-0.82202519976177768</v>
      </c>
      <c r="V350" s="11">
        <f>'OddsRatio_working_3-way'!S350*'OddsRatio_working_3-way'!R350/3-2*'OddsRatio_working_3-way'!R350^3/27-'OddsRatio_working_3-way'!T350</f>
        <v>0.27584738247039525</v>
      </c>
      <c r="W350" s="11">
        <f>'OddsRatio_working_3-way'!V350^2+4*'OddsRatio_working_3-way'!U350^3/27</f>
        <v>-6.1990854054916333E-3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0.14343192097756705</v>
      </c>
      <c r="Y350" s="11">
        <f>IF('OddsRatio_working_3-way'!W350&gt;=0,IF('OddsRatio_working_3-way'!V350+SQRT('OddsRatio_working_3-way'!W350)&gt;0,0,PI()),ACOS('OddsRatio_working_3-way'!V350/(2*'OddsRatio_working_3-way'!X350)))</f>
        <v>0.27803396806724034</v>
      </c>
      <c r="Z350" s="11">
        <f>'OddsRatio_working_3-way'!X350^(1/3)*COS('OddsRatio_working_3-way'!Y350/3)</f>
        <v>0.52121167953017722</v>
      </c>
      <c r="AA350" s="11">
        <f>'OddsRatio_working_3-way'!X350^(1/3)*COS(('OddsRatio_working_3-way'!Y350+2*PI())/3)</f>
        <v>-0.30255925180086124</v>
      </c>
      <c r="AB350" s="11">
        <f>'OddsRatio_working_3-way'!X350^(1/3)*COS(('OddsRatio_working_3-way'!Y350+4*PI())/3)</f>
        <v>-0.21865242772931576</v>
      </c>
      <c r="AC350" s="11">
        <f>'OddsRatio_working_3-way'!X350^(1/3)*SIN('OddsRatio_working_3-way'!Y350/3)</f>
        <v>4.8443627464553267E-2</v>
      </c>
      <c r="AD350" s="11">
        <f>'OddsRatio_working_3-way'!X350^(1/3)*SIN(('OddsRatio_working_3-way'!Y350+2*PI())/3)</f>
        <v>0.42716074149001065</v>
      </c>
      <c r="AE350" s="11">
        <f>'OddsRatio_working_3-way'!X350^(1/3)*SIN(('OddsRatio_working_3-way'!Y350+4*PI())/3)</f>
        <v>-0.47560436895456393</v>
      </c>
      <c r="AF350" s="11">
        <f>-'OddsRatio_working_3-way'!U350/(3*'OddsRatio_working_3-way'!X350^(1/3))*COS(('OddsRatio_working_3-way'!Y350)/3)</f>
        <v>0.521211679530177</v>
      </c>
      <c r="AG350" s="11">
        <f>-'OddsRatio_working_3-way'!U350/(3*'OddsRatio_working_3-way'!X350^(1/3))*COS(('OddsRatio_working_3-way'!Y350+2*PI())/3)</f>
        <v>-0.30255925180086107</v>
      </c>
      <c r="AH350" s="11">
        <f>-'OddsRatio_working_3-way'!U350/(3*'OddsRatio_working_3-way'!X350^(1/3))*COS(('OddsRatio_working_3-way'!Y350+4*PI())/3)</f>
        <v>-0.21865242772931567</v>
      </c>
      <c r="AI350" s="11">
        <f>'OddsRatio_working_3-way'!U350/(3*'OddsRatio_working_3-way'!X350^(1/3))*SIN(('OddsRatio_working_3-way'!Y350)/3)</f>
        <v>-4.8443627464553246E-2</v>
      </c>
      <c r="AJ350" s="11">
        <f>'OddsRatio_working_3-way'!U350/(3*'OddsRatio_working_3-way'!X350^(1/3))*SIN(('OddsRatio_working_3-way'!Y350+2*PI())/3)</f>
        <v>-0.42716074149001049</v>
      </c>
      <c r="AK350" s="11">
        <f>'OddsRatio_working_3-way'!U350/(3*'OddsRatio_working_3-way'!X350^(1/3))*SIN(('OddsRatio_working_3-way'!Y350+4*PI())/3)</f>
        <v>0.47560436895456376</v>
      </c>
      <c r="AL350" s="11">
        <f>'OddsRatio_working_3-way'!Z350+'OddsRatio_working_3-way'!AF350</f>
        <v>1.0424233590603542</v>
      </c>
      <c r="AM350" s="11">
        <f>'OddsRatio_working_3-way'!AA350+'OddsRatio_working_3-way'!AG350</f>
        <v>-0.60511850360172237</v>
      </c>
      <c r="AN350" s="11">
        <f>'OddsRatio_working_3-way'!AB350+'OddsRatio_working_3-way'!AH350</f>
        <v>-0.4373048554586314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1.0424233590603542</v>
      </c>
      <c r="AS350" s="11">
        <f>IF(('OddsRatio_working_3-way'!X350=0),IF(Q350&gt;0,-Q350^(1/3),(-Q350)^(1/3)),'OddsRatio_working_3-way'!AM350-'OddsRatio_working_3-way'!R350/3)</f>
        <v>-0.60511850360172237</v>
      </c>
      <c r="AT350" s="11">
        <f>IF(('OddsRatio_working_3-way'!X350=0),IF(Q350&gt;0,-Q350^(1/3),(-Q350)^(1/3)),'OddsRatio_working_3-way'!AN350-'OddsRatio_working_3-way'!R350/3)</f>
        <v>-0.4373048554586314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 t="shared" ref="C2:C65" si="0">IF(A2="","",((1/A2)+(1/B2))-1)</f>
        <v>3.2301032301032206E-2</v>
      </c>
      <c r="D2" s="4">
        <f>IF(A2="","",(2*A2)/(2-($C2*A2)))</f>
        <v>1.3487536492252414</v>
      </c>
      <c r="E2" s="4">
        <f>IF(B2="","",(2*B2)/(2-($C2*B2)))</f>
        <v>3.867353509336767</v>
      </c>
      <c r="G2" s="4">
        <f t="shared" ref="G2:G65" si="1">IF(A2="","",C2+1)</f>
        <v>1.0323010323010322</v>
      </c>
    </row>
    <row r="3" spans="1:7" x14ac:dyDescent="0.2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si="0"/>
        <v>3.19069743563416E-2</v>
      </c>
      <c r="D3" s="4">
        <f t="shared" ref="D3:D66" si="2">IF(A3="","",(2*A3)/(2-($C3*A3)))</f>
        <v>1.6735184827201064</v>
      </c>
      <c r="E3" s="4">
        <f t="shared" ref="E3:E66" si="3">IF(B3="","",(2*B3)/(2-($C3*B3)))</f>
        <v>2.4847402493861024</v>
      </c>
      <c r="G3" s="4">
        <f t="shared" si="1"/>
        <v>1.0319069743563416</v>
      </c>
    </row>
    <row r="4" spans="1:7" x14ac:dyDescent="0.2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2.8345418589321048E-2</v>
      </c>
      <c r="D4" s="4">
        <f t="shared" si="2"/>
        <v>2.1113430758524703</v>
      </c>
      <c r="E4" s="4">
        <f t="shared" si="3"/>
        <v>1.8998121477770822</v>
      </c>
      <c r="G4" s="4">
        <f t="shared" si="1"/>
        <v>1.028345418589321</v>
      </c>
    </row>
    <row r="5" spans="1:7" x14ac:dyDescent="0.2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2.861071447458885E-2</v>
      </c>
      <c r="D5" s="4">
        <f t="shared" si="2"/>
        <v>2.0377175494369308</v>
      </c>
      <c r="E5" s="4">
        <f t="shared" si="3"/>
        <v>1.9636533568721115</v>
      </c>
      <c r="G5" s="4">
        <f t="shared" si="1"/>
        <v>1.0286107144745888</v>
      </c>
    </row>
    <row r="6" spans="1:7" x14ac:dyDescent="0.2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3.868574456809748E-2</v>
      </c>
      <c r="D6" s="4">
        <f t="shared" si="2"/>
        <v>2.3196066379840201</v>
      </c>
      <c r="E6" s="4">
        <f t="shared" si="3"/>
        <v>1.7578015836050302</v>
      </c>
      <c r="G6" s="4">
        <f t="shared" si="1"/>
        <v>1.0386857445680975</v>
      </c>
    </row>
    <row r="7" spans="1:7" x14ac:dyDescent="0.2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3.8718291054739673E-2</v>
      </c>
      <c r="D7" s="4">
        <f t="shared" si="2"/>
        <v>2.2324888226527575</v>
      </c>
      <c r="E7" s="4">
        <f t="shared" si="3"/>
        <v>1.81136638452237</v>
      </c>
      <c r="G7" s="4">
        <f t="shared" si="1"/>
        <v>1.0387182910547397</v>
      </c>
    </row>
    <row r="8" spans="1:7" x14ac:dyDescent="0.2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3.7192247249869137E-2</v>
      </c>
      <c r="D8" s="4">
        <f t="shared" si="2"/>
        <v>2.402769037130271</v>
      </c>
      <c r="E8" s="4">
        <f t="shared" si="3"/>
        <v>1.7128757290264693</v>
      </c>
      <c r="G8" s="4">
        <f t="shared" si="1"/>
        <v>1.0371922472498691</v>
      </c>
    </row>
    <row r="9" spans="1:7" x14ac:dyDescent="0.2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3.8413878562577386E-2</v>
      </c>
      <c r="D9" s="4">
        <f t="shared" si="2"/>
        <v>2.8365553602811948</v>
      </c>
      <c r="E9" s="4">
        <f t="shared" si="3"/>
        <v>1.5444976076555021</v>
      </c>
      <c r="G9" s="4">
        <f t="shared" si="1"/>
        <v>1.0384138785625774</v>
      </c>
    </row>
    <row r="10" spans="1:7" x14ac:dyDescent="0.2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3.6282558021688338E-2</v>
      </c>
      <c r="D10" s="4">
        <f t="shared" si="2"/>
        <v>2.6517065305025525</v>
      </c>
      <c r="E10" s="4">
        <f t="shared" si="3"/>
        <v>1.6054344288968434</v>
      </c>
      <c r="G10" s="4">
        <f t="shared" si="1"/>
        <v>1.0362825580216883</v>
      </c>
    </row>
    <row r="11" spans="1:7" x14ac:dyDescent="0.2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3.8210155857214545E-2</v>
      </c>
      <c r="D11" s="4">
        <f t="shared" si="2"/>
        <v>2.7359009628610726</v>
      </c>
      <c r="E11" s="4">
        <f t="shared" si="3"/>
        <v>1.5760697305863707</v>
      </c>
      <c r="G11" s="4">
        <f t="shared" si="1"/>
        <v>1.0382101558572145</v>
      </c>
    </row>
    <row r="12" spans="1:7" x14ac:dyDescent="0.2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3.7318153067678717E-2</v>
      </c>
      <c r="D12" s="4">
        <f t="shared" si="2"/>
        <v>2.6773920406435225</v>
      </c>
      <c r="E12" s="4">
        <f t="shared" si="3"/>
        <v>1.596163553760727</v>
      </c>
      <c r="G12" s="4">
        <f t="shared" si="1"/>
        <v>1.0373181530676787</v>
      </c>
    </row>
    <row r="13" spans="1:7" x14ac:dyDescent="0.2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3.9610146195176998E-2</v>
      </c>
      <c r="D13" s="4">
        <f t="shared" si="2"/>
        <v>2.7967849030228904</v>
      </c>
      <c r="E13" s="4">
        <f t="shared" si="3"/>
        <v>1.5565496450452205</v>
      </c>
      <c r="G13" s="4">
        <f t="shared" si="1"/>
        <v>1.039610146195177</v>
      </c>
    </row>
    <row r="14" spans="1:7" x14ac:dyDescent="0.2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3.4849694067571102E-2</v>
      </c>
      <c r="D14" s="4">
        <f t="shared" si="2"/>
        <v>1.8476284099287292</v>
      </c>
      <c r="E14" s="4">
        <f t="shared" si="3"/>
        <v>2.1797622499275153</v>
      </c>
      <c r="G14" s="4">
        <f t="shared" si="1"/>
        <v>1.0348496940675711</v>
      </c>
    </row>
    <row r="15" spans="1:7" x14ac:dyDescent="0.2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4.1151245258122859E-2</v>
      </c>
      <c r="D15" s="4">
        <f t="shared" si="2"/>
        <v>1.3251734877875525</v>
      </c>
      <c r="E15" s="4">
        <f t="shared" si="3"/>
        <v>4.0752814652999483</v>
      </c>
      <c r="G15" s="4">
        <f t="shared" si="1"/>
        <v>1.0411512452581229</v>
      </c>
    </row>
    <row r="16" spans="1:7" x14ac:dyDescent="0.2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3.383458646616555E-2</v>
      </c>
      <c r="D16" s="4">
        <f t="shared" si="2"/>
        <v>2.7853403141361261</v>
      </c>
      <c r="E16" s="4">
        <f t="shared" si="3"/>
        <v>1.5601173020527861</v>
      </c>
      <c r="G16" s="4">
        <f t="shared" si="1"/>
        <v>1.0338345864661656</v>
      </c>
    </row>
    <row r="17" spans="1:7" x14ac:dyDescent="0.2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3.3298097251585723E-2</v>
      </c>
      <c r="D17" s="4">
        <f t="shared" si="2"/>
        <v>1.8131288931480596</v>
      </c>
      <c r="E17" s="4">
        <f t="shared" si="3"/>
        <v>2.2298173246906305</v>
      </c>
      <c r="G17" s="4">
        <f t="shared" si="1"/>
        <v>1.0332980972515857</v>
      </c>
    </row>
    <row r="18" spans="1:7" x14ac:dyDescent="0.2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3.0312467559431067E-2</v>
      </c>
      <c r="D18" s="4">
        <f t="shared" si="2"/>
        <v>2.3616082373130669</v>
      </c>
      <c r="E18" s="4">
        <f t="shared" si="3"/>
        <v>1.7344256391789699</v>
      </c>
      <c r="G18" s="4">
        <f t="shared" si="1"/>
        <v>1.0303124675594311</v>
      </c>
    </row>
    <row r="19" spans="1:7" x14ac:dyDescent="0.2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3.5274160554807032E-2</v>
      </c>
      <c r="D19" s="4">
        <f t="shared" si="2"/>
        <v>2.7469334612485432</v>
      </c>
      <c r="E19" s="4">
        <f t="shared" si="3"/>
        <v>1.5724316479033458</v>
      </c>
      <c r="G19" s="4">
        <f t="shared" si="1"/>
        <v>1.035274160554807</v>
      </c>
    </row>
    <row r="20" spans="1:7" x14ac:dyDescent="0.2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4.3510917967702012E-2</v>
      </c>
      <c r="D20" s="4">
        <f t="shared" si="2"/>
        <v>1.7760731811901471</v>
      </c>
      <c r="E20" s="4">
        <f t="shared" si="3"/>
        <v>2.2885382773650926</v>
      </c>
      <c r="G20" s="4">
        <f t="shared" si="1"/>
        <v>1.043510917967702</v>
      </c>
    </row>
    <row r="21" spans="1:7" x14ac:dyDescent="0.2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3.6965398667526461E-2</v>
      </c>
      <c r="D21" s="4">
        <f t="shared" si="2"/>
        <v>1.9476768522394308</v>
      </c>
      <c r="E21" s="4">
        <f t="shared" si="3"/>
        <v>2.0552120141342756</v>
      </c>
      <c r="G21" s="4">
        <f t="shared" si="1"/>
        <v>1.0369653986675265</v>
      </c>
    </row>
    <row r="22" spans="1:7" x14ac:dyDescent="0.2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4.4251447477253958E-2</v>
      </c>
      <c r="D22" s="4">
        <f t="shared" si="2"/>
        <v>1.6157701303040428</v>
      </c>
      <c r="E22" s="4">
        <f t="shared" si="3"/>
        <v>2.6239826370048833</v>
      </c>
      <c r="G22" s="4">
        <f t="shared" si="1"/>
        <v>1.044251447477254</v>
      </c>
    </row>
    <row r="23" spans="1:7" x14ac:dyDescent="0.2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4.4096111080978329E-2</v>
      </c>
      <c r="D23" s="4">
        <f t="shared" si="2"/>
        <v>1.8635467731338755</v>
      </c>
      <c r="E23" s="4">
        <f t="shared" si="3"/>
        <v>2.1580148651021243</v>
      </c>
      <c r="G23" s="4">
        <f t="shared" si="1"/>
        <v>1.0440961110809783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2.3560209424083656E-2</v>
      </c>
      <c r="D24" s="4">
        <f t="shared" si="2"/>
        <v>1.9539641943734012</v>
      </c>
      <c r="E24" s="4">
        <f t="shared" si="3"/>
        <v>2.0482573726541551</v>
      </c>
      <c r="G24" s="4">
        <f t="shared" si="1"/>
        <v>1.0235602094240837</v>
      </c>
    </row>
    <row r="25" spans="1:7" x14ac:dyDescent="0.2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2.813852813852824E-2</v>
      </c>
      <c r="D25" s="4">
        <f t="shared" si="2"/>
        <v>1.7206703910614525</v>
      </c>
      <c r="E25" s="4">
        <f t="shared" si="3"/>
        <v>2.3875968992248064</v>
      </c>
      <c r="G25" s="4">
        <f t="shared" si="1"/>
        <v>1.0281385281385282</v>
      </c>
    </row>
    <row r="26" spans="1:7" x14ac:dyDescent="0.2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2.9776674937965097E-2</v>
      </c>
      <c r="D26" s="4">
        <f t="shared" si="2"/>
        <v>1.5866141732283463</v>
      </c>
      <c r="E26" s="4">
        <f t="shared" si="3"/>
        <v>2.7046979865771807</v>
      </c>
      <c r="G26" s="4">
        <f t="shared" si="1"/>
        <v>1.0297766749379651</v>
      </c>
    </row>
    <row r="27" spans="1:7" x14ac:dyDescent="0.2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3.0130699391399673E-2</v>
      </c>
      <c r="D27" s="4">
        <f t="shared" si="2"/>
        <v>1.597545425565827</v>
      </c>
      <c r="E27" s="4">
        <f t="shared" si="3"/>
        <v>2.6735129367831414</v>
      </c>
      <c r="G27" s="4">
        <f t="shared" si="1"/>
        <v>1.0301306993913997</v>
      </c>
    </row>
    <row r="28" spans="1:7" x14ac:dyDescent="0.2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2.5748928223876311E-2</v>
      </c>
      <c r="D28" s="4">
        <f t="shared" si="2"/>
        <v>2.0212647191728026</v>
      </c>
      <c r="E28" s="4">
        <f t="shared" si="3"/>
        <v>1.9791780536685666</v>
      </c>
      <c r="G28" s="4">
        <f t="shared" si="1"/>
        <v>1.0257489282238763</v>
      </c>
    </row>
    <row r="29" spans="1:7" x14ac:dyDescent="0.2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2.8049575994781417E-2</v>
      </c>
      <c r="D29" s="4">
        <f t="shared" si="2"/>
        <v>1.7940315974253949</v>
      </c>
      <c r="E29" s="4">
        <f t="shared" si="3"/>
        <v>2.2593957258658803</v>
      </c>
      <c r="G29" s="4">
        <f t="shared" si="1"/>
        <v>1.0280495759947814</v>
      </c>
    </row>
    <row r="30" spans="1:7" x14ac:dyDescent="0.2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3.5731402098088338E-2</v>
      </c>
      <c r="D30" s="4">
        <f t="shared" si="2"/>
        <v>1.8384649273092173</v>
      </c>
      <c r="E30" s="4">
        <f t="shared" si="3"/>
        <v>2.1926557300484557</v>
      </c>
      <c r="G30" s="4">
        <f t="shared" si="1"/>
        <v>1.0357314020980883</v>
      </c>
    </row>
    <row r="31" spans="1:7" x14ac:dyDescent="0.2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3.3428240008436028E-2</v>
      </c>
      <c r="D31" s="4">
        <f t="shared" si="2"/>
        <v>1.7921194368326561</v>
      </c>
      <c r="E31" s="4">
        <f t="shared" si="3"/>
        <v>2.2624358821424311</v>
      </c>
      <c r="G31" s="4">
        <f t="shared" si="1"/>
        <v>1.033428240008436</v>
      </c>
    </row>
    <row r="32" spans="1:7" x14ac:dyDescent="0.2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3.4391534391534417E-2</v>
      </c>
      <c r="D32" s="4">
        <f t="shared" si="2"/>
        <v>1.8042959427207637</v>
      </c>
      <c r="E32" s="4">
        <f t="shared" si="3"/>
        <v>2.2433234421364987</v>
      </c>
      <c r="G32" s="4">
        <f t="shared" si="1"/>
        <v>1.0343915343915344</v>
      </c>
    </row>
    <row r="33" spans="1:7" x14ac:dyDescent="0.2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3.2542336890162948E-2</v>
      </c>
      <c r="D33" s="4">
        <f t="shared" si="2"/>
        <v>2.1421504520384373</v>
      </c>
      <c r="E33" s="4">
        <f t="shared" si="3"/>
        <v>1.8755413949320454</v>
      </c>
      <c r="G33" s="4">
        <f t="shared" si="1"/>
        <v>1.0325423368901629</v>
      </c>
    </row>
    <row r="34" spans="1:7" x14ac:dyDescent="0.2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3.5590045491035394E-2</v>
      </c>
      <c r="D34" s="4">
        <f t="shared" si="2"/>
        <v>1.9129767084719731</v>
      </c>
      <c r="E34" s="4">
        <f t="shared" si="3"/>
        <v>2.0953181945612553</v>
      </c>
      <c r="G34" s="4">
        <f t="shared" si="1"/>
        <v>1.0355900454910354</v>
      </c>
    </row>
    <row r="35" spans="1:7" x14ac:dyDescent="0.2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3.475935828876997E-2</v>
      </c>
      <c r="D35" s="4">
        <f t="shared" si="2"/>
        <v>2.0720221606648197</v>
      </c>
      <c r="E35" s="4">
        <f t="shared" si="3"/>
        <v>1.9328165374677002</v>
      </c>
      <c r="G35" s="4">
        <f t="shared" si="1"/>
        <v>1.03475935828877</v>
      </c>
    </row>
    <row r="36" spans="1:7" x14ac:dyDescent="0.2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3.9428448646325664E-2</v>
      </c>
      <c r="D36" s="4">
        <f t="shared" si="2"/>
        <v>1.8554769261437256</v>
      </c>
      <c r="E36" s="4">
        <f t="shared" si="3"/>
        <v>2.1689385995572641</v>
      </c>
      <c r="G36" s="4">
        <f t="shared" si="1"/>
        <v>1.0394284486463257</v>
      </c>
    </row>
    <row r="37" spans="1:7" x14ac:dyDescent="0.2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3.8864175168482618E-2</v>
      </c>
      <c r="D37" s="4">
        <f t="shared" si="2"/>
        <v>2.2655321203343295</v>
      </c>
      <c r="E37" s="4">
        <f t="shared" si="3"/>
        <v>1.7901814453637255</v>
      </c>
      <c r="G37" s="4">
        <f t="shared" si="1"/>
        <v>1.0388641751684826</v>
      </c>
    </row>
    <row r="38" spans="1:7" x14ac:dyDescent="0.2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3.5542136765718491E-2</v>
      </c>
      <c r="D38" s="4">
        <f t="shared" si="2"/>
        <v>2.2570386753541753</v>
      </c>
      <c r="E38" s="4">
        <f t="shared" si="3"/>
        <v>1.7955204717295163</v>
      </c>
      <c r="G38" s="4">
        <f t="shared" si="1"/>
        <v>1.0355421367657185</v>
      </c>
    </row>
    <row r="39" spans="1:7" x14ac:dyDescent="0.2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3.6714742298498582E-2</v>
      </c>
      <c r="D39" s="4">
        <f t="shared" si="2"/>
        <v>2.0439162297916722</v>
      </c>
      <c r="E39" s="4">
        <f t="shared" si="3"/>
        <v>1.9579312702127099</v>
      </c>
      <c r="G39" s="4">
        <f t="shared" si="1"/>
        <v>1.0367147422984986</v>
      </c>
    </row>
    <row r="40" spans="1:7" x14ac:dyDescent="0.2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3.7284009420232245E-2</v>
      </c>
      <c r="D40" s="4">
        <f t="shared" si="2"/>
        <v>2.3049617273032235</v>
      </c>
      <c r="E40" s="4">
        <f t="shared" si="3"/>
        <v>1.7663059989250076</v>
      </c>
      <c r="G40" s="4">
        <f t="shared" si="1"/>
        <v>1.0372840094202322</v>
      </c>
    </row>
    <row r="41" spans="1:7" x14ac:dyDescent="0.2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3.315137797896428E-2</v>
      </c>
      <c r="D41" s="4">
        <f t="shared" si="2"/>
        <v>2.1006852188505105</v>
      </c>
      <c r="E41" s="4">
        <f t="shared" si="3"/>
        <v>1.9085249650616189</v>
      </c>
      <c r="G41" s="4">
        <f t="shared" si="1"/>
        <v>1.0331513779789643</v>
      </c>
    </row>
    <row r="42" spans="1:7" x14ac:dyDescent="0.2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4.3126684636118462E-2</v>
      </c>
      <c r="D42" s="4">
        <f t="shared" si="2"/>
        <v>1.8186274509803919</v>
      </c>
      <c r="E42" s="4">
        <f t="shared" si="3"/>
        <v>2.2215568862275448</v>
      </c>
      <c r="G42" s="4">
        <f t="shared" si="1"/>
        <v>1.0431266846361185</v>
      </c>
    </row>
    <row r="43" spans="1:7" x14ac:dyDescent="0.2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4.1666666666666519E-2</v>
      </c>
      <c r="D43" s="4">
        <f t="shared" si="2"/>
        <v>1.7409326424870464</v>
      </c>
      <c r="E43" s="4">
        <f t="shared" si="3"/>
        <v>2.3496503496503496</v>
      </c>
      <c r="G43" s="4">
        <f t="shared" si="1"/>
        <v>1.0416666666666665</v>
      </c>
    </row>
    <row r="44" spans="1:7" x14ac:dyDescent="0.2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4.3510917967702012E-2</v>
      </c>
      <c r="D44" s="4">
        <f t="shared" si="2"/>
        <v>1.7760731811901471</v>
      </c>
      <c r="E44" s="4">
        <f t="shared" si="3"/>
        <v>2.2885382773650926</v>
      </c>
      <c r="G44" s="4">
        <f t="shared" si="1"/>
        <v>1.043510917967702</v>
      </c>
    </row>
    <row r="45" spans="1:7" x14ac:dyDescent="0.2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4.7149122807017552E-2</v>
      </c>
      <c r="D45" s="4">
        <f t="shared" si="2"/>
        <v>2.0110253583241455</v>
      </c>
      <c r="E45" s="4">
        <f t="shared" si="3"/>
        <v>1.9890948745910577</v>
      </c>
      <c r="G45" s="4">
        <f t="shared" si="1"/>
        <v>1.0471491228070176</v>
      </c>
    </row>
    <row r="46" spans="1:7" x14ac:dyDescent="0.2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4.8838209982788428E-2</v>
      </c>
      <c r="D46" s="4">
        <f t="shared" si="2"/>
        <v>2.3696150904919713</v>
      </c>
      <c r="E46" s="4">
        <f t="shared" si="3"/>
        <v>1.7301321421924438</v>
      </c>
      <c r="G46" s="4">
        <f t="shared" si="1"/>
        <v>1.0488382099827884</v>
      </c>
    </row>
    <row r="47" spans="1:7" x14ac:dyDescent="0.2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2.4916986953225084E-2</v>
      </c>
      <c r="D47" s="4">
        <f t="shared" si="2"/>
        <v>2.1458748281762841</v>
      </c>
      <c r="E47" s="4">
        <f t="shared" si="3"/>
        <v>1.8726956692045928</v>
      </c>
      <c r="G47" s="4">
        <f t="shared" si="1"/>
        <v>1.0249169869532251</v>
      </c>
    </row>
    <row r="48" spans="1:7" x14ac:dyDescent="0.2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2.4955436720142554E-2</v>
      </c>
      <c r="D48" s="4">
        <f t="shared" si="2"/>
        <v>2.0932835820895521</v>
      </c>
      <c r="E48" s="4">
        <f t="shared" si="3"/>
        <v>1.9146757679180888</v>
      </c>
      <c r="G48" s="4">
        <f t="shared" si="1"/>
        <v>1.0249554367201426</v>
      </c>
    </row>
    <row r="49" spans="1:7" x14ac:dyDescent="0.2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2.9760065904644417E-2</v>
      </c>
      <c r="D49" s="4">
        <f t="shared" si="2"/>
        <v>2.4244164274123086</v>
      </c>
      <c r="E49" s="4">
        <f t="shared" si="3"/>
        <v>1.7020418894049603</v>
      </c>
      <c r="G49" s="4">
        <f t="shared" si="1"/>
        <v>1.0297600659046444</v>
      </c>
    </row>
    <row r="50" spans="1:7" x14ac:dyDescent="0.2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2.7217318200924545E-2</v>
      </c>
      <c r="D50" s="4">
        <f t="shared" si="2"/>
        <v>1.8767379942806428</v>
      </c>
      <c r="E50" s="4">
        <f t="shared" si="3"/>
        <v>2.1405916094927453</v>
      </c>
      <c r="G50" s="4">
        <f t="shared" si="1"/>
        <v>1.0272173182009245</v>
      </c>
    </row>
    <row r="51" spans="1:7" x14ac:dyDescent="0.2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2.5748928223876311E-2</v>
      </c>
      <c r="D51" s="4">
        <f t="shared" si="2"/>
        <v>2.0212647191728026</v>
      </c>
      <c r="E51" s="4">
        <f t="shared" si="3"/>
        <v>1.9791780536685666</v>
      </c>
      <c r="G51" s="4">
        <f t="shared" si="1"/>
        <v>1.0257489282238763</v>
      </c>
    </row>
    <row r="52" spans="1:7" x14ac:dyDescent="0.2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2.3632327980154022E-2</v>
      </c>
      <c r="D52" s="4">
        <f t="shared" si="2"/>
        <v>1.8913446104457341</v>
      </c>
      <c r="E52" s="4">
        <f t="shared" si="3"/>
        <v>2.1219005402410303</v>
      </c>
      <c r="G52" s="4">
        <f t="shared" si="1"/>
        <v>1.023632327980154</v>
      </c>
    </row>
    <row r="53" spans="1:7" x14ac:dyDescent="0.2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4.0564373897707284E-2</v>
      </c>
      <c r="D53" s="4">
        <f t="shared" si="2"/>
        <v>1.2930444697833523</v>
      </c>
      <c r="E53" s="4">
        <f t="shared" si="3"/>
        <v>4.4124513618677046</v>
      </c>
      <c r="G53" s="4">
        <f t="shared" si="1"/>
        <v>1.0405643738977073</v>
      </c>
    </row>
    <row r="54" spans="1:7" x14ac:dyDescent="0.2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2.813852813852824E-2</v>
      </c>
      <c r="D54" s="4">
        <f t="shared" si="2"/>
        <v>2.7418397626112765</v>
      </c>
      <c r="E54" s="4">
        <f t="shared" si="3"/>
        <v>1.5741056218057923</v>
      </c>
      <c r="G54" s="4">
        <f t="shared" si="1"/>
        <v>1.0281385281385282</v>
      </c>
    </row>
    <row r="55" spans="1:7" x14ac:dyDescent="0.2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2.3345896147403788E-2</v>
      </c>
      <c r="D55" s="4">
        <f t="shared" si="2"/>
        <v>1.9640176827387685</v>
      </c>
      <c r="E55" s="4">
        <f t="shared" si="3"/>
        <v>2.0373253705876082</v>
      </c>
      <c r="G55" s="4">
        <f t="shared" si="1"/>
        <v>1.0233458961474038</v>
      </c>
    </row>
    <row r="56" spans="1:7" x14ac:dyDescent="0.2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4.21539581059307E-2</v>
      </c>
      <c r="D56" s="4">
        <f t="shared" si="2"/>
        <v>2.5500695871164427</v>
      </c>
      <c r="E56" s="4">
        <f t="shared" si="3"/>
        <v>1.6451323271623415</v>
      </c>
      <c r="G56" s="4">
        <f t="shared" si="1"/>
        <v>1.0421539581059307</v>
      </c>
    </row>
    <row r="57" spans="1:7" x14ac:dyDescent="0.2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6.2164579606440062E-2</v>
      </c>
      <c r="D57" s="4">
        <f t="shared" si="2"/>
        <v>1.8171475010158471</v>
      </c>
      <c r="E57" s="4">
        <f t="shared" si="3"/>
        <v>2.2237692690203881</v>
      </c>
      <c r="G57" s="4">
        <f t="shared" si="1"/>
        <v>1.0621645796064401</v>
      </c>
    </row>
    <row r="58" spans="1:7" x14ac:dyDescent="0.2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3.4777303233679113E-2</v>
      </c>
      <c r="D58" s="4">
        <f t="shared" si="2"/>
        <v>1.5296313579094729</v>
      </c>
      <c r="E58" s="4">
        <f t="shared" si="3"/>
        <v>2.8881057268722468</v>
      </c>
      <c r="G58" s="4">
        <f t="shared" si="1"/>
        <v>1.0347773032336791</v>
      </c>
    </row>
    <row r="59" spans="1:7" x14ac:dyDescent="0.2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2.5748928223876311E-2</v>
      </c>
      <c r="D59" s="4">
        <f t="shared" si="2"/>
        <v>2.0212647191728026</v>
      </c>
      <c r="E59" s="4">
        <f t="shared" si="3"/>
        <v>1.9791780536685666</v>
      </c>
      <c r="G59" s="4">
        <f t="shared" si="1"/>
        <v>1.0257489282238763</v>
      </c>
    </row>
    <row r="60" spans="1:7" x14ac:dyDescent="0.2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5.0431572661636226E-2</v>
      </c>
      <c r="D60" s="4">
        <f t="shared" si="2"/>
        <v>1.7652244741507357</v>
      </c>
      <c r="E60" s="4">
        <f t="shared" si="3"/>
        <v>2.3068060860309316</v>
      </c>
      <c r="G60" s="4">
        <f t="shared" si="1"/>
        <v>1.0504315726616362</v>
      </c>
    </row>
    <row r="61" spans="1:7" x14ac:dyDescent="0.2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3.1366294524189264E-2</v>
      </c>
      <c r="D61" s="4">
        <f t="shared" si="2"/>
        <v>2.0434546442151005</v>
      </c>
      <c r="E61" s="4">
        <f t="shared" si="3"/>
        <v>1.9583550234252993</v>
      </c>
      <c r="G61" s="4">
        <f t="shared" si="1"/>
        <v>1.0313662945241893</v>
      </c>
    </row>
    <row r="62" spans="1:7" x14ac:dyDescent="0.2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3.4341152918228035E-2</v>
      </c>
      <c r="D62" s="4">
        <f t="shared" si="2"/>
        <v>1.655773235306617</v>
      </c>
      <c r="E62" s="4">
        <f t="shared" si="3"/>
        <v>2.5249173741170372</v>
      </c>
      <c r="G62" s="4">
        <f t="shared" si="1"/>
        <v>1.034341152918228</v>
      </c>
    </row>
    <row r="63" spans="1:7" x14ac:dyDescent="0.2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3.2679738562091387E-2</v>
      </c>
      <c r="D63" s="4">
        <f t="shared" si="2"/>
        <v>1.7485714285714284</v>
      </c>
      <c r="E63" s="4">
        <f t="shared" si="3"/>
        <v>2.3358778625954195</v>
      </c>
      <c r="G63" s="4">
        <f t="shared" si="1"/>
        <v>1.0326797385620914</v>
      </c>
    </row>
    <row r="64" spans="1:7" x14ac:dyDescent="0.2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2.844754653130277E-2</v>
      </c>
      <c r="D64" s="4">
        <f t="shared" si="2"/>
        <v>1.9739066903246005</v>
      </c>
      <c r="E64" s="4">
        <f t="shared" si="3"/>
        <v>2.0267924123888115</v>
      </c>
      <c r="G64" s="4">
        <f t="shared" si="1"/>
        <v>1.0284475465313028</v>
      </c>
    </row>
    <row r="65" spans="1:7" x14ac:dyDescent="0.2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3.4836065573770503E-2</v>
      </c>
      <c r="D65" s="4">
        <f t="shared" si="2"/>
        <v>1.6458684654300169</v>
      </c>
      <c r="E65" s="4">
        <f t="shared" si="3"/>
        <v>2.548302872062663</v>
      </c>
      <c r="G65" s="4">
        <f t="shared" si="1"/>
        <v>1.0348360655737705</v>
      </c>
    </row>
    <row r="66" spans="1:7" x14ac:dyDescent="0.2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ref="C66:C129" si="4">IF(A66="","",((1/A66)+(1/B66))-1)</f>
        <v>2.861071447458885E-2</v>
      </c>
      <c r="D66" s="4">
        <f t="shared" si="2"/>
        <v>1.9636533568721115</v>
      </c>
      <c r="E66" s="4">
        <f t="shared" si="3"/>
        <v>2.0377175494369308</v>
      </c>
      <c r="G66" s="4">
        <f t="shared" ref="G66:G129" si="5">IF(A66="","",C66+1)</f>
        <v>1.0286107144745888</v>
      </c>
    </row>
    <row r="67" spans="1:7" x14ac:dyDescent="0.2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si="4"/>
        <v>3.4517818107874465E-2</v>
      </c>
      <c r="D67" s="4">
        <f t="shared" ref="D67:D130" si="6">IF(A67="","",(2*A67)/(2-($C67*A67)))</f>
        <v>2.6018120494676276</v>
      </c>
      <c r="E67" s="4">
        <f t="shared" ref="E67:E130" si="7">IF(B67="","",(2*B67)/(2-($C67*B67)))</f>
        <v>1.6242929689112753</v>
      </c>
      <c r="G67" s="4">
        <f t="shared" si="5"/>
        <v>1.0345178181078745</v>
      </c>
    </row>
    <row r="68" spans="1:7" x14ac:dyDescent="0.2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4"/>
        <v>3.3768071984632497E-2</v>
      </c>
      <c r="D68" s="4">
        <f t="shared" si="6"/>
        <v>2.6319850984566258</v>
      </c>
      <c r="E68" s="4">
        <f t="shared" si="7"/>
        <v>1.6127506929724442</v>
      </c>
      <c r="G68" s="4">
        <f t="shared" si="5"/>
        <v>1.0337680719846325</v>
      </c>
    </row>
    <row r="69" spans="1:7" x14ac:dyDescent="0.2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4"/>
        <v>3.4836065573770503E-2</v>
      </c>
      <c r="D69" s="4">
        <f t="shared" si="6"/>
        <v>2.548302872062663</v>
      </c>
      <c r="E69" s="4">
        <f t="shared" si="7"/>
        <v>1.6458684654300169</v>
      </c>
      <c r="G69" s="4">
        <f t="shared" si="5"/>
        <v>1.0348360655737705</v>
      </c>
    </row>
    <row r="70" spans="1:7" x14ac:dyDescent="0.2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4"/>
        <v>3.2592867166194583E-2</v>
      </c>
      <c r="D70" s="4">
        <f t="shared" si="6"/>
        <v>1.8437843247333352</v>
      </c>
      <c r="E70" s="4">
        <f t="shared" si="7"/>
        <v>2.1851369724319478</v>
      </c>
      <c r="G70" s="4">
        <f t="shared" si="5"/>
        <v>1.0325928671661946</v>
      </c>
    </row>
    <row r="71" spans="1:7" x14ac:dyDescent="0.2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4"/>
        <v>3.3585003905233002E-2</v>
      </c>
      <c r="D71" s="4">
        <f t="shared" si="6"/>
        <v>2.3924011211460603</v>
      </c>
      <c r="E71" s="4">
        <f t="shared" si="7"/>
        <v>1.7181838514873629</v>
      </c>
      <c r="G71" s="4">
        <f t="shared" si="5"/>
        <v>1.033585003905233</v>
      </c>
    </row>
    <row r="72" spans="1:7" x14ac:dyDescent="0.2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4"/>
        <v>2.9281277728482547E-2</v>
      </c>
      <c r="D72" s="4">
        <f t="shared" si="6"/>
        <v>2.5411499436302138</v>
      </c>
      <c r="E72" s="4">
        <f t="shared" si="7"/>
        <v>1.6488661302121432</v>
      </c>
      <c r="G72" s="4">
        <f t="shared" si="5"/>
        <v>1.0292812777284825</v>
      </c>
    </row>
    <row r="73" spans="1:7" x14ac:dyDescent="0.2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4"/>
        <v>2.813852813852824E-2</v>
      </c>
      <c r="D73" s="4">
        <f t="shared" si="6"/>
        <v>2.7418397626112765</v>
      </c>
      <c r="E73" s="4">
        <f t="shared" si="7"/>
        <v>1.5741056218057923</v>
      </c>
      <c r="G73" s="4">
        <f t="shared" si="5"/>
        <v>1.0281385281385282</v>
      </c>
    </row>
    <row r="74" spans="1:7" x14ac:dyDescent="0.2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4"/>
        <v>3.538790589150298E-2</v>
      </c>
      <c r="D74" s="4">
        <f t="shared" si="6"/>
        <v>1.5197990543735225</v>
      </c>
      <c r="E74" s="4">
        <f t="shared" si="7"/>
        <v>2.9238203524729958</v>
      </c>
      <c r="G74" s="4">
        <f t="shared" si="5"/>
        <v>1.035387905891503</v>
      </c>
    </row>
    <row r="75" spans="1:7" x14ac:dyDescent="0.2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4"/>
        <v>3.0955087366835166E-2</v>
      </c>
      <c r="D75" s="4">
        <f t="shared" si="6"/>
        <v>1.8621674173619833</v>
      </c>
      <c r="E75" s="4">
        <f t="shared" si="7"/>
        <v>2.159867538325388</v>
      </c>
      <c r="G75" s="4">
        <f t="shared" si="5"/>
        <v>1.0309550873668352</v>
      </c>
    </row>
    <row r="76" spans="1:7" x14ac:dyDescent="0.2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4"/>
        <v>3.9305522064142728E-2</v>
      </c>
      <c r="D76" s="4">
        <f t="shared" si="6"/>
        <v>3.0303251735476797</v>
      </c>
      <c r="E76" s="4">
        <f t="shared" si="7"/>
        <v>1.4925319416951592</v>
      </c>
      <c r="G76" s="4">
        <f t="shared" si="5"/>
        <v>1.0393055220641427</v>
      </c>
    </row>
    <row r="77" spans="1:7" x14ac:dyDescent="0.2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4"/>
        <v>4.5157359454456092E-2</v>
      </c>
      <c r="D77" s="4">
        <f t="shared" si="6"/>
        <v>3.298651103466935</v>
      </c>
      <c r="E77" s="4">
        <f t="shared" si="7"/>
        <v>1.4350377482218821</v>
      </c>
      <c r="G77" s="4">
        <f t="shared" si="5"/>
        <v>1.0451573594544561</v>
      </c>
    </row>
    <row r="78" spans="1:7" x14ac:dyDescent="0.2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4"/>
        <v>4.1083099906629394E-2</v>
      </c>
      <c r="D78" s="4">
        <f t="shared" si="6"/>
        <v>3.2652439024390247</v>
      </c>
      <c r="E78" s="4">
        <f t="shared" si="7"/>
        <v>1.4414535666218034</v>
      </c>
      <c r="G78" s="4">
        <f t="shared" si="5"/>
        <v>1.0410830999066294</v>
      </c>
    </row>
    <row r="79" spans="1:7" x14ac:dyDescent="0.2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4"/>
        <v>3.80529783514858E-2</v>
      </c>
      <c r="D79" s="4">
        <f t="shared" si="6"/>
        <v>2.0899255304201207</v>
      </c>
      <c r="E79" s="4">
        <f t="shared" si="7"/>
        <v>1.9174938764986464</v>
      </c>
      <c r="G79" s="4">
        <f t="shared" si="5"/>
        <v>1.0380529783514858</v>
      </c>
    </row>
    <row r="80" spans="1:7" x14ac:dyDescent="0.2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4"/>
        <v>4.2566983578219642E-2</v>
      </c>
      <c r="D80" s="4">
        <f t="shared" si="6"/>
        <v>1.8500899460323807</v>
      </c>
      <c r="E80" s="4">
        <f t="shared" si="7"/>
        <v>2.1763461086292031</v>
      </c>
      <c r="G80" s="4">
        <f t="shared" si="5"/>
        <v>1.0425669835782196</v>
      </c>
    </row>
    <row r="81" spans="1:7" x14ac:dyDescent="0.2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4"/>
        <v>3.5577975284917462E-2</v>
      </c>
      <c r="D81" s="4">
        <f t="shared" si="6"/>
        <v>2.1491381535549374</v>
      </c>
      <c r="E81" s="4">
        <f t="shared" si="7"/>
        <v>1.8702173858786533</v>
      </c>
      <c r="G81" s="4">
        <f t="shared" si="5"/>
        <v>1.0355779752849175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4"/>
        <v>4.3668588511637907E-2</v>
      </c>
      <c r="D82" s="4">
        <f t="shared" si="6"/>
        <v>1.7439716972348942</v>
      </c>
      <c r="E82" s="4">
        <f t="shared" si="7"/>
        <v>2.3441371542985863</v>
      </c>
      <c r="G82" s="4">
        <f t="shared" si="5"/>
        <v>1.0436685885116379</v>
      </c>
    </row>
    <row r="83" spans="1:7" x14ac:dyDescent="0.2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4"/>
        <v>4.4846825981682326E-2</v>
      </c>
      <c r="D83" s="4">
        <f t="shared" si="6"/>
        <v>1.6703006857745737</v>
      </c>
      <c r="E83" s="4">
        <f t="shared" si="7"/>
        <v>2.4918677859391396</v>
      </c>
      <c r="G83" s="4">
        <f t="shared" si="5"/>
        <v>1.0448468259816823</v>
      </c>
    </row>
    <row r="84" spans="1:7" x14ac:dyDescent="0.2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4"/>
        <v>4.2747457978833836E-2</v>
      </c>
      <c r="D84" s="4">
        <f t="shared" si="6"/>
        <v>1.6352222599253479</v>
      </c>
      <c r="E84" s="4">
        <f t="shared" si="7"/>
        <v>2.5742521367521367</v>
      </c>
      <c r="G84" s="4">
        <f t="shared" si="5"/>
        <v>1.0427474579788338</v>
      </c>
    </row>
    <row r="85" spans="1:7" x14ac:dyDescent="0.2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4"/>
        <v>4.2938272915450382E-2</v>
      </c>
      <c r="D85" s="4">
        <f t="shared" si="6"/>
        <v>1.7213466721483714</v>
      </c>
      <c r="E85" s="4">
        <f t="shared" si="7"/>
        <v>2.3862959913874993</v>
      </c>
      <c r="G85" s="4">
        <f t="shared" si="5"/>
        <v>1.0429382729154504</v>
      </c>
    </row>
    <row r="86" spans="1:7" x14ac:dyDescent="0.2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4"/>
        <v>4.4358311800172245E-2</v>
      </c>
      <c r="D86" s="4">
        <f t="shared" si="6"/>
        <v>1.7882171736619177</v>
      </c>
      <c r="E86" s="4">
        <f t="shared" si="7"/>
        <v>2.2686858817782118</v>
      </c>
      <c r="G86" s="4">
        <f t="shared" si="5"/>
        <v>1.0443583118001722</v>
      </c>
    </row>
    <row r="87" spans="1:7" x14ac:dyDescent="0.2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4"/>
        <v>2.9539874871307603E-2</v>
      </c>
      <c r="D87" s="4">
        <f t="shared" si="6"/>
        <v>1.8808371192373576</v>
      </c>
      <c r="E87" s="4">
        <f t="shared" si="7"/>
        <v>2.1352836729517204</v>
      </c>
      <c r="G87" s="4">
        <f t="shared" si="5"/>
        <v>1.0295398748713076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4"/>
        <v>2.8676664035780064E-2</v>
      </c>
      <c r="D88" s="4">
        <f t="shared" si="6"/>
        <v>2.1651951011107946</v>
      </c>
      <c r="E88" s="4">
        <f t="shared" si="7"/>
        <v>1.858225372769494</v>
      </c>
      <c r="G88" s="4">
        <f t="shared" si="5"/>
        <v>1.0286766640357801</v>
      </c>
    </row>
    <row r="89" spans="1:7" x14ac:dyDescent="0.2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4"/>
        <v>4.0266652330519959E-2</v>
      </c>
      <c r="D89" s="4">
        <f t="shared" si="6"/>
        <v>1.8461614808198106</v>
      </c>
      <c r="E89" s="4">
        <f t="shared" si="7"/>
        <v>2.1818075186206087</v>
      </c>
      <c r="G89" s="4">
        <f t="shared" si="5"/>
        <v>1.04026665233052</v>
      </c>
    </row>
    <row r="90" spans="1:7" x14ac:dyDescent="0.2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4"/>
        <v>3.3950617283950546E-2</v>
      </c>
      <c r="D90" s="4">
        <f t="shared" si="6"/>
        <v>1.6658097686375322</v>
      </c>
      <c r="E90" s="4">
        <f t="shared" si="7"/>
        <v>2.5019305019305014</v>
      </c>
      <c r="G90" s="4">
        <f t="shared" si="5"/>
        <v>1.0339506172839505</v>
      </c>
    </row>
    <row r="91" spans="1:7" x14ac:dyDescent="0.2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4"/>
        <v>3.4252965480474407E-2</v>
      </c>
      <c r="D91" s="4">
        <f t="shared" si="6"/>
        <v>1.8892106257081707</v>
      </c>
      <c r="E91" s="4">
        <f t="shared" si="7"/>
        <v>2.1245929491717397</v>
      </c>
      <c r="G91" s="4">
        <f t="shared" si="5"/>
        <v>1.0342529654804744</v>
      </c>
    </row>
    <row r="92" spans="1:7" x14ac:dyDescent="0.2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4"/>
        <v>5.5201196944641318E-2</v>
      </c>
      <c r="D92" s="4">
        <f t="shared" si="6"/>
        <v>1.5974589596829991</v>
      </c>
      <c r="E92" s="4">
        <f t="shared" si="7"/>
        <v>2.6737551321191706</v>
      </c>
      <c r="G92" s="4">
        <f t="shared" si="5"/>
        <v>1.0552011969446413</v>
      </c>
    </row>
    <row r="93" spans="1:7" x14ac:dyDescent="0.2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4"/>
        <v>5.0861706599411471E-2</v>
      </c>
      <c r="D93" s="4">
        <f t="shared" si="6"/>
        <v>2.6014215418261344</v>
      </c>
      <c r="E93" s="4">
        <f t="shared" si="7"/>
        <v>1.6244452031410037</v>
      </c>
      <c r="G93" s="4">
        <f t="shared" si="5"/>
        <v>1.0508617065994115</v>
      </c>
    </row>
    <row r="94" spans="1:7" x14ac:dyDescent="0.2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4"/>
        <v>5.3594771241830097E-2</v>
      </c>
      <c r="D94" s="4">
        <f t="shared" si="6"/>
        <v>2.679509632224168</v>
      </c>
      <c r="E94" s="4">
        <f t="shared" si="7"/>
        <v>1.5954118873826904</v>
      </c>
      <c r="G94" s="4">
        <f t="shared" si="5"/>
        <v>1.0535947712418301</v>
      </c>
    </row>
    <row r="95" spans="1:7" x14ac:dyDescent="0.2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4"/>
        <v>6.2474590052852719E-2</v>
      </c>
      <c r="D95" s="4">
        <f t="shared" si="6"/>
        <v>2.5361746004468122</v>
      </c>
      <c r="E95" s="4">
        <f t="shared" si="7"/>
        <v>1.6509676697617184</v>
      </c>
      <c r="G95" s="4">
        <f t="shared" si="5"/>
        <v>1.0624745900528527</v>
      </c>
    </row>
    <row r="96" spans="1:7" x14ac:dyDescent="0.2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4"/>
        <v>2.6606425702811132E-2</v>
      </c>
      <c r="D96" s="4">
        <f t="shared" si="6"/>
        <v>1.6347968814115716</v>
      </c>
      <c r="E96" s="4">
        <f t="shared" si="7"/>
        <v>2.5753070458952809</v>
      </c>
      <c r="G96" s="4">
        <f t="shared" si="5"/>
        <v>1.0266064257028111</v>
      </c>
    </row>
    <row r="97" spans="1:7" x14ac:dyDescent="0.2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4"/>
        <v>3.0357331084642114E-2</v>
      </c>
      <c r="D97" s="4">
        <f t="shared" si="6"/>
        <v>1.8399922420480992</v>
      </c>
      <c r="E97" s="4">
        <f t="shared" si="7"/>
        <v>2.1904871854075272</v>
      </c>
      <c r="G97" s="4">
        <f t="shared" si="5"/>
        <v>1.0303573310846421</v>
      </c>
    </row>
    <row r="98" spans="1:7" x14ac:dyDescent="0.2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4"/>
        <v>2.5748928223876311E-2</v>
      </c>
      <c r="D98" s="4">
        <f t="shared" si="6"/>
        <v>1.9791780536685666</v>
      </c>
      <c r="E98" s="4">
        <f t="shared" si="7"/>
        <v>2.0212647191728026</v>
      </c>
      <c r="G98" s="4">
        <f t="shared" si="5"/>
        <v>1.0257489282238763</v>
      </c>
    </row>
    <row r="99" spans="1:7" x14ac:dyDescent="0.2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4"/>
        <v>2.3560209424083656E-2</v>
      </c>
      <c r="D99" s="4">
        <f t="shared" si="6"/>
        <v>1.9539641943734012</v>
      </c>
      <c r="E99" s="4">
        <f t="shared" si="7"/>
        <v>2.0482573726541551</v>
      </c>
      <c r="G99" s="4">
        <f t="shared" si="5"/>
        <v>1.0235602094240837</v>
      </c>
    </row>
    <row r="100" spans="1:7" x14ac:dyDescent="0.2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4"/>
        <v>3.0144167758846541E-2</v>
      </c>
      <c r="D100" s="4">
        <f t="shared" si="6"/>
        <v>1.797408716136631</v>
      </c>
      <c r="E100" s="4">
        <f t="shared" si="7"/>
        <v>2.2540620384047267</v>
      </c>
      <c r="G100" s="4">
        <f t="shared" si="5"/>
        <v>1.0301441677588465</v>
      </c>
    </row>
    <row r="101" spans="1:7" x14ac:dyDescent="0.2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4"/>
        <v>5.772363836879979E-2</v>
      </c>
      <c r="D101" s="4">
        <f t="shared" si="6"/>
        <v>1.4915602744079108</v>
      </c>
      <c r="E101" s="4">
        <f t="shared" si="7"/>
        <v>3.0343385177016398</v>
      </c>
      <c r="G101" s="4">
        <f t="shared" si="5"/>
        <v>1.0577236383687998</v>
      </c>
    </row>
    <row r="102" spans="1:7" x14ac:dyDescent="0.2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4"/>
        <v>3.7784679089026829E-2</v>
      </c>
      <c r="D102" s="4">
        <f t="shared" si="6"/>
        <v>1.6605070906746886</v>
      </c>
      <c r="E102" s="4">
        <f t="shared" si="7"/>
        <v>2.5139882888744305</v>
      </c>
      <c r="G102" s="4">
        <f t="shared" si="5"/>
        <v>1.0377846790890268</v>
      </c>
    </row>
    <row r="103" spans="1:7" x14ac:dyDescent="0.2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4"/>
        <v>3.5349049661227649E-2</v>
      </c>
      <c r="D103" s="4">
        <f t="shared" si="6"/>
        <v>1.6148093511176675</v>
      </c>
      <c r="E103" s="4">
        <f t="shared" si="7"/>
        <v>2.6265204785550034</v>
      </c>
      <c r="G103" s="4">
        <f t="shared" si="5"/>
        <v>1.0353490496612276</v>
      </c>
    </row>
    <row r="104" spans="1:7" x14ac:dyDescent="0.2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4"/>
        <v>3.6160420775805502E-2</v>
      </c>
      <c r="D104" s="4">
        <f t="shared" si="6"/>
        <v>1.7432664756446994</v>
      </c>
      <c r="E104" s="4">
        <f t="shared" si="7"/>
        <v>2.3454124903623752</v>
      </c>
      <c r="G104" s="4">
        <f t="shared" si="5"/>
        <v>1.0361604207758055</v>
      </c>
    </row>
    <row r="105" spans="1:7" x14ac:dyDescent="0.2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4"/>
        <v>3.6736533693937368E-2</v>
      </c>
      <c r="D105" s="4">
        <f t="shared" si="6"/>
        <v>1.5742416178818521</v>
      </c>
      <c r="E105" s="4">
        <f t="shared" si="7"/>
        <v>2.7414272474513437</v>
      </c>
      <c r="G105" s="4">
        <f t="shared" si="5"/>
        <v>1.0367365336939374</v>
      </c>
    </row>
    <row r="106" spans="1:7" x14ac:dyDescent="0.2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4"/>
        <v>3.8549100862046881E-2</v>
      </c>
      <c r="D106" s="4">
        <f t="shared" si="6"/>
        <v>2.6155287190981165</v>
      </c>
      <c r="E106" s="4">
        <f t="shared" si="7"/>
        <v>1.6189924005549459</v>
      </c>
      <c r="G106" s="4">
        <f t="shared" si="5"/>
        <v>1.0385491008620469</v>
      </c>
    </row>
    <row r="107" spans="1:7" x14ac:dyDescent="0.2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4"/>
        <v>3.7441305897681687E-2</v>
      </c>
      <c r="D107" s="4">
        <f t="shared" si="6"/>
        <v>2.8770378753050179</v>
      </c>
      <c r="E107" s="4">
        <f t="shared" si="7"/>
        <v>1.5327543003560864</v>
      </c>
      <c r="G107" s="4">
        <f t="shared" si="5"/>
        <v>1.0374413058976817</v>
      </c>
    </row>
    <row r="108" spans="1:7" x14ac:dyDescent="0.2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4"/>
        <v>3.1914893617021267E-2</v>
      </c>
      <c r="D108" s="4">
        <f t="shared" si="6"/>
        <v>1.9381443298969072</v>
      </c>
      <c r="E108" s="4">
        <f t="shared" si="7"/>
        <v>2.0659340659340657</v>
      </c>
      <c r="G108" s="4">
        <f t="shared" si="5"/>
        <v>1.0319148936170213</v>
      </c>
    </row>
    <row r="109" spans="1:7" x14ac:dyDescent="0.2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4"/>
        <v>3.4455319487546765E-2</v>
      </c>
      <c r="D109" s="4">
        <f t="shared" si="6"/>
        <v>2.2111375032990233</v>
      </c>
      <c r="E109" s="4">
        <f t="shared" si="7"/>
        <v>1.8256700806275876</v>
      </c>
      <c r="G109" s="4">
        <f t="shared" si="5"/>
        <v>1.0344553194875468</v>
      </c>
    </row>
    <row r="110" spans="1:7" x14ac:dyDescent="0.2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4"/>
        <v>2.2638563622169983E-2</v>
      </c>
      <c r="D110" s="4">
        <f t="shared" si="6"/>
        <v>2.1511335012594457</v>
      </c>
      <c r="E110" s="4">
        <f t="shared" si="7"/>
        <v>1.8687089715536103</v>
      </c>
      <c r="G110" s="4">
        <f t="shared" si="5"/>
        <v>1.02263856362217</v>
      </c>
    </row>
    <row r="111" spans="1:7" x14ac:dyDescent="0.2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4"/>
        <v>3.2094204571692542E-2</v>
      </c>
      <c r="D111" s="4">
        <f t="shared" si="6"/>
        <v>3.206960385042577</v>
      </c>
      <c r="E111" s="4">
        <f t="shared" si="7"/>
        <v>1.4531118939775205</v>
      </c>
      <c r="G111" s="4">
        <f t="shared" si="5"/>
        <v>1.0320942045716925</v>
      </c>
    </row>
    <row r="112" spans="1:7" x14ac:dyDescent="0.2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4"/>
        <v>3.616416091019925E-2</v>
      </c>
      <c r="D112" s="4">
        <f t="shared" si="6"/>
        <v>3.407800600046158</v>
      </c>
      <c r="E112" s="4">
        <f t="shared" si="7"/>
        <v>1.4153167832838109</v>
      </c>
      <c r="G112" s="4">
        <f t="shared" si="5"/>
        <v>1.0361641609101993</v>
      </c>
    </row>
    <row r="113" spans="1:7" x14ac:dyDescent="0.2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4"/>
        <v>3.1223893065998265E-2</v>
      </c>
      <c r="D113" s="4">
        <f t="shared" si="6"/>
        <v>2.3211731911283482</v>
      </c>
      <c r="E113" s="4">
        <f t="shared" si="7"/>
        <v>1.7569030364186771</v>
      </c>
      <c r="G113" s="4">
        <f t="shared" si="5"/>
        <v>1.0312238930659983</v>
      </c>
    </row>
    <row r="114" spans="1:7" x14ac:dyDescent="0.2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4"/>
        <v>3.8413878562577386E-2</v>
      </c>
      <c r="D114" s="4">
        <f t="shared" si="6"/>
        <v>2.8365553602811948</v>
      </c>
      <c r="E114" s="4">
        <f t="shared" si="7"/>
        <v>1.5444976076555021</v>
      </c>
      <c r="G114" s="4">
        <f t="shared" si="5"/>
        <v>1.0384138785625774</v>
      </c>
    </row>
    <row r="115" spans="1:7" x14ac:dyDescent="0.2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4"/>
        <v>3.7784679089026829E-2</v>
      </c>
      <c r="D115" s="4">
        <f t="shared" si="6"/>
        <v>2.5139882888744305</v>
      </c>
      <c r="E115" s="4">
        <f t="shared" si="7"/>
        <v>1.6605070906746886</v>
      </c>
      <c r="G115" s="4">
        <f t="shared" si="5"/>
        <v>1.0377846790890268</v>
      </c>
    </row>
    <row r="116" spans="1:7" x14ac:dyDescent="0.2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4"/>
        <v>3.6736533693937368E-2</v>
      </c>
      <c r="D116" s="4">
        <f t="shared" si="6"/>
        <v>2.7414272474513437</v>
      </c>
      <c r="E116" s="4">
        <f t="shared" si="7"/>
        <v>1.5742416178818521</v>
      </c>
      <c r="G116" s="4">
        <f t="shared" si="5"/>
        <v>1.0367365336939374</v>
      </c>
    </row>
    <row r="117" spans="1:7" x14ac:dyDescent="0.2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4"/>
        <v>3.9305522064142728E-2</v>
      </c>
      <c r="D117" s="4">
        <f t="shared" si="6"/>
        <v>3.0303251735476797</v>
      </c>
      <c r="E117" s="4">
        <f t="shared" si="7"/>
        <v>1.4925319416951592</v>
      </c>
      <c r="G117" s="4">
        <f t="shared" si="5"/>
        <v>1.0393055220641427</v>
      </c>
    </row>
    <row r="118" spans="1:7" x14ac:dyDescent="0.2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4"/>
        <v>3.8961038961038863E-2</v>
      </c>
      <c r="D118" s="4">
        <f t="shared" si="6"/>
        <v>2.418848167539267</v>
      </c>
      <c r="E118" s="4">
        <f t="shared" si="7"/>
        <v>1.7047970479704795</v>
      </c>
      <c r="G118" s="4">
        <f t="shared" si="5"/>
        <v>1.0389610389610389</v>
      </c>
    </row>
    <row r="119" spans="1:7" x14ac:dyDescent="0.2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4"/>
        <v>4.3360433604336057E-2</v>
      </c>
      <c r="D119" s="4">
        <f t="shared" si="6"/>
        <v>2.1453488372093021</v>
      </c>
      <c r="E119" s="4">
        <f t="shared" si="7"/>
        <v>1.8730964467005078</v>
      </c>
      <c r="G119" s="4">
        <f t="shared" si="5"/>
        <v>1.0433604336043361</v>
      </c>
    </row>
    <row r="120" spans="1:7" x14ac:dyDescent="0.2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4"/>
        <v>4.5624814724984475E-2</v>
      </c>
      <c r="D120" s="4">
        <f t="shared" si="6"/>
        <v>1.7794135277051812</v>
      </c>
      <c r="E120" s="4">
        <f t="shared" si="7"/>
        <v>2.2830159657919831</v>
      </c>
      <c r="G120" s="4">
        <f t="shared" si="5"/>
        <v>1.0456248147249845</v>
      </c>
    </row>
    <row r="121" spans="1:7" x14ac:dyDescent="0.2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4"/>
        <v>7.9520854380141559E-2</v>
      </c>
      <c r="D121" s="4">
        <f t="shared" si="6"/>
        <v>2.2319214044129487</v>
      </c>
      <c r="E121" s="4">
        <f t="shared" si="7"/>
        <v>1.8117400967446726</v>
      </c>
      <c r="G121" s="4">
        <f t="shared" si="5"/>
        <v>1.0795208543801416</v>
      </c>
    </row>
    <row r="122" spans="1:7" x14ac:dyDescent="0.2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4"/>
        <v>4.4196211753278369E-2</v>
      </c>
      <c r="D122" s="4">
        <f t="shared" si="6"/>
        <v>1.8095796103705875</v>
      </c>
      <c r="E122" s="4">
        <f t="shared" si="7"/>
        <v>2.2352089741270129</v>
      </c>
      <c r="G122" s="4">
        <f t="shared" si="5"/>
        <v>1.0441962117532784</v>
      </c>
    </row>
    <row r="123" spans="1:7" x14ac:dyDescent="0.2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4"/>
        <v>3.9058924870117639E-2</v>
      </c>
      <c r="D123" s="4">
        <f t="shared" si="6"/>
        <v>1.8978262535441519</v>
      </c>
      <c r="E123" s="4">
        <f t="shared" si="7"/>
        <v>2.1138012461236451</v>
      </c>
      <c r="G123" s="4">
        <f t="shared" si="5"/>
        <v>1.0390589248701176</v>
      </c>
    </row>
    <row r="124" spans="1:7" x14ac:dyDescent="0.2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4"/>
        <v>3.3598632551679941E-2</v>
      </c>
      <c r="D124" s="4">
        <f t="shared" si="6"/>
        <v>2.0053558995233249</v>
      </c>
      <c r="E124" s="4">
        <f t="shared" si="7"/>
        <v>1.9946726333173512</v>
      </c>
      <c r="G124" s="4">
        <f t="shared" si="5"/>
        <v>1.0335986325516799</v>
      </c>
    </row>
    <row r="125" spans="1:7" x14ac:dyDescent="0.2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4"/>
        <v>4.4657097288676173E-2</v>
      </c>
      <c r="D125" s="4">
        <f t="shared" si="6"/>
        <v>2.402298850574712</v>
      </c>
      <c r="E125" s="4">
        <f t="shared" si="7"/>
        <v>1.7131147540983604</v>
      </c>
      <c r="G125" s="4">
        <f t="shared" si="5"/>
        <v>1.0446570972886762</v>
      </c>
    </row>
    <row r="126" spans="1:7" x14ac:dyDescent="0.2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4"/>
        <v>6.2251655629139258E-2</v>
      </c>
      <c r="D126" s="4">
        <f t="shared" si="6"/>
        <v>2.7109515260323165</v>
      </c>
      <c r="E126" s="4">
        <f t="shared" si="7"/>
        <v>1.5844700944386152</v>
      </c>
      <c r="G126" s="4">
        <f t="shared" si="5"/>
        <v>1.0622516556291393</v>
      </c>
    </row>
    <row r="127" spans="1:7" x14ac:dyDescent="0.2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4"/>
        <v>5.5328998126308981E-2</v>
      </c>
      <c r="D127" s="4">
        <f t="shared" si="6"/>
        <v>1.8059315286624205</v>
      </c>
      <c r="E127" s="4">
        <f t="shared" si="7"/>
        <v>2.2408001975796497</v>
      </c>
      <c r="G127" s="4">
        <f t="shared" si="5"/>
        <v>1.055328998126309</v>
      </c>
    </row>
    <row r="128" spans="1:7" x14ac:dyDescent="0.2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4"/>
        <v>2.5977433744424072E-2</v>
      </c>
      <c r="D128" s="4">
        <f t="shared" si="6"/>
        <v>1.8955483710519774</v>
      </c>
      <c r="E128" s="4">
        <f t="shared" si="7"/>
        <v>2.1166342682588173</v>
      </c>
      <c r="G128" s="4">
        <f t="shared" si="5"/>
        <v>1.0259774337444241</v>
      </c>
    </row>
    <row r="129" spans="1:7" x14ac:dyDescent="0.2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4"/>
        <v>3.5437860785379582E-2</v>
      </c>
      <c r="D129" s="4">
        <f t="shared" si="6"/>
        <v>1.6784775477395666</v>
      </c>
      <c r="E129" s="4">
        <f t="shared" si="7"/>
        <v>2.4738881239793793</v>
      </c>
      <c r="G129" s="4">
        <f t="shared" si="5"/>
        <v>1.0354378607853796</v>
      </c>
    </row>
    <row r="130" spans="1:7" x14ac:dyDescent="0.2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ref="C130:C193" si="8">IF(A130="","",((1/A130)+(1/B130))-1)</f>
        <v>2.8142785952212312E-2</v>
      </c>
      <c r="D130" s="4">
        <f t="shared" si="6"/>
        <v>2.1958130561234772</v>
      </c>
      <c r="E130" s="4">
        <f t="shared" si="7"/>
        <v>1.8362511137332338</v>
      </c>
      <c r="G130" s="4">
        <f t="shared" ref="G130:G193" si="9">IF(A130="","",C130+1)</f>
        <v>1.0281427859522123</v>
      </c>
    </row>
    <row r="131" spans="1:7" x14ac:dyDescent="0.2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si="8"/>
        <v>3.6686506000585428E-2</v>
      </c>
      <c r="D131" s="4">
        <f t="shared" ref="D131:D194" si="10">IF(A131="","",(2*A131)/(2-($C131*A131)))</f>
        <v>2.9182801822323463</v>
      </c>
      <c r="E131" s="4">
        <f t="shared" ref="E131:E194" si="11">IF(B131="","",(2*B131)/(2-($C131*B131)))</f>
        <v>1.5213002820246402</v>
      </c>
      <c r="G131" s="4">
        <f t="shared" si="9"/>
        <v>1.0366865060005854</v>
      </c>
    </row>
    <row r="132" spans="1:7" x14ac:dyDescent="0.2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8"/>
        <v>3.687739463601547E-2</v>
      </c>
      <c r="D132" s="4">
        <f t="shared" si="10"/>
        <v>3.0415149308084493</v>
      </c>
      <c r="E132" s="4">
        <f t="shared" si="11"/>
        <v>1.4898323225115948</v>
      </c>
      <c r="G132" s="4">
        <f t="shared" si="9"/>
        <v>1.0368773946360155</v>
      </c>
    </row>
    <row r="133" spans="1:7" x14ac:dyDescent="0.2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8"/>
        <v>4.7849151741162776E-2</v>
      </c>
      <c r="D133" s="4">
        <f t="shared" si="10"/>
        <v>1.6420716719134072</v>
      </c>
      <c r="E133" s="4">
        <f t="shared" si="11"/>
        <v>2.5574585264289071</v>
      </c>
      <c r="G133" s="4">
        <f t="shared" si="9"/>
        <v>1.0478491517411628</v>
      </c>
    </row>
    <row r="134" spans="1:7" x14ac:dyDescent="0.2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8"/>
        <v>7.6444853787704492E-2</v>
      </c>
      <c r="D134" s="4">
        <f t="shared" si="10"/>
        <v>1.8410343365832982</v>
      </c>
      <c r="E134" s="4">
        <f t="shared" si="11"/>
        <v>2.1890120967741939</v>
      </c>
      <c r="G134" s="4">
        <f t="shared" si="9"/>
        <v>1.0764448537877045</v>
      </c>
    </row>
    <row r="135" spans="1:7" x14ac:dyDescent="0.2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8"/>
        <v>3.7452017844174623E-2</v>
      </c>
      <c r="D135" s="4">
        <f t="shared" si="10"/>
        <v>1.6706820348383742</v>
      </c>
      <c r="E135" s="4">
        <f t="shared" si="11"/>
        <v>2.4910195115648013</v>
      </c>
      <c r="G135" s="4">
        <f t="shared" si="9"/>
        <v>1.0374520178441746</v>
      </c>
    </row>
    <row r="136" spans="1:7" x14ac:dyDescent="0.2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8"/>
        <v>3.0130699391399673E-2</v>
      </c>
      <c r="D136" s="4">
        <f t="shared" si="10"/>
        <v>2.6735129367831414</v>
      </c>
      <c r="E136" s="4">
        <f t="shared" si="11"/>
        <v>1.597545425565827</v>
      </c>
      <c r="G136" s="4">
        <f t="shared" si="9"/>
        <v>1.0301306993913997</v>
      </c>
    </row>
    <row r="137" spans="1:7" x14ac:dyDescent="0.2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8"/>
        <v>4.6464095925875526E-2</v>
      </c>
      <c r="D137" s="4">
        <f t="shared" si="10"/>
        <v>1.8676676421936633</v>
      </c>
      <c r="E137" s="4">
        <f t="shared" si="11"/>
        <v>2.1525150315295498</v>
      </c>
      <c r="G137" s="4">
        <f t="shared" si="9"/>
        <v>1.0464640959258755</v>
      </c>
    </row>
    <row r="138" spans="1:7" x14ac:dyDescent="0.2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8"/>
        <v>3.1845799287659737E-2</v>
      </c>
      <c r="D138" s="4">
        <f t="shared" si="10"/>
        <v>1.7684327528714336</v>
      </c>
      <c r="E138" s="4">
        <f t="shared" si="11"/>
        <v>2.3013500482160079</v>
      </c>
      <c r="G138" s="4">
        <f t="shared" si="9"/>
        <v>1.0318457992876597</v>
      </c>
    </row>
    <row r="139" spans="1:7" x14ac:dyDescent="0.2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8"/>
        <v>2.8806584362139898E-2</v>
      </c>
      <c r="D139" s="4">
        <f t="shared" si="10"/>
        <v>2.5181347150259068</v>
      </c>
      <c r="E139" s="4">
        <f t="shared" si="11"/>
        <v>1.658703071672355</v>
      </c>
      <c r="G139" s="4">
        <f t="shared" si="9"/>
        <v>1.0288065843621399</v>
      </c>
    </row>
    <row r="140" spans="1:7" x14ac:dyDescent="0.2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8"/>
        <v>3.4024455077086735E-2</v>
      </c>
      <c r="D140" s="4">
        <f t="shared" si="10"/>
        <v>2.1670506912442398</v>
      </c>
      <c r="E140" s="4">
        <f t="shared" si="11"/>
        <v>1.8568608094768018</v>
      </c>
      <c r="G140" s="4">
        <f t="shared" si="9"/>
        <v>1.0340244550770867</v>
      </c>
    </row>
    <row r="141" spans="1:7" x14ac:dyDescent="0.2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8"/>
        <v>3.4193852437555794E-2</v>
      </c>
      <c r="D141" s="4">
        <f t="shared" si="10"/>
        <v>2.3508340001231001</v>
      </c>
      <c r="E141" s="4">
        <f t="shared" si="11"/>
        <v>1.740283410033262</v>
      </c>
      <c r="G141" s="4">
        <f t="shared" si="9"/>
        <v>1.0341938524375558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8"/>
        <v>3.5577975284917462E-2</v>
      </c>
      <c r="D142" s="4">
        <f t="shared" si="10"/>
        <v>1.8702173858786533</v>
      </c>
      <c r="E142" s="4">
        <f t="shared" si="11"/>
        <v>2.1491381535549374</v>
      </c>
      <c r="G142" s="4">
        <f t="shared" si="9"/>
        <v>1.0355779752849175</v>
      </c>
    </row>
    <row r="143" spans="1:7" x14ac:dyDescent="0.2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8"/>
        <v>3.3298097251585723E-2</v>
      </c>
      <c r="D143" s="4">
        <f t="shared" si="10"/>
        <v>1.8131288931480596</v>
      </c>
      <c r="E143" s="4">
        <f t="shared" si="11"/>
        <v>2.2298173246906305</v>
      </c>
      <c r="G143" s="4">
        <f t="shared" si="9"/>
        <v>1.0332980972515857</v>
      </c>
    </row>
    <row r="144" spans="1:7" x14ac:dyDescent="0.2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8"/>
        <v>2.9808863239265015E-2</v>
      </c>
      <c r="D144" s="4">
        <f t="shared" si="10"/>
        <v>2.082703865027292</v>
      </c>
      <c r="E144" s="4">
        <f t="shared" si="11"/>
        <v>1.9236135865967305</v>
      </c>
      <c r="G144" s="4">
        <f t="shared" si="9"/>
        <v>1.029808863239265</v>
      </c>
    </row>
    <row r="145" spans="1:7" x14ac:dyDescent="0.2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8"/>
        <v>3.383458646616555E-2</v>
      </c>
      <c r="D145" s="4">
        <f t="shared" si="10"/>
        <v>2.3714710252600297</v>
      </c>
      <c r="E145" s="4">
        <f t="shared" si="11"/>
        <v>1.7291440953412784</v>
      </c>
      <c r="G145" s="4">
        <f t="shared" si="9"/>
        <v>1.0338345864661656</v>
      </c>
    </row>
    <row r="146" spans="1:7" x14ac:dyDescent="0.2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8"/>
        <v>3.6055771758459754E-2</v>
      </c>
      <c r="D146" s="4">
        <f t="shared" si="10"/>
        <v>1.6581269630990791</v>
      </c>
      <c r="E146" s="4">
        <f t="shared" si="11"/>
        <v>2.5194636537774748</v>
      </c>
      <c r="G146" s="4">
        <f t="shared" si="9"/>
        <v>1.0360557717584598</v>
      </c>
    </row>
    <row r="147" spans="1:7" x14ac:dyDescent="0.2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8"/>
        <v>3.1914893617021267E-2</v>
      </c>
      <c r="D147" s="4">
        <f t="shared" si="10"/>
        <v>1.9381443298969072</v>
      </c>
      <c r="E147" s="4">
        <f t="shared" si="11"/>
        <v>2.0659340659340657</v>
      </c>
      <c r="G147" s="4">
        <f t="shared" si="9"/>
        <v>1.0319148936170213</v>
      </c>
    </row>
    <row r="148" spans="1:7" x14ac:dyDescent="0.2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8"/>
        <v>3.2622025999509585E-2</v>
      </c>
      <c r="D148" s="4">
        <f t="shared" si="10"/>
        <v>2.8243851749220652</v>
      </c>
      <c r="E148" s="4">
        <f t="shared" si="11"/>
        <v>1.5481298651984055</v>
      </c>
      <c r="G148" s="4">
        <f t="shared" si="9"/>
        <v>1.0326220259995096</v>
      </c>
    </row>
    <row r="149" spans="1:7" x14ac:dyDescent="0.2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8"/>
        <v>3.0954077996130813E-2</v>
      </c>
      <c r="D149" s="4">
        <f t="shared" si="10"/>
        <v>2.5357603924606251</v>
      </c>
      <c r="E149" s="4">
        <f t="shared" si="11"/>
        <v>1.6511432414256895</v>
      </c>
      <c r="G149" s="4">
        <f t="shared" si="9"/>
        <v>1.0309540779961308</v>
      </c>
    </row>
    <row r="150" spans="1:7" x14ac:dyDescent="0.2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8"/>
        <v>2.830305277468792E-2</v>
      </c>
      <c r="D150" s="4">
        <f t="shared" si="10"/>
        <v>2.7100988109194435</v>
      </c>
      <c r="E150" s="4">
        <f t="shared" si="11"/>
        <v>1.58476153168152</v>
      </c>
      <c r="G150" s="4">
        <f t="shared" si="9"/>
        <v>1.0283030527746879</v>
      </c>
    </row>
    <row r="151" spans="1:7" x14ac:dyDescent="0.2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8"/>
        <v>4.3410041841004166E-2</v>
      </c>
      <c r="D151" s="4">
        <f t="shared" si="10"/>
        <v>1.6575639358474208</v>
      </c>
      <c r="E151" s="4">
        <f t="shared" si="11"/>
        <v>2.5207646671061306</v>
      </c>
      <c r="G151" s="4">
        <f t="shared" si="9"/>
        <v>1.0434100418410042</v>
      </c>
    </row>
    <row r="152" spans="1:7" x14ac:dyDescent="0.2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8"/>
        <v>3.8787998420844794E-2</v>
      </c>
      <c r="D152" s="4">
        <f t="shared" si="10"/>
        <v>1.5343378511395471</v>
      </c>
      <c r="E152" s="4">
        <f t="shared" si="11"/>
        <v>2.871475131075528</v>
      </c>
      <c r="G152" s="4">
        <f t="shared" si="9"/>
        <v>1.0387879984208448</v>
      </c>
    </row>
    <row r="153" spans="1:7" x14ac:dyDescent="0.2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8"/>
        <v>5.3347849755035481E-2</v>
      </c>
      <c r="D153" s="4">
        <f t="shared" si="10"/>
        <v>1.7478591817316842</v>
      </c>
      <c r="E153" s="4">
        <f t="shared" si="11"/>
        <v>2.3371501272264634</v>
      </c>
      <c r="G153" s="4">
        <f t="shared" si="9"/>
        <v>1.0533478497550355</v>
      </c>
    </row>
    <row r="154" spans="1:7" x14ac:dyDescent="0.2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8"/>
        <v>3.3674339300937772E-2</v>
      </c>
      <c r="D154" s="4">
        <f t="shared" si="10"/>
        <v>2.1125619090499774</v>
      </c>
      <c r="E154" s="4">
        <f t="shared" si="11"/>
        <v>1.8988263860785108</v>
      </c>
      <c r="G154" s="4">
        <f t="shared" si="9"/>
        <v>1.0336743393009378</v>
      </c>
    </row>
    <row r="155" spans="1:7" x14ac:dyDescent="0.2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8"/>
        <v>5.1321434246067277E-2</v>
      </c>
      <c r="D155" s="4">
        <f t="shared" si="10"/>
        <v>2.546153327489717</v>
      </c>
      <c r="E155" s="4">
        <f t="shared" si="11"/>
        <v>1.6467663861148663</v>
      </c>
      <c r="G155" s="4">
        <f t="shared" si="9"/>
        <v>1.0513214342460673</v>
      </c>
    </row>
    <row r="156" spans="1:7" x14ac:dyDescent="0.2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8"/>
        <v>3.275818954738674E-2</v>
      </c>
      <c r="D156" s="4">
        <f t="shared" si="10"/>
        <v>1.5903758202425928</v>
      </c>
      <c r="E156" s="4">
        <f t="shared" si="11"/>
        <v>2.6938363085213872</v>
      </c>
      <c r="G156" s="4">
        <f t="shared" si="9"/>
        <v>1.0327581895473867</v>
      </c>
    </row>
    <row r="157" spans="1:7" x14ac:dyDescent="0.2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8"/>
        <v>3.4391534391534417E-2</v>
      </c>
      <c r="D157" s="4">
        <f t="shared" si="10"/>
        <v>1.8042959427207637</v>
      </c>
      <c r="E157" s="4">
        <f t="shared" si="11"/>
        <v>2.2433234421364987</v>
      </c>
      <c r="G157" s="4">
        <f t="shared" si="9"/>
        <v>1.0343915343915344</v>
      </c>
    </row>
    <row r="158" spans="1:7" x14ac:dyDescent="0.2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8"/>
        <v>3.5288012454592677E-2</v>
      </c>
      <c r="D158" s="4">
        <f t="shared" si="10"/>
        <v>1.6888694127957931</v>
      </c>
      <c r="E158" s="4">
        <f t="shared" si="11"/>
        <v>2.4516539440203564</v>
      </c>
      <c r="G158" s="4">
        <f t="shared" si="9"/>
        <v>1.0352880124545927</v>
      </c>
    </row>
    <row r="159" spans="1:7" x14ac:dyDescent="0.2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8"/>
        <v>3.2221709953383471E-2</v>
      </c>
      <c r="D159" s="4">
        <f t="shared" si="10"/>
        <v>1.6634144263133228</v>
      </c>
      <c r="E159" s="4">
        <f t="shared" si="11"/>
        <v>2.5073534133966988</v>
      </c>
      <c r="G159" s="4">
        <f t="shared" si="9"/>
        <v>1.0322217099533835</v>
      </c>
    </row>
    <row r="160" spans="1:7" x14ac:dyDescent="0.2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8"/>
        <v>3.3950617283950546E-2</v>
      </c>
      <c r="D160" s="4">
        <f t="shared" si="10"/>
        <v>2.5019305019305014</v>
      </c>
      <c r="E160" s="4">
        <f t="shared" si="11"/>
        <v>1.6658097686375322</v>
      </c>
      <c r="G160" s="4">
        <f t="shared" si="9"/>
        <v>1.0339506172839505</v>
      </c>
    </row>
    <row r="161" spans="1:7" x14ac:dyDescent="0.2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8"/>
        <v>2.631578947368407E-2</v>
      </c>
      <c r="D161" s="4">
        <f t="shared" si="10"/>
        <v>1.9487179487179485</v>
      </c>
      <c r="E161" s="4">
        <f t="shared" si="11"/>
        <v>2.0540540540540539</v>
      </c>
      <c r="G161" s="4">
        <f t="shared" si="9"/>
        <v>1.0263157894736841</v>
      </c>
    </row>
    <row r="162" spans="1:7" x14ac:dyDescent="0.2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8"/>
        <v>5.1273605621431795E-2</v>
      </c>
      <c r="D162" s="4">
        <f t="shared" si="10"/>
        <v>2.1860074402976122</v>
      </c>
      <c r="E162" s="4">
        <f t="shared" si="11"/>
        <v>1.8431650308610747</v>
      </c>
      <c r="G162" s="4">
        <f t="shared" si="9"/>
        <v>1.0512736056214318</v>
      </c>
    </row>
    <row r="163" spans="1:7" x14ac:dyDescent="0.2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8"/>
        <v>5.1356713994897829E-2</v>
      </c>
      <c r="D163" s="4">
        <f t="shared" si="10"/>
        <v>2.7515864856241357</v>
      </c>
      <c r="E163" s="4">
        <f t="shared" si="11"/>
        <v>1.5709110045135304</v>
      </c>
      <c r="G163" s="4">
        <f t="shared" si="9"/>
        <v>1.0513567139948978</v>
      </c>
    </row>
    <row r="164" spans="1:7" x14ac:dyDescent="0.2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8"/>
        <v>3.2911392405063244E-2</v>
      </c>
      <c r="D164" s="4">
        <f t="shared" si="10"/>
        <v>1.62217659137577</v>
      </c>
      <c r="E164" s="4">
        <f t="shared" si="11"/>
        <v>2.6072607260726071</v>
      </c>
      <c r="G164" s="4">
        <f t="shared" si="9"/>
        <v>1.0329113924050632</v>
      </c>
    </row>
    <row r="165" spans="1:7" x14ac:dyDescent="0.2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8"/>
        <v>4.1041041041041115E-2</v>
      </c>
      <c r="D165" s="4">
        <f t="shared" si="10"/>
        <v>1.3884642112578183</v>
      </c>
      <c r="E165" s="4">
        <f t="shared" si="11"/>
        <v>3.574239713774598</v>
      </c>
      <c r="G165" s="4">
        <f t="shared" si="9"/>
        <v>1.0410410410410411</v>
      </c>
    </row>
    <row r="166" spans="1:7" x14ac:dyDescent="0.2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8"/>
        <v>2.891515407344869E-2</v>
      </c>
      <c r="D166" s="4">
        <f t="shared" si="10"/>
        <v>2.1232354918216445</v>
      </c>
      <c r="E166" s="4">
        <f t="shared" si="11"/>
        <v>1.8902852583283463</v>
      </c>
      <c r="G166" s="4">
        <f t="shared" si="9"/>
        <v>1.0289151540734487</v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4">
        <f t="shared" si="10"/>
        <v>2.4360704022702073E-2</v>
      </c>
      <c r="E186" s="4">
        <f t="shared" si="11"/>
        <v>5.331215587740803</v>
      </c>
      <c r="F186" s="4">
        <f t="shared" si="12"/>
        <v>5.1138927034580792</v>
      </c>
      <c r="G186" s="4">
        <f t="shared" si="13"/>
        <v>1.6210614388881981</v>
      </c>
      <c r="I186" s="4">
        <f t="shared" si="14"/>
        <v>1.0243607040227021</v>
      </c>
    </row>
    <row r="187" spans="1: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4">
        <f t="shared" si="10"/>
        <v>2.8096015937858265E-2</v>
      </c>
      <c r="E187" s="4">
        <f t="shared" si="11"/>
        <v>3.266990827175615</v>
      </c>
      <c r="F187" s="4">
        <f t="shared" si="12"/>
        <v>3.5545149733804942</v>
      </c>
      <c r="G187" s="4">
        <f t="shared" si="13"/>
        <v>2.4237982690908386</v>
      </c>
      <c r="I187" s="4">
        <f t="shared" si="14"/>
        <v>1.0280960159378583</v>
      </c>
    </row>
    <row r="188" spans="1: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4">
        <f t="shared" si="10"/>
        <v>2.8962801242564673E-2</v>
      </c>
      <c r="E188" s="4">
        <f t="shared" si="11"/>
        <v>3.9662733871124032</v>
      </c>
      <c r="F188" s="4">
        <f t="shared" si="12"/>
        <v>3.6438282901135493</v>
      </c>
      <c r="G188" s="4">
        <f t="shared" si="13"/>
        <v>2.1122111302928124</v>
      </c>
      <c r="I188" s="4">
        <f t="shared" si="14"/>
        <v>1.0289628012425647</v>
      </c>
    </row>
    <row r="189" spans="1: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4">
        <f t="shared" si="10"/>
        <v>2.8402592451391762E-2</v>
      </c>
      <c r="E189" s="4">
        <f t="shared" si="11"/>
        <v>2.4976987779717512</v>
      </c>
      <c r="F189" s="4">
        <f t="shared" si="12"/>
        <v>3.5558065973791244</v>
      </c>
      <c r="G189" s="4">
        <f t="shared" si="13"/>
        <v>3.1406904809419278</v>
      </c>
      <c r="I189" s="4">
        <f t="shared" si="14"/>
        <v>1.0284025924513918</v>
      </c>
    </row>
    <row r="190" spans="1: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4">
        <f t="shared" si="10"/>
        <v>3.2934318986328259E-2</v>
      </c>
      <c r="E190" s="4">
        <f t="shared" si="11"/>
        <v>3.4132807719128464</v>
      </c>
      <c r="F190" s="4">
        <f t="shared" si="12"/>
        <v>3.2628321112275009</v>
      </c>
      <c r="G190" s="4">
        <f t="shared" si="13"/>
        <v>2.4966013303215466</v>
      </c>
      <c r="I190" s="4">
        <f t="shared" si="14"/>
        <v>1.0329343189863283</v>
      </c>
    </row>
    <row r="191" spans="1: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4">
        <f t="shared" si="10"/>
        <v>3.8677246838922041E-2</v>
      </c>
      <c r="E191" s="4">
        <f t="shared" si="11"/>
        <v>6.5265400590772114</v>
      </c>
      <c r="F191" s="4">
        <f t="shared" si="12"/>
        <v>4.0621518676189998</v>
      </c>
      <c r="G191" s="4">
        <f t="shared" si="13"/>
        <v>1.6649891432011388</v>
      </c>
      <c r="I191" s="4">
        <f t="shared" si="14"/>
        <v>1.038677246838922</v>
      </c>
    </row>
    <row r="192" spans="1: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4">
        <f t="shared" si="10"/>
        <v>3.5243065863503231E-2</v>
      </c>
      <c r="E192" s="4">
        <f t="shared" si="11"/>
        <v>2.3321931861361604</v>
      </c>
      <c r="F192" s="4">
        <f t="shared" si="12"/>
        <v>3.2602637696693013</v>
      </c>
      <c r="G192" s="4">
        <f t="shared" si="13"/>
        <v>3.780784013469547</v>
      </c>
      <c r="I192" s="4">
        <f t="shared" si="14"/>
        <v>1.0352430658635032</v>
      </c>
    </row>
    <row r="193" spans="1: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4">
        <f t="shared" si="10"/>
        <v>3.4701467302586719E-2</v>
      </c>
      <c r="E193" s="4">
        <f t="shared" si="11"/>
        <v>2.38397590385207</v>
      </c>
      <c r="F193" s="4">
        <f t="shared" si="12"/>
        <v>3.0863881839922302</v>
      </c>
      <c r="G193" s="4">
        <f t="shared" si="13"/>
        <v>3.898189291022319</v>
      </c>
      <c r="I193" s="4">
        <f t="shared" si="14"/>
        <v>1.0347014673025867</v>
      </c>
    </row>
    <row r="194" spans="1: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4">
        <f t="shared" si="10"/>
        <v>3.3557387106880388E-2</v>
      </c>
      <c r="E194" s="4">
        <f t="shared" si="11"/>
        <v>3.3080397512975246</v>
      </c>
      <c r="F194" s="4">
        <f t="shared" si="12"/>
        <v>3.2543021513170429</v>
      </c>
      <c r="G194" s="4">
        <f t="shared" si="13"/>
        <v>2.5613400603310175</v>
      </c>
      <c r="I194" s="4">
        <f t="shared" si="14"/>
        <v>1.0335573871068804</v>
      </c>
    </row>
    <row r="195" spans="1: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4">
        <f t="shared" ref="D195:D258" si="15">IF(A195="","",((1/A195)+(1/B195)+(1/C195))-1)</f>
        <v>3.2795556530426317E-2</v>
      </c>
      <c r="E195" s="4">
        <f t="shared" ref="E195:E258" si="16">IF(A195="","",(3*A195)/(3-($D195*A195)))</f>
        <v>2.2857213853125851</v>
      </c>
      <c r="F195" s="4">
        <f t="shared" ref="F195:F258" si="17">IF(B195="","",(3*B195)/(3-($D195*B195)))</f>
        <v>3.2301727246832046</v>
      </c>
      <c r="G195" s="4">
        <f t="shared" ref="G195:G258" si="18">IF(C195="","",(3*C195)/(3-($D195*C195)))</f>
        <v>3.9538132839237732</v>
      </c>
      <c r="I195" s="4">
        <f t="shared" ref="I195:I258" si="19">IF(A195="","",D195+1)</f>
        <v>1.0327955565304263</v>
      </c>
    </row>
    <row r="196" spans="1: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4">
        <f t="shared" si="15"/>
        <v>3.2719786479185053E-2</v>
      </c>
      <c r="E196" s="4">
        <f t="shared" si="16"/>
        <v>2.8350314895842148</v>
      </c>
      <c r="F196" s="4">
        <f t="shared" si="17"/>
        <v>3.0373952660674419</v>
      </c>
      <c r="G196" s="4">
        <f t="shared" si="18"/>
        <v>3.1442509423985543</v>
      </c>
      <c r="I196" s="4">
        <f t="shared" si="19"/>
        <v>1.0327197864791851</v>
      </c>
    </row>
    <row r="197" spans="1: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4">
        <f t="shared" si="15"/>
        <v>3.2910025512137286E-2</v>
      </c>
      <c r="E197" s="4">
        <f t="shared" si="16"/>
        <v>3.6613821858791074</v>
      </c>
      <c r="F197" s="4">
        <f t="shared" si="17"/>
        <v>3.0486592632284859</v>
      </c>
      <c r="G197" s="4">
        <f t="shared" si="18"/>
        <v>2.5071072914715145</v>
      </c>
      <c r="I197" s="4">
        <f t="shared" si="19"/>
        <v>1.0329100255121373</v>
      </c>
    </row>
    <row r="198" spans="1: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4">
        <f t="shared" si="15"/>
        <v>3.1734756063364955E-2</v>
      </c>
      <c r="E198" s="4">
        <f t="shared" si="16"/>
        <v>8.7634717459207998</v>
      </c>
      <c r="F198" s="4">
        <f t="shared" si="17"/>
        <v>4.8352847595919179</v>
      </c>
      <c r="G198" s="4">
        <f t="shared" si="18"/>
        <v>1.4725872282947812</v>
      </c>
      <c r="I198" s="4">
        <f t="shared" si="19"/>
        <v>1.031734756063365</v>
      </c>
    </row>
    <row r="199" spans="1: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4">
        <f t="shared" si="15"/>
        <v>3.542467562403373E-2</v>
      </c>
      <c r="E199" s="4">
        <f t="shared" si="16"/>
        <v>1.1350107581634186</v>
      </c>
      <c r="F199" s="4">
        <f t="shared" si="17"/>
        <v>11.261845086170212</v>
      </c>
      <c r="G199" s="4">
        <f t="shared" si="18"/>
        <v>33.161242151388649</v>
      </c>
      <c r="I199" s="4">
        <f t="shared" si="19"/>
        <v>1.0354246756240337</v>
      </c>
    </row>
    <row r="200" spans="1: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4">
        <f t="shared" si="15"/>
        <v>2.8444006306825198E-2</v>
      </c>
      <c r="E200" s="4">
        <f t="shared" si="16"/>
        <v>2.1843199786916885</v>
      </c>
      <c r="F200" s="4">
        <f t="shared" si="17"/>
        <v>3.1832610379509396</v>
      </c>
      <c r="G200" s="4">
        <f t="shared" si="18"/>
        <v>4.3850349045408397</v>
      </c>
      <c r="I200" s="4">
        <f t="shared" si="19"/>
        <v>1.0284440063068252</v>
      </c>
    </row>
    <row r="201" spans="1: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4">
        <f t="shared" si="15"/>
        <v>3.4237460114951546E-2</v>
      </c>
      <c r="E201" s="4">
        <f t="shared" si="16"/>
        <v>9.869029599918429</v>
      </c>
      <c r="F201" s="4">
        <f t="shared" si="17"/>
        <v>5.5506711339118233</v>
      </c>
      <c r="G201" s="4">
        <f t="shared" si="18"/>
        <v>1.391760321242911</v>
      </c>
      <c r="I201" s="4">
        <f t="shared" si="19"/>
        <v>1.0342374601149515</v>
      </c>
    </row>
    <row r="202" spans="1: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4">
        <f t="shared" si="15"/>
        <v>2.2519075506604036E-2</v>
      </c>
      <c r="E202" s="4">
        <f t="shared" si="16"/>
        <v>3.6471887266822063</v>
      </c>
      <c r="F202" s="4">
        <f t="shared" si="17"/>
        <v>3.4153712124602875</v>
      </c>
      <c r="G202" s="4">
        <f t="shared" si="18"/>
        <v>2.3093500167311118</v>
      </c>
      <c r="I202" s="4">
        <f t="shared" si="19"/>
        <v>1.022519075506604</v>
      </c>
    </row>
    <row r="203" spans="1: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4">
        <f t="shared" si="15"/>
        <v>3.011745381831199E-2</v>
      </c>
      <c r="E203" s="4">
        <f t="shared" si="16"/>
        <v>2.0930760495275718</v>
      </c>
      <c r="F203" s="4">
        <f t="shared" si="17"/>
        <v>3.2955392917458761</v>
      </c>
      <c r="G203" s="4">
        <f t="shared" si="18"/>
        <v>4.5705134100107072</v>
      </c>
      <c r="I203" s="4">
        <f t="shared" si="19"/>
        <v>1.030117453818312</v>
      </c>
    </row>
    <row r="204" spans="1: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4">
        <f t="shared" si="15"/>
        <v>4.1843800967888534E-2</v>
      </c>
      <c r="E204" s="4">
        <f t="shared" si="16"/>
        <v>2.0045198749441711</v>
      </c>
      <c r="F204" s="4">
        <f t="shared" si="17"/>
        <v>3.6796313908110059</v>
      </c>
      <c r="G204" s="4">
        <f t="shared" si="18"/>
        <v>4.3599378278608905</v>
      </c>
      <c r="I204" s="4">
        <f t="shared" si="19"/>
        <v>1.0418438009678885</v>
      </c>
    </row>
    <row r="205" spans="1: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4">
        <f t="shared" si="15"/>
        <v>3.9217777864967385E-2</v>
      </c>
      <c r="E205" s="4">
        <f t="shared" si="16"/>
        <v>2.680765394648855</v>
      </c>
      <c r="F205" s="4">
        <f t="shared" si="17"/>
        <v>3.503426192366013</v>
      </c>
      <c r="G205" s="4">
        <f t="shared" si="18"/>
        <v>2.927937573020746</v>
      </c>
      <c r="I205" s="4">
        <f t="shared" si="19"/>
        <v>1.0392177778649674</v>
      </c>
    </row>
    <row r="206" spans="1: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4">
        <f t="shared" si="15"/>
        <v>3.9273732176686282E-2</v>
      </c>
      <c r="E206" s="4">
        <f t="shared" si="16"/>
        <v>3.5474326388934525</v>
      </c>
      <c r="F206" s="4">
        <f t="shared" si="17"/>
        <v>3.5364837656522878</v>
      </c>
      <c r="G206" s="4">
        <f t="shared" si="18"/>
        <v>2.297059136762885</v>
      </c>
      <c r="I206" s="4">
        <f t="shared" si="19"/>
        <v>1.0392737321766863</v>
      </c>
    </row>
    <row r="207" spans="1: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4">
        <f t="shared" si="15"/>
        <v>3.8881346905103698E-2</v>
      </c>
      <c r="E207" s="4">
        <f t="shared" si="16"/>
        <v>2.8731472613316944</v>
      </c>
      <c r="F207" s="4">
        <f t="shared" si="17"/>
        <v>3.5676738113961859</v>
      </c>
      <c r="G207" s="4">
        <f t="shared" si="18"/>
        <v>2.6906678859493494</v>
      </c>
      <c r="I207" s="4">
        <f t="shared" si="19"/>
        <v>1.0388813469051037</v>
      </c>
    </row>
    <row r="208" spans="1: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4">
        <f t="shared" si="15"/>
        <v>2.2006667167957517E-2</v>
      </c>
      <c r="E208" s="4">
        <f t="shared" si="16"/>
        <v>2.0091821661183102</v>
      </c>
      <c r="F208" s="4">
        <f t="shared" si="17"/>
        <v>3.8243601623158772</v>
      </c>
      <c r="G208" s="4">
        <f t="shared" si="18"/>
        <v>4.1527652487683016</v>
      </c>
      <c r="I208" s="4">
        <f t="shared" si="19"/>
        <v>1.0220066671679575</v>
      </c>
    </row>
    <row r="209" spans="1: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4">
        <f t="shared" si="15"/>
        <v>2.4867281144312248E-2</v>
      </c>
      <c r="E209" s="4">
        <f t="shared" si="16"/>
        <v>1.4983819378894543</v>
      </c>
      <c r="F209" s="4">
        <f t="shared" si="17"/>
        <v>4.8905288439403938</v>
      </c>
      <c r="G209" s="4">
        <f t="shared" si="18"/>
        <v>7.8041742686764541</v>
      </c>
      <c r="I209" s="4">
        <f t="shared" si="19"/>
        <v>1.0248672811443122</v>
      </c>
    </row>
    <row r="210" spans="1: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4">
        <f t="shared" si="15"/>
        <v>2.2106349464993791E-2</v>
      </c>
      <c r="E210" s="4">
        <f t="shared" si="16"/>
        <v>3.7086550728530185</v>
      </c>
      <c r="F210" s="4">
        <f t="shared" si="17"/>
        <v>4.206465861924527</v>
      </c>
      <c r="G210" s="4">
        <f t="shared" si="18"/>
        <v>2.029916021977618</v>
      </c>
      <c r="I210" s="4">
        <f t="shared" si="19"/>
        <v>1.0221063494649938</v>
      </c>
    </row>
    <row r="211" spans="1: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4">
        <f t="shared" si="15"/>
        <v>2.4508191156579873E-2</v>
      </c>
      <c r="E211" s="4">
        <f t="shared" si="16"/>
        <v>4.8336180130756361</v>
      </c>
      <c r="F211" s="4">
        <f t="shared" si="17"/>
        <v>4.4136004978602763</v>
      </c>
      <c r="G211" s="4">
        <f t="shared" si="18"/>
        <v>1.7650903191512242</v>
      </c>
      <c r="I211" s="4">
        <f t="shared" si="19"/>
        <v>1.0245081911565799</v>
      </c>
    </row>
    <row r="212" spans="1: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4">
        <f t="shared" si="15"/>
        <v>2.2135051835247888E-2</v>
      </c>
      <c r="E212" s="4">
        <f t="shared" si="16"/>
        <v>3.0679083094555875</v>
      </c>
      <c r="F212" s="4">
        <f t="shared" si="17"/>
        <v>3.4033693579148117</v>
      </c>
      <c r="G212" s="4">
        <f t="shared" si="18"/>
        <v>2.6300663227708179</v>
      </c>
      <c r="I212" s="4">
        <f t="shared" si="19"/>
        <v>1.0221350518352479</v>
      </c>
    </row>
    <row r="213" spans="1: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4">
        <f t="shared" si="15"/>
        <v>2.197398967174391E-2</v>
      </c>
      <c r="E213" s="4">
        <f t="shared" si="16"/>
        <v>2.3601057938618055</v>
      </c>
      <c r="F213" s="4">
        <f t="shared" si="17"/>
        <v>3.7291526785559634</v>
      </c>
      <c r="G213" s="4">
        <f t="shared" si="18"/>
        <v>3.2453544776331085</v>
      </c>
      <c r="I213" s="4">
        <f t="shared" si="19"/>
        <v>1.0219739896717439</v>
      </c>
    </row>
    <row r="214" spans="1: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4">
        <f t="shared" si="15"/>
        <v>2.7249387326409247E-2</v>
      </c>
      <c r="E214" s="4">
        <f t="shared" si="16"/>
        <v>3.8179657912324569</v>
      </c>
      <c r="F214" s="4">
        <f t="shared" si="17"/>
        <v>3.7216967474182039</v>
      </c>
      <c r="G214" s="4">
        <f t="shared" si="18"/>
        <v>2.1304437906600922</v>
      </c>
      <c r="I214" s="4">
        <f t="shared" si="19"/>
        <v>1.0272493873264092</v>
      </c>
    </row>
    <row r="215" spans="1: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4">
        <f t="shared" si="15"/>
        <v>3.0303263823600268E-2</v>
      </c>
      <c r="E215" s="4">
        <f t="shared" si="16"/>
        <v>1.8748458890915163</v>
      </c>
      <c r="F215" s="4">
        <f t="shared" si="17"/>
        <v>4.0599381915644335</v>
      </c>
      <c r="G215" s="4">
        <f t="shared" si="18"/>
        <v>4.5389832221155588</v>
      </c>
      <c r="I215" s="4">
        <f t="shared" si="19"/>
        <v>1.0303032638236003</v>
      </c>
    </row>
    <row r="216" spans="1: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4">
        <f t="shared" si="15"/>
        <v>2.9688105812273324E-2</v>
      </c>
      <c r="E216" s="4">
        <f t="shared" si="16"/>
        <v>3.991687209264835</v>
      </c>
      <c r="F216" s="4">
        <f t="shared" si="17"/>
        <v>4.0133029395252624</v>
      </c>
      <c r="G216" s="4">
        <f t="shared" si="18"/>
        <v>1.9987685732254945</v>
      </c>
      <c r="I216" s="4">
        <f t="shared" si="19"/>
        <v>1.0296881058122733</v>
      </c>
    </row>
    <row r="217" spans="1: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4">
        <f t="shared" si="15"/>
        <v>3.3513635490344473E-2</v>
      </c>
      <c r="E217" s="4">
        <f t="shared" si="16"/>
        <v>2.5189421078939445</v>
      </c>
      <c r="F217" s="4">
        <f t="shared" si="17"/>
        <v>3.7291392355527822</v>
      </c>
      <c r="G217" s="4">
        <f t="shared" si="18"/>
        <v>2.9864158448036773</v>
      </c>
      <c r="I217" s="4">
        <f t="shared" si="19"/>
        <v>1.0335136354903445</v>
      </c>
    </row>
    <row r="218" spans="1: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4">
        <f t="shared" si="15"/>
        <v>3.3803872426163561E-2</v>
      </c>
      <c r="E218" s="4">
        <f t="shared" si="16"/>
        <v>2.2980020891954718</v>
      </c>
      <c r="F218" s="4">
        <f t="shared" si="17"/>
        <v>3.7522069500679955</v>
      </c>
      <c r="G218" s="4">
        <f t="shared" si="18"/>
        <v>3.3519976389355994</v>
      </c>
      <c r="I218" s="4">
        <f t="shared" si="19"/>
        <v>1.0338038724261636</v>
      </c>
    </row>
    <row r="219" spans="1: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4">
        <f t="shared" si="15"/>
        <v>3.4017703650587983E-2</v>
      </c>
      <c r="E219" s="4">
        <f t="shared" si="16"/>
        <v>4.0148157603150159</v>
      </c>
      <c r="F219" s="4">
        <f t="shared" si="17"/>
        <v>3.7423427342926021</v>
      </c>
      <c r="G219" s="4">
        <f t="shared" si="18"/>
        <v>2.0673532508880585</v>
      </c>
      <c r="I219" s="4">
        <f t="shared" si="19"/>
        <v>1.034017703650588</v>
      </c>
    </row>
    <row r="220" spans="1: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4">
        <f t="shared" si="15"/>
        <v>3.4748576850094803E-2</v>
      </c>
      <c r="E220" s="4">
        <f t="shared" si="16"/>
        <v>1.9636702375407542</v>
      </c>
      <c r="F220" s="4">
        <f t="shared" si="17"/>
        <v>3.8875057630244347</v>
      </c>
      <c r="G220" s="4">
        <f t="shared" si="18"/>
        <v>4.2823768410360588</v>
      </c>
      <c r="I220" s="4">
        <f t="shared" si="19"/>
        <v>1.0347485768500948</v>
      </c>
    </row>
    <row r="221" spans="1: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4">
        <f t="shared" si="15"/>
        <v>3.3303873867357003E-2</v>
      </c>
      <c r="E221" s="4">
        <f t="shared" si="16"/>
        <v>2.4234932136813812</v>
      </c>
      <c r="F221" s="4">
        <f t="shared" si="17"/>
        <v>3.5333646964690542</v>
      </c>
      <c r="G221" s="4">
        <f t="shared" si="18"/>
        <v>3.2856247265863159</v>
      </c>
      <c r="I221" s="4">
        <f t="shared" si="19"/>
        <v>1.033303873867357</v>
      </c>
    </row>
    <row r="222" spans="1: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4">
        <f t="shared" si="15"/>
        <v>3.4080269923143947E-2</v>
      </c>
      <c r="E222" s="4">
        <f t="shared" si="16"/>
        <v>2.4567009415288368</v>
      </c>
      <c r="F222" s="4">
        <f t="shared" si="17"/>
        <v>3.4501231138674742</v>
      </c>
      <c r="G222" s="4">
        <f t="shared" si="18"/>
        <v>3.2991832801149767</v>
      </c>
      <c r="I222" s="4">
        <f t="shared" si="19"/>
        <v>1.0340802699231439</v>
      </c>
    </row>
    <row r="223" spans="1: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4">
        <f t="shared" si="15"/>
        <v>3.458943557676486E-2</v>
      </c>
      <c r="E223" s="4">
        <f t="shared" si="16"/>
        <v>2.110118289775226</v>
      </c>
      <c r="F223" s="4">
        <f t="shared" si="17"/>
        <v>3.919465107279529</v>
      </c>
      <c r="G223" s="4">
        <f t="shared" si="18"/>
        <v>3.6906352483906235</v>
      </c>
      <c r="I223" s="4">
        <f t="shared" si="19"/>
        <v>1.0345894355767649</v>
      </c>
    </row>
    <row r="224" spans="1: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4">
        <f t="shared" si="15"/>
        <v>3.3333842177445838E-2</v>
      </c>
      <c r="E224" s="4">
        <f t="shared" si="16"/>
        <v>2.9965572061527301</v>
      </c>
      <c r="F224" s="4">
        <f t="shared" si="17"/>
        <v>3.4687304045385763</v>
      </c>
      <c r="G224" s="4">
        <f t="shared" si="18"/>
        <v>2.6455461945528267</v>
      </c>
      <c r="I224" s="4">
        <f t="shared" si="19"/>
        <v>1.0333338421774458</v>
      </c>
    </row>
    <row r="225" spans="1: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4">
        <f t="shared" si="15"/>
        <v>3.3962656680709413E-2</v>
      </c>
      <c r="E225" s="4">
        <f t="shared" si="16"/>
        <v>3.5361083864639529</v>
      </c>
      <c r="F225" s="4">
        <f t="shared" si="17"/>
        <v>3.6227232759703556</v>
      </c>
      <c r="G225" s="4">
        <f t="shared" si="18"/>
        <v>2.2667112036782329</v>
      </c>
      <c r="I225" s="4">
        <f t="shared" si="19"/>
        <v>1.0339626566807094</v>
      </c>
    </row>
    <row r="226" spans="1: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4">
        <f t="shared" si="15"/>
        <v>3.9269603518716778E-2</v>
      </c>
      <c r="E226" s="4">
        <f t="shared" si="16"/>
        <v>2.4352293186591063</v>
      </c>
      <c r="F226" s="4">
        <f t="shared" si="17"/>
        <v>4.0765068204908044</v>
      </c>
      <c r="G226" s="4">
        <f t="shared" si="18"/>
        <v>2.9065290263137156</v>
      </c>
      <c r="I226" s="4">
        <f t="shared" si="19"/>
        <v>1.0392696035187168</v>
      </c>
    </row>
    <row r="227" spans="1: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4">
        <f t="shared" si="15"/>
        <v>4.3344433954518147E-2</v>
      </c>
      <c r="E227" s="4">
        <f t="shared" si="16"/>
        <v>1.7112907094369072</v>
      </c>
      <c r="F227" s="4">
        <f t="shared" si="17"/>
        <v>4.3017147793981785</v>
      </c>
      <c r="G227" s="4">
        <f t="shared" si="18"/>
        <v>5.4591019034822468</v>
      </c>
      <c r="I227" s="4">
        <f t="shared" si="19"/>
        <v>1.0433444339545181</v>
      </c>
    </row>
    <row r="228" spans="1: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4">
        <f t="shared" si="15"/>
        <v>3.9592223802750182E-2</v>
      </c>
      <c r="E228" s="4">
        <f t="shared" si="16"/>
        <v>3.0803310613437196</v>
      </c>
      <c r="F228" s="4">
        <f t="shared" si="17"/>
        <v>4.0006323110970596</v>
      </c>
      <c r="G228" s="4">
        <f t="shared" si="18"/>
        <v>2.3507337915660416</v>
      </c>
      <c r="I228" s="4">
        <f t="shared" si="19"/>
        <v>1.0395922238027502</v>
      </c>
    </row>
    <row r="229" spans="1: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4">
        <f t="shared" si="15"/>
        <v>5.3090336331333532E-2</v>
      </c>
      <c r="E229" s="4">
        <f t="shared" si="16"/>
        <v>1.8165797949411981</v>
      </c>
      <c r="F229" s="4">
        <f t="shared" si="17"/>
        <v>3.8563653313937611</v>
      </c>
      <c r="G229" s="4">
        <f t="shared" si="18"/>
        <v>5.257528765965704</v>
      </c>
      <c r="I229" s="4">
        <f t="shared" si="19"/>
        <v>1.0530903363313335</v>
      </c>
    </row>
    <row r="230" spans="1: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4">
        <f t="shared" si="15"/>
        <v>4.6130952380952328E-2</v>
      </c>
      <c r="E230" s="4">
        <f t="shared" si="16"/>
        <v>2.0634595701125895</v>
      </c>
      <c r="F230" s="4">
        <f t="shared" si="17"/>
        <v>3.6990825688073392</v>
      </c>
      <c r="G230" s="4">
        <f t="shared" si="18"/>
        <v>4.0809716599190278</v>
      </c>
      <c r="I230" s="4">
        <f t="shared" si="19"/>
        <v>1.0461309523809523</v>
      </c>
    </row>
    <row r="231" spans="1: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4">
        <f t="shared" si="15"/>
        <v>2.2527134253345515E-2</v>
      </c>
      <c r="E231" s="4">
        <f t="shared" si="16"/>
        <v>4.6145425986822683</v>
      </c>
      <c r="F231" s="4">
        <f t="shared" si="17"/>
        <v>3.5312152227798346</v>
      </c>
      <c r="G231" s="4">
        <f t="shared" si="18"/>
        <v>1.999579414677193</v>
      </c>
      <c r="I231" s="4">
        <f t="shared" si="19"/>
        <v>1.0225271342533455</v>
      </c>
    </row>
    <row r="232" spans="1: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4">
        <f t="shared" si="15"/>
        <v>2.1408738060039401E-2</v>
      </c>
      <c r="E232" s="4">
        <f t="shared" si="16"/>
        <v>2.4314702520830065</v>
      </c>
      <c r="F232" s="4">
        <f t="shared" si="17"/>
        <v>3.6317463042882481</v>
      </c>
      <c r="G232" s="4">
        <f t="shared" si="18"/>
        <v>3.1910489851338646</v>
      </c>
      <c r="I232" s="4">
        <f t="shared" si="19"/>
        <v>1.0214087380600394</v>
      </c>
    </row>
    <row r="233" spans="1: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4">
        <f t="shared" si="15"/>
        <v>2.234854804053521E-2</v>
      </c>
      <c r="E233" s="4">
        <f t="shared" si="16"/>
        <v>2.7345953844465183</v>
      </c>
      <c r="F233" s="4">
        <f t="shared" si="17"/>
        <v>3.3411410203217784</v>
      </c>
      <c r="G233" s="4">
        <f t="shared" si="18"/>
        <v>2.9849299476573088</v>
      </c>
      <c r="I233" s="4">
        <f t="shared" si="19"/>
        <v>1.0223485480405352</v>
      </c>
    </row>
    <row r="234" spans="1: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4">
        <f t="shared" si="15"/>
        <v>2.4606230270556306E-2</v>
      </c>
      <c r="E234" s="4">
        <f t="shared" si="16"/>
        <v>1.7651921400768946</v>
      </c>
      <c r="F234" s="4">
        <f t="shared" si="17"/>
        <v>3.8051658687278005</v>
      </c>
      <c r="G234" s="4">
        <f t="shared" si="18"/>
        <v>5.8586152174147239</v>
      </c>
      <c r="I234" s="4">
        <f t="shared" si="19"/>
        <v>1.0246062302705563</v>
      </c>
    </row>
    <row r="235" spans="1: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4">
        <f t="shared" si="15"/>
        <v>2.3106130448737661E-2</v>
      </c>
      <c r="E235" s="4">
        <f t="shared" si="16"/>
        <v>2.0312901704382567</v>
      </c>
      <c r="F235" s="4">
        <f t="shared" si="17"/>
        <v>3.7767556623522887</v>
      </c>
      <c r="G235" s="4">
        <f t="shared" si="18"/>
        <v>4.116504945345846</v>
      </c>
      <c r="I235" s="4">
        <f t="shared" si="19"/>
        <v>1.0231061304487377</v>
      </c>
    </row>
    <row r="236" spans="1: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4">
        <f t="shared" si="15"/>
        <v>2.3234088271328002E-2</v>
      </c>
      <c r="E236" s="4">
        <f t="shared" si="16"/>
        <v>8.2901548452940048</v>
      </c>
      <c r="F236" s="4">
        <f t="shared" si="17"/>
        <v>4.8344776710845885</v>
      </c>
      <c r="G236" s="4">
        <f t="shared" si="18"/>
        <v>1.4869282367336458</v>
      </c>
      <c r="I236" s="4">
        <f t="shared" si="19"/>
        <v>1.023234088271328</v>
      </c>
    </row>
    <row r="237" spans="1: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4">
        <f t="shared" si="15"/>
        <v>3.3141348226393363E-2</v>
      </c>
      <c r="E237" s="4">
        <f t="shared" si="16"/>
        <v>1.1853204154933905</v>
      </c>
      <c r="F237" s="4">
        <f t="shared" si="17"/>
        <v>9.7721554784425564</v>
      </c>
      <c r="G237" s="4">
        <f t="shared" si="18"/>
        <v>18.513481259861717</v>
      </c>
      <c r="I237" s="4">
        <f t="shared" si="19"/>
        <v>1.0331413482263934</v>
      </c>
    </row>
    <row r="238" spans="1: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4">
        <f t="shared" si="15"/>
        <v>2.1342139821887596E-2</v>
      </c>
      <c r="E238" s="4">
        <f t="shared" si="16"/>
        <v>3.0758643453548271</v>
      </c>
      <c r="F238" s="4">
        <f t="shared" si="17"/>
        <v>3.1280954556014504</v>
      </c>
      <c r="G238" s="4">
        <f t="shared" si="18"/>
        <v>2.815277318801225</v>
      </c>
      <c r="I238" s="4">
        <f t="shared" si="19"/>
        <v>1.0213421398218876</v>
      </c>
    </row>
    <row r="239" spans="1: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4">
        <f t="shared" si="15"/>
        <v>2.2668449158872672E-2</v>
      </c>
      <c r="E239" s="4">
        <f t="shared" si="16"/>
        <v>3.4580567331780374</v>
      </c>
      <c r="F239" s="4">
        <f t="shared" si="17"/>
        <v>3.7323746453159439</v>
      </c>
      <c r="G239" s="4">
        <f t="shared" si="18"/>
        <v>2.2578750694011771</v>
      </c>
      <c r="I239" s="4">
        <f t="shared" si="19"/>
        <v>1.0226684491588727</v>
      </c>
    </row>
    <row r="240" spans="1: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4">
        <f t="shared" si="15"/>
        <v>3.9285018890546919E-2</v>
      </c>
      <c r="E240" s="4">
        <f t="shared" si="16"/>
        <v>2.6595033683214777</v>
      </c>
      <c r="F240" s="4">
        <f t="shared" si="17"/>
        <v>3.0901839557251689</v>
      </c>
      <c r="G240" s="4">
        <f t="shared" si="18"/>
        <v>3.3290652771462561</v>
      </c>
      <c r="I240" s="4">
        <f t="shared" si="19"/>
        <v>1.0392850188905469</v>
      </c>
    </row>
    <row r="241" spans="1: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4">
        <f t="shared" si="15"/>
        <v>5.5375901453359244E-2</v>
      </c>
      <c r="E241" s="4">
        <f t="shared" si="16"/>
        <v>12.657065781777815</v>
      </c>
      <c r="F241" s="4">
        <f t="shared" si="17"/>
        <v>5.8747292198762295</v>
      </c>
      <c r="G241" s="4">
        <f t="shared" si="18"/>
        <v>1.3319620598997359</v>
      </c>
      <c r="I241" s="4">
        <f t="shared" si="19"/>
        <v>1.0553759014533592</v>
      </c>
    </row>
    <row r="242" spans="1: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4">
        <f t="shared" si="15"/>
        <v>2.5966257635710699E-2</v>
      </c>
      <c r="E242" s="4">
        <f t="shared" si="16"/>
        <v>7.5762421752738662</v>
      </c>
      <c r="F242" s="4">
        <f t="shared" si="17"/>
        <v>4.9754167975106336</v>
      </c>
      <c r="G242" s="4">
        <f t="shared" si="18"/>
        <v>1.4992048446947173</v>
      </c>
      <c r="I242" s="4">
        <f t="shared" si="19"/>
        <v>1.0259662576357107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4">
        <f t="shared" si="15"/>
        <v>2.084352826033764E-2</v>
      </c>
      <c r="E243" s="4">
        <f t="shared" si="16"/>
        <v>3.2727636715491646</v>
      </c>
      <c r="F243" s="4">
        <f t="shared" si="17"/>
        <v>3.4298302358515311</v>
      </c>
      <c r="G243" s="4">
        <f t="shared" si="18"/>
        <v>2.4820780140946646</v>
      </c>
      <c r="I243" s="4">
        <f t="shared" si="19"/>
        <v>1.0208435282603376</v>
      </c>
    </row>
    <row r="244" spans="1: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4">
        <f t="shared" si="15"/>
        <v>4.7785429958311809E-2</v>
      </c>
      <c r="E244" s="4">
        <f t="shared" si="16"/>
        <v>1.673448439570892</v>
      </c>
      <c r="F244" s="4">
        <f t="shared" si="17"/>
        <v>4.0561580772812391</v>
      </c>
      <c r="G244" s="4">
        <f t="shared" si="18"/>
        <v>6.4146632350012851</v>
      </c>
      <c r="I244" s="4">
        <f t="shared" si="19"/>
        <v>1.0477854299583118</v>
      </c>
    </row>
    <row r="245" spans="1: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4">
        <f t="shared" si="15"/>
        <v>2.9502847978764457E-2</v>
      </c>
      <c r="E245" s="4">
        <f t="shared" si="16"/>
        <v>4.4680640777498652</v>
      </c>
      <c r="F245" s="4">
        <f t="shared" si="17"/>
        <v>3.4962137079882702</v>
      </c>
      <c r="G245" s="4">
        <f t="shared" si="18"/>
        <v>2.0401263585423637</v>
      </c>
      <c r="I245" s="4">
        <f t="shared" si="19"/>
        <v>1.0295028479787645</v>
      </c>
    </row>
    <row r="246" spans="1: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4">
        <f t="shared" si="15"/>
        <v>3.1867646563205954E-2</v>
      </c>
      <c r="E246" s="4">
        <f t="shared" si="16"/>
        <v>1.7416360499871555</v>
      </c>
      <c r="F246" s="4">
        <f t="shared" si="17"/>
        <v>4.5167931803219918</v>
      </c>
      <c r="G246" s="4">
        <f t="shared" si="18"/>
        <v>4.891620890786613</v>
      </c>
      <c r="I246" s="4">
        <f t="shared" si="19"/>
        <v>1.031867646563206</v>
      </c>
    </row>
    <row r="247" spans="1: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4">
        <f t="shared" si="15"/>
        <v>2.9375480762253048E-2</v>
      </c>
      <c r="E247" s="4">
        <f t="shared" si="16"/>
        <v>3.6993163433316627</v>
      </c>
      <c r="F247" s="4">
        <f t="shared" si="17"/>
        <v>4.0116251989286962</v>
      </c>
      <c r="G247" s="4">
        <f t="shared" si="18"/>
        <v>2.0815802459189734</v>
      </c>
      <c r="I247" s="4">
        <f t="shared" si="19"/>
        <v>1.029375480762253</v>
      </c>
    </row>
    <row r="248" spans="1: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4">
        <f t="shared" si="15"/>
        <v>2.8950708084566124E-2</v>
      </c>
      <c r="E248" s="4">
        <f t="shared" si="16"/>
        <v>3.6223477889897864</v>
      </c>
      <c r="F248" s="4">
        <f t="shared" si="17"/>
        <v>3.955430907448779</v>
      </c>
      <c r="G248" s="4">
        <f t="shared" si="18"/>
        <v>2.122605989490332</v>
      </c>
      <c r="I248" s="4">
        <f t="shared" si="19"/>
        <v>1.0289507080845661</v>
      </c>
    </row>
    <row r="249" spans="1: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4">
        <f t="shared" si="15"/>
        <v>3.1317775133058223E-2</v>
      </c>
      <c r="E249" s="4">
        <f t="shared" si="16"/>
        <v>4.6338110968030906</v>
      </c>
      <c r="F249" s="4">
        <f t="shared" si="17"/>
        <v>4.4801743037323734</v>
      </c>
      <c r="G249" s="4">
        <f t="shared" si="18"/>
        <v>1.7825651518414818</v>
      </c>
      <c r="I249" s="4">
        <f t="shared" si="19"/>
        <v>1.0313177751330582</v>
      </c>
    </row>
    <row r="250" spans="1: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4">
        <f t="shared" si="15"/>
        <v>3.1137501254966171E-2</v>
      </c>
      <c r="E250" s="4">
        <f t="shared" si="16"/>
        <v>1.8654317794682911</v>
      </c>
      <c r="F250" s="4">
        <f t="shared" si="17"/>
        <v>3.9668683267272282</v>
      </c>
      <c r="G250" s="4">
        <f t="shared" si="18"/>
        <v>4.7204757283744447</v>
      </c>
      <c r="I250" s="4">
        <f t="shared" si="19"/>
        <v>1.0311375012549662</v>
      </c>
    </row>
    <row r="251" spans="1: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4">
        <f t="shared" si="15"/>
        <v>2.734492283672596E-2</v>
      </c>
      <c r="E251" s="4">
        <f t="shared" si="16"/>
        <v>3.7863145030646943</v>
      </c>
      <c r="F251" s="4">
        <f t="shared" si="17"/>
        <v>3.3492160592627345</v>
      </c>
      <c r="G251" s="4">
        <f t="shared" si="18"/>
        <v>2.2866885606069274</v>
      </c>
      <c r="I251" s="4">
        <f t="shared" si="19"/>
        <v>1.027344922836726</v>
      </c>
    </row>
    <row r="252" spans="1: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4">
        <f t="shared" si="15"/>
        <v>2.8021680820805805E-2</v>
      </c>
      <c r="E252" s="4">
        <f t="shared" si="16"/>
        <v>2.4759671473072125</v>
      </c>
      <c r="F252" s="4">
        <f t="shared" si="17"/>
        <v>3.203045731738011</v>
      </c>
      <c r="G252" s="4">
        <f t="shared" si="18"/>
        <v>3.5221862479380768</v>
      </c>
      <c r="I252" s="4">
        <f t="shared" si="19"/>
        <v>1.0280216808208058</v>
      </c>
    </row>
    <row r="253" spans="1: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4">
        <f t="shared" si="15"/>
        <v>2.7549475100192566E-2</v>
      </c>
      <c r="E253" s="4">
        <f t="shared" si="16"/>
        <v>3.3924960971421032</v>
      </c>
      <c r="F253" s="4">
        <f t="shared" si="17"/>
        <v>3.5522146922460411</v>
      </c>
      <c r="G253" s="4">
        <f t="shared" si="18"/>
        <v>2.3600642695072866</v>
      </c>
      <c r="I253" s="4">
        <f t="shared" si="19"/>
        <v>1.0275494751001926</v>
      </c>
    </row>
    <row r="254" spans="1: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4">
        <f t="shared" si="15"/>
        <v>2.9747348765753578E-2</v>
      </c>
      <c r="E254" s="4">
        <f t="shared" si="16"/>
        <v>1.6567780499334903</v>
      </c>
      <c r="F254" s="4">
        <f t="shared" si="17"/>
        <v>4.4805988911908559</v>
      </c>
      <c r="G254" s="4">
        <f t="shared" si="18"/>
        <v>5.7725255415918131</v>
      </c>
      <c r="I254" s="4">
        <f t="shared" si="19"/>
        <v>1.0297473487657536</v>
      </c>
    </row>
    <row r="255" spans="1: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4">
        <f t="shared" si="15"/>
        <v>2.8751863992138471E-2</v>
      </c>
      <c r="E255" s="4">
        <f t="shared" si="16"/>
        <v>2.3309342146712866</v>
      </c>
      <c r="F255" s="4">
        <f t="shared" si="17"/>
        <v>3.567973781424695</v>
      </c>
      <c r="G255" s="4">
        <f t="shared" si="18"/>
        <v>3.4397790664691601</v>
      </c>
      <c r="I255" s="4">
        <f t="shared" si="19"/>
        <v>1.0287518639921385</v>
      </c>
    </row>
    <row r="256" spans="1: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4">
        <f t="shared" si="15"/>
        <v>2.1438524870233788E-2</v>
      </c>
      <c r="E256" s="4">
        <f t="shared" si="16"/>
        <v>2.3487727517507606</v>
      </c>
      <c r="F256" s="4">
        <f t="shared" si="17"/>
        <v>3.1702305691307071</v>
      </c>
      <c r="G256" s="4">
        <f t="shared" si="18"/>
        <v>3.8638193493085153</v>
      </c>
      <c r="I256" s="4">
        <f t="shared" si="19"/>
        <v>1.0214385248702338</v>
      </c>
    </row>
    <row r="257" spans="1: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4">
        <f t="shared" si="15"/>
        <v>2.4721807961454623E-2</v>
      </c>
      <c r="E257" s="4">
        <f t="shared" si="16"/>
        <v>1.6213778084336326</v>
      </c>
      <c r="F257" s="4">
        <f t="shared" si="17"/>
        <v>3.9121849053781137</v>
      </c>
      <c r="G257" s="4">
        <f t="shared" si="18"/>
        <v>7.8352121643384152</v>
      </c>
      <c r="I257" s="4">
        <f t="shared" si="19"/>
        <v>1.0247218079614546</v>
      </c>
    </row>
    <row r="258" spans="1: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4">
        <f t="shared" si="15"/>
        <v>2.4307832338335889E-2</v>
      </c>
      <c r="E258" s="4">
        <f t="shared" si="16"/>
        <v>7.533384590648244</v>
      </c>
      <c r="F258" s="4">
        <f t="shared" si="17"/>
        <v>5.6798995428740593</v>
      </c>
      <c r="G258" s="4">
        <f t="shared" si="18"/>
        <v>1.4467632602101017</v>
      </c>
      <c r="I258" s="4">
        <f t="shared" si="19"/>
        <v>1.0243078323383359</v>
      </c>
    </row>
    <row r="259" spans="1: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4">
        <f t="shared" ref="D259:D322" si="20">IF(A259="","",((1/A259)+(1/B259)+(1/C259))-1)</f>
        <v>2.424457086634213E-2</v>
      </c>
      <c r="E259" s="4">
        <f t="shared" ref="E259:E322" si="21">IF(A259="","",(3*A259)/(3-($D259*A259)))</f>
        <v>7.6222857173278475</v>
      </c>
      <c r="F259" s="4">
        <f t="shared" ref="F259:F322" si="22">IF(B259="","",(3*B259)/(3-($D259*B259)))</f>
        <v>4.6590587988929206</v>
      </c>
      <c r="G259" s="4">
        <f t="shared" ref="G259:G322" si="23">IF(C259="","",(3*C259)/(3-($D259*C259)))</f>
        <v>1.5286543225872335</v>
      </c>
      <c r="I259" s="4">
        <f t="shared" ref="I259:I322" si="24">IF(A259="","",D259+1)</f>
        <v>1.0242445708663421</v>
      </c>
    </row>
    <row r="260" spans="1: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4">
        <f t="shared" si="20"/>
        <v>3.3327214505700642E-2</v>
      </c>
      <c r="E260" s="4">
        <f t="shared" si="21"/>
        <v>3.0499523078837147</v>
      </c>
      <c r="F260" s="4">
        <f t="shared" si="22"/>
        <v>3.1034286317122057</v>
      </c>
      <c r="G260" s="4">
        <f t="shared" si="23"/>
        <v>2.8579450511016979</v>
      </c>
      <c r="I260" s="4">
        <f t="shared" si="24"/>
        <v>1.0333272145057006</v>
      </c>
    </row>
    <row r="261" spans="1: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4">
        <f t="shared" si="20"/>
        <v>3.3611827745620992E-2</v>
      </c>
      <c r="E261" s="4">
        <f t="shared" si="21"/>
        <v>3.2222778933135245</v>
      </c>
      <c r="F261" s="4">
        <f t="shared" si="22"/>
        <v>2.9653518225629942</v>
      </c>
      <c r="G261" s="4">
        <f t="shared" si="23"/>
        <v>2.8374234044869242</v>
      </c>
      <c r="I261" s="4">
        <f t="shared" si="24"/>
        <v>1.033611827745621</v>
      </c>
    </row>
    <row r="262" spans="1: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4">
        <f t="shared" si="20"/>
        <v>3.5364696289139408E-2</v>
      </c>
      <c r="E262" s="4">
        <f t="shared" si="21"/>
        <v>2.0902667204579579</v>
      </c>
      <c r="F262" s="4">
        <f t="shared" si="22"/>
        <v>3.056283115414419</v>
      </c>
      <c r="G262" s="4">
        <f t="shared" si="23"/>
        <v>5.1441034438191018</v>
      </c>
      <c r="I262" s="4">
        <f t="shared" si="24"/>
        <v>1.0353646962891394</v>
      </c>
    </row>
    <row r="263" spans="1: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4">
        <f t="shared" si="20"/>
        <v>3.8869003591671447E-2</v>
      </c>
      <c r="E263" s="4">
        <f t="shared" si="21"/>
        <v>2.2327750187617701</v>
      </c>
      <c r="F263" s="4">
        <f t="shared" si="22"/>
        <v>3.6114285224413121</v>
      </c>
      <c r="G263" s="4">
        <f t="shared" si="23"/>
        <v>3.6333498914090159</v>
      </c>
      <c r="I263" s="4">
        <f t="shared" si="24"/>
        <v>1.0388690035916714</v>
      </c>
    </row>
    <row r="264" spans="1: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4">
        <f t="shared" si="20"/>
        <v>3.871333026646373E-2</v>
      </c>
      <c r="E264" s="4">
        <f t="shared" si="21"/>
        <v>2.3809751165533894</v>
      </c>
      <c r="F264" s="4">
        <f t="shared" si="22"/>
        <v>3.8524493320003632</v>
      </c>
      <c r="G264" s="4">
        <f t="shared" si="23"/>
        <v>3.1208172280508006</v>
      </c>
      <c r="I264" s="4">
        <f t="shared" si="24"/>
        <v>1.0387133302664637</v>
      </c>
    </row>
    <row r="265" spans="1: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4">
        <f t="shared" si="20"/>
        <v>3.8471149040864239E-2</v>
      </c>
      <c r="E265" s="4">
        <f t="shared" si="21"/>
        <v>3.1092164108489304</v>
      </c>
      <c r="F265" s="4">
        <f t="shared" si="22"/>
        <v>3.6425545818406713</v>
      </c>
      <c r="G265" s="4">
        <f t="shared" si="23"/>
        <v>2.4762101188304166</v>
      </c>
      <c r="I265" s="4">
        <f t="shared" si="24"/>
        <v>1.0384711490408642</v>
      </c>
    </row>
    <row r="266" spans="1: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4">
        <f t="shared" si="20"/>
        <v>4.6734893704613256E-2</v>
      </c>
      <c r="E266" s="4">
        <f t="shared" si="21"/>
        <v>1.3372908571125641</v>
      </c>
      <c r="F266" s="4">
        <f t="shared" si="22"/>
        <v>5.8840676603981636</v>
      </c>
      <c r="G266" s="4">
        <f t="shared" si="23"/>
        <v>12.155237914817118</v>
      </c>
      <c r="I266" s="4">
        <f t="shared" si="24"/>
        <v>1.0467348937046133</v>
      </c>
    </row>
    <row r="267" spans="1: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4">
        <f t="shared" si="20"/>
        <v>3.9178545523273378E-2</v>
      </c>
      <c r="E267" s="4">
        <f t="shared" si="21"/>
        <v>2.917047588565151</v>
      </c>
      <c r="F267" s="4">
        <f t="shared" si="22"/>
        <v>3.6786240747054109</v>
      </c>
      <c r="G267" s="4">
        <f t="shared" si="23"/>
        <v>2.5950646172256486</v>
      </c>
      <c r="I267" s="4">
        <f t="shared" si="24"/>
        <v>1.0391785455232734</v>
      </c>
    </row>
    <row r="268" spans="1: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4">
        <f t="shared" si="20"/>
        <v>3.9591897841553036E-2</v>
      </c>
      <c r="E268" s="4">
        <f t="shared" si="21"/>
        <v>3.1779167512887501</v>
      </c>
      <c r="F268" s="4">
        <f t="shared" si="22"/>
        <v>4.1338586157972079</v>
      </c>
      <c r="G268" s="4">
        <f t="shared" si="23"/>
        <v>2.2551793872989094</v>
      </c>
      <c r="I268" s="4">
        <f t="shared" si="24"/>
        <v>1.039591897841553</v>
      </c>
    </row>
    <row r="269" spans="1: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4">
        <f t="shared" si="20"/>
        <v>4.2305088776882549E-2</v>
      </c>
      <c r="E269" s="4">
        <f t="shared" si="21"/>
        <v>3.8814235330319327</v>
      </c>
      <c r="F269" s="4">
        <f t="shared" si="22"/>
        <v>4.1493716610100879</v>
      </c>
      <c r="G269" s="4">
        <f t="shared" si="23"/>
        <v>1.9945659197720549</v>
      </c>
      <c r="I269" s="4">
        <f t="shared" si="24"/>
        <v>1.0423050887768825</v>
      </c>
    </row>
    <row r="270" spans="1: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4">
        <f t="shared" si="20"/>
        <v>4.5224865979582862E-2</v>
      </c>
      <c r="E270" s="4">
        <f t="shared" si="21"/>
        <v>6.5242121036606413</v>
      </c>
      <c r="F270" s="4">
        <f t="shared" si="22"/>
        <v>4.5295167966473109</v>
      </c>
      <c r="G270" s="4">
        <f t="shared" si="23"/>
        <v>1.597569940966064</v>
      </c>
      <c r="I270" s="4">
        <f t="shared" si="24"/>
        <v>1.0452248659795829</v>
      </c>
    </row>
    <row r="271" spans="1: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4">
        <f t="shared" si="20"/>
        <v>2.2079225893449239E-2</v>
      </c>
      <c r="E271" s="4">
        <f t="shared" si="21"/>
        <v>3.455709652641461</v>
      </c>
      <c r="F271" s="4">
        <f t="shared" si="22"/>
        <v>3.655784032684017</v>
      </c>
      <c r="G271" s="4">
        <f t="shared" si="23"/>
        <v>2.2878860649346247</v>
      </c>
      <c r="I271" s="4">
        <f t="shared" si="24"/>
        <v>1.0220792258934492</v>
      </c>
    </row>
    <row r="272" spans="1: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4">
        <f t="shared" si="20"/>
        <v>2.3671632116200492E-2</v>
      </c>
      <c r="E272" s="4">
        <f t="shared" si="21"/>
        <v>4.4081751548070827</v>
      </c>
      <c r="F272" s="4">
        <f t="shared" si="22"/>
        <v>3.8431093540419372</v>
      </c>
      <c r="G272" s="4">
        <f t="shared" si="23"/>
        <v>1.9495351545446273</v>
      </c>
      <c r="I272" s="4">
        <f t="shared" si="24"/>
        <v>1.0236716321162005</v>
      </c>
    </row>
    <row r="273" spans="1: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4">
        <f t="shared" si="20"/>
        <v>2.783509951787444E-2</v>
      </c>
      <c r="E273" s="4">
        <f t="shared" si="21"/>
        <v>2.5698484289267411</v>
      </c>
      <c r="F273" s="4">
        <f t="shared" si="22"/>
        <v>3.7137009105275727</v>
      </c>
      <c r="G273" s="4">
        <f t="shared" si="23"/>
        <v>2.9274105251318834</v>
      </c>
      <c r="I273" s="4">
        <f t="shared" si="24"/>
        <v>1.0278350995178744</v>
      </c>
    </row>
    <row r="274" spans="1: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4">
        <f t="shared" si="20"/>
        <v>2.9711459670628715E-2</v>
      </c>
      <c r="E274" s="4">
        <f t="shared" si="21"/>
        <v>1.8119423685477758</v>
      </c>
      <c r="F274" s="4">
        <f t="shared" si="22"/>
        <v>4.4040639781099591</v>
      </c>
      <c r="G274" s="4">
        <f t="shared" si="23"/>
        <v>4.5240053656205275</v>
      </c>
      <c r="I274" s="4">
        <f t="shared" si="24"/>
        <v>1.0297114596706287</v>
      </c>
    </row>
    <row r="275" spans="1: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4">
        <f t="shared" si="20"/>
        <v>2.7592172888507793E-2</v>
      </c>
      <c r="E275" s="4">
        <f t="shared" si="21"/>
        <v>3.1909809685195745</v>
      </c>
      <c r="F275" s="4">
        <f t="shared" si="22"/>
        <v>3.4564990912411888</v>
      </c>
      <c r="G275" s="4">
        <f t="shared" si="23"/>
        <v>2.5169473991875231</v>
      </c>
      <c r="I275" s="4">
        <f t="shared" si="24"/>
        <v>1.0275921728885078</v>
      </c>
    </row>
    <row r="276" spans="1: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4">
        <f t="shared" si="20"/>
        <v>5.9726955020975359E-2</v>
      </c>
      <c r="E276" s="4">
        <f t="shared" si="21"/>
        <v>1.156006863340556</v>
      </c>
      <c r="F276" s="4">
        <f t="shared" si="22"/>
        <v>9.7142893594577355</v>
      </c>
      <c r="G276" s="4">
        <f t="shared" si="23"/>
        <v>31.238192986617946</v>
      </c>
      <c r="I276" s="4">
        <f t="shared" si="24"/>
        <v>1.0597269550209754</v>
      </c>
    </row>
    <row r="277" spans="1: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4">
        <f t="shared" si="20"/>
        <v>4.9061669648716721E-2</v>
      </c>
      <c r="E277" s="4">
        <f t="shared" si="21"/>
        <v>3.0443838005635833</v>
      </c>
      <c r="F277" s="4">
        <f t="shared" si="22"/>
        <v>2.9673326299453011</v>
      </c>
      <c r="G277" s="4">
        <f t="shared" si="23"/>
        <v>2.9893283688592862</v>
      </c>
      <c r="I277" s="4">
        <f t="shared" si="24"/>
        <v>1.0490616696487167</v>
      </c>
    </row>
    <row r="278" spans="1: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4">
        <f t="shared" si="20"/>
        <v>5.1079428527408988E-2</v>
      </c>
      <c r="E278" s="4">
        <f t="shared" si="21"/>
        <v>2.167117606459791</v>
      </c>
      <c r="F278" s="4">
        <f t="shared" si="22"/>
        <v>3.1725944947888269</v>
      </c>
      <c r="G278" s="4">
        <f t="shared" si="23"/>
        <v>4.477114662318721</v>
      </c>
      <c r="I278" s="4">
        <f t="shared" si="24"/>
        <v>1.051079428527409</v>
      </c>
    </row>
    <row r="279" spans="1: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4">
        <f t="shared" si="20"/>
        <v>6.9083593180224501E-2</v>
      </c>
      <c r="E279" s="4">
        <f t="shared" si="21"/>
        <v>1.575133375825668</v>
      </c>
      <c r="F279" s="4">
        <f t="shared" si="22"/>
        <v>4.4179623102745209</v>
      </c>
      <c r="G279" s="4">
        <f t="shared" si="23"/>
        <v>7.2054190511508542</v>
      </c>
      <c r="I279" s="4">
        <f t="shared" si="24"/>
        <v>1.0690835931802245</v>
      </c>
    </row>
    <row r="280" spans="1: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4">
        <f t="shared" si="20"/>
        <v>2.2634021361509049E-2</v>
      </c>
      <c r="E280" s="4">
        <f t="shared" si="21"/>
        <v>3.1323148181142528</v>
      </c>
      <c r="F280" s="4">
        <f t="shared" si="22"/>
        <v>3.6582572736221097</v>
      </c>
      <c r="G280" s="4">
        <f t="shared" si="23"/>
        <v>2.454631743817103</v>
      </c>
      <c r="I280" s="4">
        <f t="shared" si="24"/>
        <v>1.022634021361509</v>
      </c>
    </row>
    <row r="281" spans="1: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4">
        <f t="shared" si="20"/>
        <v>2.6366491339614218E-2</v>
      </c>
      <c r="E281" s="4">
        <f t="shared" si="21"/>
        <v>6.1559658417015886</v>
      </c>
      <c r="F281" s="4">
        <f t="shared" si="22"/>
        <v>4.6853024809303854</v>
      </c>
      <c r="G281" s="4">
        <f t="shared" si="23"/>
        <v>1.6022493993198295</v>
      </c>
      <c r="I281" s="4">
        <f t="shared" si="24"/>
        <v>1.0263664913396142</v>
      </c>
    </row>
    <row r="282" spans="1: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4">
        <f t="shared" si="20"/>
        <v>2.4706247312959562E-2</v>
      </c>
      <c r="E282" s="4">
        <f t="shared" si="21"/>
        <v>4.8459741309111006</v>
      </c>
      <c r="F282" s="4">
        <f t="shared" si="22"/>
        <v>3.7843789789796451</v>
      </c>
      <c r="G282" s="4">
        <f t="shared" si="23"/>
        <v>1.8889344587758219</v>
      </c>
      <c r="I282" s="4">
        <f t="shared" si="24"/>
        <v>1.0247062473129596</v>
      </c>
    </row>
    <row r="283" spans="1: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4">
        <f t="shared" si="20"/>
        <v>2.231977501886262E-2</v>
      </c>
      <c r="E283" s="4">
        <f t="shared" si="21"/>
        <v>1.8552594741798376</v>
      </c>
      <c r="F283" s="4">
        <f t="shared" si="22"/>
        <v>3.8576267000652678</v>
      </c>
      <c r="G283" s="4">
        <f t="shared" si="23"/>
        <v>4.9562586406182705</v>
      </c>
      <c r="I283" s="4">
        <f t="shared" si="24"/>
        <v>1.0223197750188626</v>
      </c>
    </row>
    <row r="284" spans="1: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4">
        <f t="shared" si="20"/>
        <v>2.2020254908065251E-2</v>
      </c>
      <c r="E284" s="4">
        <f t="shared" si="21"/>
        <v>1.8035641997636345</v>
      </c>
      <c r="F284" s="4">
        <f t="shared" si="22"/>
        <v>4.0891586444568402</v>
      </c>
      <c r="G284" s="4">
        <f t="shared" si="23"/>
        <v>4.9752914992900754</v>
      </c>
      <c r="I284" s="4">
        <f t="shared" si="24"/>
        <v>1.0220202549080653</v>
      </c>
    </row>
    <row r="285" spans="1: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4">
        <f t="shared" si="20"/>
        <v>5.7869478845949729E-2</v>
      </c>
      <c r="E285" s="4">
        <f t="shared" si="21"/>
        <v>1.3334383319144782</v>
      </c>
      <c r="F285" s="4">
        <f t="shared" si="22"/>
        <v>6.0902670545362509</v>
      </c>
      <c r="G285" s="4">
        <f t="shared" si="23"/>
        <v>11.646508237856398</v>
      </c>
      <c r="I285" s="4">
        <f t="shared" si="24"/>
        <v>1.0578694788459497</v>
      </c>
    </row>
    <row r="286" spans="1: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4">
        <f t="shared" si="20"/>
        <v>3.1682081365151271E-2</v>
      </c>
      <c r="E286" s="4">
        <f t="shared" si="21"/>
        <v>4.0131701657796848</v>
      </c>
      <c r="F286" s="4">
        <f t="shared" si="22"/>
        <v>4.111057542207746</v>
      </c>
      <c r="G286" s="4">
        <f t="shared" si="23"/>
        <v>1.9701559933305621</v>
      </c>
      <c r="I286" s="4">
        <f t="shared" si="24"/>
        <v>1.0316820813651513</v>
      </c>
    </row>
    <row r="287" spans="1: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4">
        <f t="shared" si="20"/>
        <v>3.2081598419676505E-2</v>
      </c>
      <c r="E287" s="4">
        <f t="shared" si="21"/>
        <v>1.752229546125728</v>
      </c>
      <c r="F287" s="4">
        <f t="shared" si="22"/>
        <v>4.0806231641285269</v>
      </c>
      <c r="G287" s="4">
        <f t="shared" si="23"/>
        <v>5.4277646347096438</v>
      </c>
      <c r="I287" s="4">
        <f t="shared" si="24"/>
        <v>1.0320815984196765</v>
      </c>
    </row>
    <row r="288" spans="1: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4">
        <f t="shared" si="20"/>
        <v>2.7569795469098102E-2</v>
      </c>
      <c r="E288" s="4">
        <f t="shared" si="21"/>
        <v>3.3288106846780354</v>
      </c>
      <c r="F288" s="4">
        <f t="shared" si="22"/>
        <v>3.8409560405901524</v>
      </c>
      <c r="G288" s="4">
        <f t="shared" si="23"/>
        <v>2.2766567748153466</v>
      </c>
      <c r="I288" s="4">
        <f t="shared" si="24"/>
        <v>1.0275697954690981</v>
      </c>
    </row>
    <row r="289" spans="1: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4">
        <f t="shared" si="20"/>
        <v>3.0123748148960239E-2</v>
      </c>
      <c r="E289" s="4">
        <f t="shared" si="21"/>
        <v>1.7191738847693718</v>
      </c>
      <c r="F289" s="4">
        <f t="shared" si="22"/>
        <v>4.4503676928819145</v>
      </c>
      <c r="G289" s="4">
        <f t="shared" si="23"/>
        <v>5.1646293148211431</v>
      </c>
      <c r="I289" s="4">
        <f t="shared" si="24"/>
        <v>1.0301237481489602</v>
      </c>
    </row>
    <row r="290" spans="1: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4">
        <f t="shared" si="20"/>
        <v>2.7493724084277638E-2</v>
      </c>
      <c r="E290" s="4">
        <f t="shared" si="21"/>
        <v>2.8526791842711363</v>
      </c>
      <c r="F290" s="4">
        <f t="shared" si="22"/>
        <v>3.074240581234795</v>
      </c>
      <c r="G290" s="4">
        <f t="shared" si="23"/>
        <v>3.0848129974021687</v>
      </c>
      <c r="I290" s="4">
        <f t="shared" si="24"/>
        <v>1.0274937240842776</v>
      </c>
    </row>
    <row r="291" spans="1: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4">
        <f t="shared" si="20"/>
        <v>2.7265815973526397E-2</v>
      </c>
      <c r="E291" s="4">
        <f t="shared" si="21"/>
        <v>3.2004628838622784</v>
      </c>
      <c r="F291" s="4">
        <f t="shared" si="22"/>
        <v>3.1898736584209484</v>
      </c>
      <c r="G291" s="4">
        <f t="shared" si="23"/>
        <v>2.6734168150835202</v>
      </c>
      <c r="I291" s="4">
        <f t="shared" si="24"/>
        <v>1.0272658159735264</v>
      </c>
    </row>
    <row r="292" spans="1: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4">
        <f t="shared" si="20"/>
        <v>3.4006182942353247E-2</v>
      </c>
      <c r="E292" s="4">
        <f t="shared" si="21"/>
        <v>10.022478736330502</v>
      </c>
      <c r="F292" s="4">
        <f t="shared" si="22"/>
        <v>4.9421809466746565</v>
      </c>
      <c r="G292" s="4">
        <f t="shared" si="23"/>
        <v>1.4329019369408493</v>
      </c>
      <c r="I292" s="4">
        <f t="shared" si="24"/>
        <v>1.0340061829423532</v>
      </c>
    </row>
    <row r="293" spans="1: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4">
        <f t="shared" si="20"/>
        <v>3.0360862293635327E-2</v>
      </c>
      <c r="E293" s="4">
        <f t="shared" si="21"/>
        <v>1.5540631760222385</v>
      </c>
      <c r="F293" s="4">
        <f t="shared" si="22"/>
        <v>4.7696285541834538</v>
      </c>
      <c r="G293" s="4">
        <f t="shared" si="23"/>
        <v>6.808947160056821</v>
      </c>
      <c r="I293" s="4">
        <f t="shared" si="24"/>
        <v>1.0303608622936353</v>
      </c>
    </row>
    <row r="294" spans="1: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4">
        <f t="shared" si="20"/>
        <v>2.258342576071759E-2</v>
      </c>
      <c r="E294" s="4">
        <f t="shared" si="21"/>
        <v>2.3715973286125798</v>
      </c>
      <c r="F294" s="4">
        <f t="shared" si="22"/>
        <v>3.658031583163976</v>
      </c>
      <c r="G294" s="4">
        <f t="shared" si="23"/>
        <v>3.2789874885525863</v>
      </c>
      <c r="I294" s="4">
        <f t="shared" si="24"/>
        <v>1.0225834257607176</v>
      </c>
    </row>
    <row r="295" spans="1: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4">
        <f t="shared" si="20"/>
        <v>2.140687195741009E-2</v>
      </c>
      <c r="E295" s="4">
        <f t="shared" si="21"/>
        <v>2.7946397048197289</v>
      </c>
      <c r="F295" s="4">
        <f t="shared" si="22"/>
        <v>3.0134330389637034</v>
      </c>
      <c r="G295" s="4">
        <f t="shared" si="23"/>
        <v>3.2224312825499544</v>
      </c>
      <c r="I295" s="4">
        <f t="shared" si="24"/>
        <v>1.0214068719574101</v>
      </c>
    </row>
    <row r="296" spans="1: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4">
        <f t="shared" si="20"/>
        <v>2.309996205345044E-2</v>
      </c>
      <c r="E296" s="4">
        <f t="shared" si="21"/>
        <v>4.9842163330556364</v>
      </c>
      <c r="F296" s="4">
        <f t="shared" si="22"/>
        <v>2.9244010542238312</v>
      </c>
      <c r="G296" s="4">
        <f t="shared" si="23"/>
        <v>2.1861923549831856</v>
      </c>
      <c r="I296" s="4">
        <f t="shared" si="24"/>
        <v>1.0230999620534504</v>
      </c>
    </row>
    <row r="297" spans="1: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4">
        <f t="shared" si="20"/>
        <v>2.1981912572584195E-2</v>
      </c>
      <c r="E297" s="4">
        <f t="shared" si="21"/>
        <v>2.5051558559449858</v>
      </c>
      <c r="F297" s="4">
        <f t="shared" si="22"/>
        <v>3.3712706511270483</v>
      </c>
      <c r="G297" s="4">
        <f t="shared" si="23"/>
        <v>3.2873198888832369</v>
      </c>
      <c r="I297" s="4">
        <f t="shared" si="24"/>
        <v>1.0219819125725842</v>
      </c>
    </row>
    <row r="298" spans="1: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4">
        <f t="shared" si="20"/>
        <v>3.4995460372041709E-2</v>
      </c>
      <c r="E298" s="4">
        <f t="shared" si="21"/>
        <v>2.3422970195198811</v>
      </c>
      <c r="F298" s="4">
        <f t="shared" si="22"/>
        <v>3.0336881218246519</v>
      </c>
      <c r="G298" s="4">
        <f t="shared" si="23"/>
        <v>4.107840889886873</v>
      </c>
      <c r="I298" s="4">
        <f t="shared" si="24"/>
        <v>1.0349954603720417</v>
      </c>
    </row>
    <row r="299" spans="1: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4">
        <f t="shared" si="20"/>
        <v>3.7127273879673295E-2</v>
      </c>
      <c r="E299" s="4">
        <f t="shared" si="21"/>
        <v>1.7052431395169012</v>
      </c>
      <c r="F299" s="4">
        <f t="shared" si="22"/>
        <v>3.6912578619506746</v>
      </c>
      <c r="G299" s="4">
        <f t="shared" si="23"/>
        <v>7.0095258607578721</v>
      </c>
      <c r="I299" s="4">
        <f t="shared" si="24"/>
        <v>1.0371272738796733</v>
      </c>
    </row>
    <row r="300" spans="1: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4">
        <f t="shared" si="20"/>
        <v>3.4398257292598489E-2</v>
      </c>
      <c r="E300" s="4">
        <f t="shared" si="21"/>
        <v>2.1203254963577618</v>
      </c>
      <c r="F300" s="4">
        <f t="shared" si="22"/>
        <v>3.2895675290253283</v>
      </c>
      <c r="G300" s="4">
        <f t="shared" si="23"/>
        <v>4.4566661911030883</v>
      </c>
      <c r="I300" s="4">
        <f t="shared" si="24"/>
        <v>1.0343982572925985</v>
      </c>
    </row>
    <row r="301" spans="1: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4">
        <f t="shared" si="20"/>
        <v>3.1859015462552653E-2</v>
      </c>
      <c r="E301" s="4">
        <f t="shared" si="21"/>
        <v>2.5998522310144843</v>
      </c>
      <c r="F301" s="4">
        <f t="shared" si="22"/>
        <v>3.0454065948656588</v>
      </c>
      <c r="G301" s="4">
        <f t="shared" si="23"/>
        <v>3.4843281356233637</v>
      </c>
      <c r="I301" s="4">
        <f t="shared" si="24"/>
        <v>1.0318590154625527</v>
      </c>
    </row>
    <row r="302" spans="1: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4">
        <f t="shared" si="20"/>
        <v>3.8548607355946896E-2</v>
      </c>
      <c r="E302" s="4">
        <f t="shared" si="21"/>
        <v>1.4567678709711875</v>
      </c>
      <c r="F302" s="4">
        <f t="shared" si="22"/>
        <v>4.6187613766244775</v>
      </c>
      <c r="G302" s="4">
        <f t="shared" si="23"/>
        <v>10.304967888175295</v>
      </c>
      <c r="I302" s="4">
        <f t="shared" si="24"/>
        <v>1.0385486073559469</v>
      </c>
    </row>
    <row r="303" spans="1: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4">
        <f t="shared" si="20"/>
        <v>3.8692667175103113E-2</v>
      </c>
      <c r="E303" s="4">
        <f t="shared" si="21"/>
        <v>2.4873134353682769</v>
      </c>
      <c r="F303" s="4">
        <f t="shared" si="22"/>
        <v>3.6325741044740654</v>
      </c>
      <c r="G303" s="4">
        <f t="shared" si="23"/>
        <v>3.0991135493071873</v>
      </c>
      <c r="I303" s="4">
        <f t="shared" si="24"/>
        <v>1.0386926671751031</v>
      </c>
    </row>
    <row r="304" spans="1: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4">
        <f t="shared" si="20"/>
        <v>4.2122295528997489E-2</v>
      </c>
      <c r="E304" s="4">
        <f t="shared" si="21"/>
        <v>4.1371256840158823</v>
      </c>
      <c r="F304" s="4">
        <f t="shared" si="22"/>
        <v>4.1595233606571549</v>
      </c>
      <c r="G304" s="4">
        <f t="shared" si="23"/>
        <v>1.9309711473924849</v>
      </c>
      <c r="I304" s="4">
        <f t="shared" si="24"/>
        <v>1.0421222955289975</v>
      </c>
    </row>
    <row r="305" spans="1: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4">
        <f t="shared" si="20"/>
        <v>3.9871636433820523E-2</v>
      </c>
      <c r="E305" s="4">
        <f t="shared" si="21"/>
        <v>2.2132426855159717</v>
      </c>
      <c r="F305" s="4">
        <f t="shared" si="22"/>
        <v>3.615792708119951</v>
      </c>
      <c r="G305" s="4">
        <f t="shared" si="23"/>
        <v>3.6817530996008609</v>
      </c>
      <c r="I305" s="4">
        <f t="shared" si="24"/>
        <v>1.0398716364338205</v>
      </c>
    </row>
    <row r="306" spans="1: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4">
        <f t="shared" si="20"/>
        <v>3.927081541677957E-2</v>
      </c>
      <c r="E306" s="4">
        <f t="shared" si="21"/>
        <v>3.6131762334729638</v>
      </c>
      <c r="F306" s="4">
        <f t="shared" si="22"/>
        <v>3.8110943889858007</v>
      </c>
      <c r="G306" s="4">
        <f t="shared" si="23"/>
        <v>2.169934621737708</v>
      </c>
      <c r="I306" s="4">
        <f t="shared" si="24"/>
        <v>1.0392708154167796</v>
      </c>
    </row>
    <row r="307" spans="1: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4">
        <f t="shared" si="20"/>
        <v>5.2028012514334643E-2</v>
      </c>
      <c r="E307" s="4">
        <f t="shared" si="21"/>
        <v>1.5084561684403814</v>
      </c>
      <c r="F307" s="4">
        <f t="shared" si="22"/>
        <v>4.9397950391405567</v>
      </c>
      <c r="G307" s="4">
        <f t="shared" si="23"/>
        <v>7.4275987540314805</v>
      </c>
      <c r="I307" s="4">
        <f t="shared" si="24"/>
        <v>1.0520280125143346</v>
      </c>
    </row>
    <row r="308" spans="1: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4">
        <f t="shared" si="20"/>
        <v>3.3680340117876018E-2</v>
      </c>
      <c r="E308" s="4">
        <f t="shared" si="21"/>
        <v>4.0567099043436183</v>
      </c>
      <c r="F308" s="4">
        <f t="shared" si="22"/>
        <v>3.7082071652150246</v>
      </c>
      <c r="G308" s="4">
        <f t="shared" si="23"/>
        <v>2.0668727377027034</v>
      </c>
      <c r="I308" s="4">
        <f t="shared" si="24"/>
        <v>1.033680340117876</v>
      </c>
    </row>
    <row r="309" spans="1: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4">
        <f t="shared" si="20"/>
        <v>3.8620319666071268E-2</v>
      </c>
      <c r="E309" s="4">
        <f t="shared" si="21"/>
        <v>3.4791459593162211</v>
      </c>
      <c r="F309" s="4">
        <f t="shared" si="22"/>
        <v>3.1854849354276222</v>
      </c>
      <c r="G309" s="4">
        <f t="shared" si="23"/>
        <v>2.5084711455877287</v>
      </c>
      <c r="I309" s="4">
        <f t="shared" si="24"/>
        <v>1.0386203196660713</v>
      </c>
    </row>
    <row r="310" spans="1: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4">
        <f t="shared" si="20"/>
        <v>6.1174443129725642E-2</v>
      </c>
      <c r="E310" s="4">
        <f t="shared" si="21"/>
        <v>3.6648340540141864</v>
      </c>
      <c r="F310" s="4">
        <f t="shared" si="22"/>
        <v>3.3433931927911305</v>
      </c>
      <c r="G310" s="4">
        <f t="shared" si="23"/>
        <v>2.3362356500859391</v>
      </c>
      <c r="I310" s="4">
        <f t="shared" si="24"/>
        <v>1.0611744431297256</v>
      </c>
    </row>
    <row r="311" spans="1: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4">
        <f t="shared" si="20"/>
        <v>5.8313117340551335E-2</v>
      </c>
      <c r="E311" s="4">
        <f t="shared" si="21"/>
        <v>10.586770638231956</v>
      </c>
      <c r="F311" s="4">
        <f t="shared" si="22"/>
        <v>4.9914517894081145</v>
      </c>
      <c r="G311" s="4">
        <f t="shared" si="23"/>
        <v>1.418037485696491</v>
      </c>
      <c r="I311" s="4">
        <f t="shared" si="24"/>
        <v>1.0583131173405513</v>
      </c>
    </row>
    <row r="312" spans="1: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4">
        <f t="shared" si="20"/>
        <v>2.2552160117454978E-2</v>
      </c>
      <c r="E312" s="4">
        <f t="shared" si="21"/>
        <v>3.4260207749107527</v>
      </c>
      <c r="F312" s="4">
        <f t="shared" si="22"/>
        <v>3.4470674757670712</v>
      </c>
      <c r="G312" s="4">
        <f t="shared" si="23"/>
        <v>2.392261351143127</v>
      </c>
      <c r="I312" s="4">
        <f t="shared" si="24"/>
        <v>1.022552160117455</v>
      </c>
    </row>
    <row r="313" spans="1: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4">
        <f t="shared" si="20"/>
        <v>3.6427875008383515E-2</v>
      </c>
      <c r="E313" s="4">
        <f t="shared" si="21"/>
        <v>1.3931760354002205</v>
      </c>
      <c r="F313" s="4">
        <f t="shared" si="22"/>
        <v>5.7560257506152883</v>
      </c>
      <c r="G313" s="4">
        <f t="shared" si="23"/>
        <v>9.2178950852495323</v>
      </c>
      <c r="I313" s="4">
        <f t="shared" si="24"/>
        <v>1.0364278750083835</v>
      </c>
    </row>
    <row r="314" spans="1: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4">
        <f t="shared" si="20"/>
        <v>2.2718204384037932E-2</v>
      </c>
      <c r="E314" s="4">
        <f t="shared" si="21"/>
        <v>3.0069461692928798</v>
      </c>
      <c r="F314" s="4">
        <f t="shared" si="22"/>
        <v>3.4793195999824635</v>
      </c>
      <c r="G314" s="4">
        <f t="shared" si="23"/>
        <v>2.6314116143102919</v>
      </c>
      <c r="I314" s="4">
        <f t="shared" si="24"/>
        <v>1.0227182043840379</v>
      </c>
    </row>
    <row r="315" spans="1: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4">
        <f t="shared" si="20"/>
        <v>3.3139274518585005E-2</v>
      </c>
      <c r="E315" s="4">
        <f t="shared" si="21"/>
        <v>2.8361558001693483</v>
      </c>
      <c r="F315" s="4">
        <f t="shared" si="22"/>
        <v>2.9959749552772812</v>
      </c>
      <c r="G315" s="4">
        <f t="shared" si="23"/>
        <v>3.1884816753926706</v>
      </c>
      <c r="I315" s="4">
        <f t="shared" si="24"/>
        <v>1.033139274518585</v>
      </c>
    </row>
    <row r="316" spans="1: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4">
        <f t="shared" si="20"/>
        <v>3.3600810429811112E-2</v>
      </c>
      <c r="E316" s="4">
        <f t="shared" si="21"/>
        <v>3.1471569856029835</v>
      </c>
      <c r="F316" s="4">
        <f t="shared" si="22"/>
        <v>3.0080404179740698</v>
      </c>
      <c r="G316" s="4">
        <f t="shared" si="23"/>
        <v>2.8586901421179207</v>
      </c>
      <c r="I316" s="4">
        <f t="shared" si="24"/>
        <v>1.0336008104298111</v>
      </c>
    </row>
    <row r="317" spans="1: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4">
        <f t="shared" si="20"/>
        <v>4.45990663287823E-2</v>
      </c>
      <c r="E317" s="4">
        <f t="shared" si="21"/>
        <v>6.5394149077917421</v>
      </c>
      <c r="F317" s="4">
        <f t="shared" si="22"/>
        <v>4.3661242558940421</v>
      </c>
      <c r="G317" s="4">
        <f t="shared" si="23"/>
        <v>1.6180050646717909</v>
      </c>
      <c r="I317" s="4">
        <f t="shared" si="24"/>
        <v>1.0445990663287823</v>
      </c>
    </row>
    <row r="318" spans="1: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4">
        <f t="shared" si="20"/>
        <v>4.1864219019512205E-2</v>
      </c>
      <c r="E318" s="4">
        <f t="shared" si="21"/>
        <v>1.7938061717644243</v>
      </c>
      <c r="F318" s="4">
        <f t="shared" si="22"/>
        <v>4.1580355112260703</v>
      </c>
      <c r="G318" s="4">
        <f t="shared" si="23"/>
        <v>4.9498093855127809</v>
      </c>
      <c r="I318" s="4">
        <f t="shared" si="24"/>
        <v>1.0418642190195122</v>
      </c>
    </row>
    <row r="319" spans="1: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4">
        <f t="shared" si="20"/>
        <v>3.4416273016484977E-2</v>
      </c>
      <c r="E319" s="4">
        <f t="shared" si="21"/>
        <v>1.9109962395829947</v>
      </c>
      <c r="F319" s="4">
        <f t="shared" si="22"/>
        <v>4.0936230471017003</v>
      </c>
      <c r="G319" s="4">
        <f t="shared" si="23"/>
        <v>4.3023641642471988</v>
      </c>
      <c r="I319" s="4">
        <f t="shared" si="24"/>
        <v>1.034416273016485</v>
      </c>
    </row>
    <row r="320" spans="1: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4">
        <f t="shared" si="20"/>
        <v>2.2222325801078968E-2</v>
      </c>
      <c r="E320" s="4">
        <f t="shared" si="21"/>
        <v>2.578319849058015</v>
      </c>
      <c r="F320" s="4">
        <f t="shared" si="22"/>
        <v>3.2567140666928664</v>
      </c>
      <c r="G320" s="4">
        <f t="shared" si="23"/>
        <v>3.27769384588747</v>
      </c>
      <c r="I320" s="4">
        <f t="shared" si="24"/>
        <v>1.022222325801079</v>
      </c>
    </row>
    <row r="321" spans="1: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4">
        <f t="shared" si="20"/>
        <v>4.3458317589764484E-2</v>
      </c>
      <c r="E321" s="4">
        <f t="shared" si="21"/>
        <v>2.8424089425981491</v>
      </c>
      <c r="F321" s="4">
        <f t="shared" si="22"/>
        <v>3.6758375140633075</v>
      </c>
      <c r="G321" s="4">
        <f t="shared" si="23"/>
        <v>2.65859238591915</v>
      </c>
      <c r="I321" s="4">
        <f t="shared" si="24"/>
        <v>1.0434583175897645</v>
      </c>
    </row>
    <row r="322" spans="1: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4">
        <f t="shared" si="20"/>
        <v>2.6693598375615357E-2</v>
      </c>
      <c r="E322" s="4">
        <f t="shared" si="21"/>
        <v>7.8414286293368098</v>
      </c>
      <c r="F322" s="4">
        <f t="shared" si="22"/>
        <v>4.8615808617996095</v>
      </c>
      <c r="G322" s="4">
        <f t="shared" si="23"/>
        <v>1.4997499701949915</v>
      </c>
      <c r="I322" s="4">
        <f t="shared" si="24"/>
        <v>1.0266935983756154</v>
      </c>
    </row>
    <row r="323" spans="1: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4">
        <f t="shared" ref="D323:D386" si="25">IF(A323="","",((1/A323)+(1/B323)+(1/C323))-1)</f>
        <v>2.2550726265348819E-2</v>
      </c>
      <c r="E323" s="4">
        <f t="shared" ref="E323:E386" si="26">IF(A323="","",(3*A323)/(3-($D323*A323)))</f>
        <v>2.6102293917901029</v>
      </c>
      <c r="F323" s="4">
        <f t="shared" ref="F323:F386" si="27">IF(B323="","",(3*B323)/(3-($D323*B323)))</f>
        <v>3.2578755062734714</v>
      </c>
      <c r="G323" s="4">
        <f t="shared" ref="G323:G386" si="28">IF(C323="","",(3*C323)/(3-($D323*C323)))</f>
        <v>3.2263954383722266</v>
      </c>
      <c r="I323" s="4">
        <f t="shared" ref="I323:I386" si="29">IF(A323="","",D323+1)</f>
        <v>1.0225507262653488</v>
      </c>
    </row>
    <row r="324" spans="1: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4">
        <f t="shared" si="25"/>
        <v>2.8007099676574665E-2</v>
      </c>
      <c r="E324" s="4">
        <f t="shared" si="26"/>
        <v>2.4236241599057782</v>
      </c>
      <c r="F324" s="4">
        <f t="shared" si="27"/>
        <v>3.4155443037058912</v>
      </c>
      <c r="G324" s="4">
        <f t="shared" si="28"/>
        <v>3.3942526110895304</v>
      </c>
      <c r="I324" s="4">
        <f t="shared" si="29"/>
        <v>1.0280070996765747</v>
      </c>
    </row>
    <row r="325" spans="1: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4">
        <f t="shared" si="25"/>
        <v>2.8861224707732225E-2</v>
      </c>
      <c r="E325" s="4">
        <f t="shared" si="26"/>
        <v>1.8213648697321314</v>
      </c>
      <c r="F325" s="4">
        <f t="shared" si="27"/>
        <v>3.6540931535792605</v>
      </c>
      <c r="G325" s="4">
        <f t="shared" si="28"/>
        <v>5.6403017277937213</v>
      </c>
      <c r="I325" s="4">
        <f t="shared" si="29"/>
        <v>1.0288612247077322</v>
      </c>
    </row>
    <row r="326" spans="1: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4">
        <f t="shared" si="25"/>
        <v>2.9188957394802095E-2</v>
      </c>
      <c r="E326" s="4">
        <f t="shared" si="26"/>
        <v>1.8631743104965865</v>
      </c>
      <c r="F326" s="4">
        <f t="shared" si="27"/>
        <v>3.7843961360561487</v>
      </c>
      <c r="G326" s="4">
        <f t="shared" si="28"/>
        <v>5.0241507217762429</v>
      </c>
      <c r="I326" s="4">
        <f t="shared" si="29"/>
        <v>1.0291889573948021</v>
      </c>
    </row>
    <row r="327" spans="1: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4">
        <f t="shared" si="25"/>
        <v>3.0079039812646258E-2</v>
      </c>
      <c r="E327" s="4">
        <f t="shared" si="26"/>
        <v>1.8642048296875711</v>
      </c>
      <c r="F327" s="4">
        <f t="shared" si="27"/>
        <v>3.9937646141855017</v>
      </c>
      <c r="G327" s="4">
        <f t="shared" si="28"/>
        <v>4.690696876072777</v>
      </c>
      <c r="I327" s="4">
        <f t="shared" si="29"/>
        <v>1.0300790398126463</v>
      </c>
    </row>
    <row r="328" spans="1: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4">
        <f t="shared" si="25"/>
        <v>3.1941838676174283E-2</v>
      </c>
      <c r="E328" s="4">
        <f t="shared" si="26"/>
        <v>4.693373309938548</v>
      </c>
      <c r="F328" s="4">
        <f t="shared" si="27"/>
        <v>3.9819565578075977</v>
      </c>
      <c r="G328" s="4">
        <f t="shared" si="28"/>
        <v>1.866365233695366</v>
      </c>
      <c r="I328" s="4">
        <f t="shared" si="29"/>
        <v>1.0319418386761743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4">
        <f t="shared" si="25"/>
        <v>2.6479537465979863E-2</v>
      </c>
      <c r="E329" s="4">
        <f t="shared" si="26"/>
        <v>3.1872090145292065</v>
      </c>
      <c r="F329" s="4">
        <f t="shared" si="27"/>
        <v>3.3353850084791303</v>
      </c>
      <c r="G329" s="4">
        <f t="shared" si="28"/>
        <v>2.5877880941453784</v>
      </c>
      <c r="I329" s="4">
        <f t="shared" si="29"/>
        <v>1.0264795374659799</v>
      </c>
    </row>
    <row r="330" spans="1: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4">
        <f t="shared" si="25"/>
        <v>2.8361268912444171E-2</v>
      </c>
      <c r="E330" s="4">
        <f t="shared" si="26"/>
        <v>2.3197825967199468</v>
      </c>
      <c r="F330" s="4">
        <f t="shared" si="27"/>
        <v>3.9093311471963434</v>
      </c>
      <c r="G330" s="4">
        <f t="shared" si="28"/>
        <v>3.193593509806274</v>
      </c>
      <c r="I330" s="4">
        <f t="shared" si="29"/>
        <v>1.0283612689124442</v>
      </c>
    </row>
    <row r="331" spans="1: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4">
        <f t="shared" si="25"/>
        <v>2.9743980075710885E-2</v>
      </c>
      <c r="E331" s="4">
        <f t="shared" si="26"/>
        <v>1.822341535221139</v>
      </c>
      <c r="F331" s="4">
        <f t="shared" si="27"/>
        <v>4.0785133263120255</v>
      </c>
      <c r="G331" s="4">
        <f t="shared" si="28"/>
        <v>4.8527656028524868</v>
      </c>
      <c r="I331" s="4">
        <f t="shared" si="29"/>
        <v>1.0297439800757109</v>
      </c>
    </row>
    <row r="332" spans="1: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4">
        <f t="shared" si="25"/>
        <v>3.0059773420131108E-2</v>
      </c>
      <c r="E332" s="4">
        <f t="shared" si="26"/>
        <v>4.5810497641892978</v>
      </c>
      <c r="F332" s="4">
        <f t="shared" si="27"/>
        <v>3.5520790643422337</v>
      </c>
      <c r="G332" s="4">
        <f t="shared" si="28"/>
        <v>1.9992636425738795</v>
      </c>
      <c r="I332" s="4">
        <f t="shared" si="29"/>
        <v>1.0300597734201311</v>
      </c>
    </row>
    <row r="333" spans="1: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4">
        <f t="shared" si="25"/>
        <v>2.3669972608769685E-2</v>
      </c>
      <c r="E333" s="4">
        <f t="shared" si="26"/>
        <v>2.3736361646639397</v>
      </c>
      <c r="F333" s="4">
        <f t="shared" si="27"/>
        <v>3.1987427186338677</v>
      </c>
      <c r="G333" s="4">
        <f t="shared" si="28"/>
        <v>3.7582312988120337</v>
      </c>
      <c r="I333" s="4">
        <f t="shared" si="29"/>
        <v>1.0236699726087697</v>
      </c>
    </row>
    <row r="334" spans="1: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4">
        <f t="shared" si="25"/>
        <v>2.4479501983655894E-2</v>
      </c>
      <c r="E334" s="4">
        <f t="shared" si="26"/>
        <v>2.0021848674045173</v>
      </c>
      <c r="F334" s="4">
        <f t="shared" si="27"/>
        <v>3.2963412886318406</v>
      </c>
      <c r="G334" s="4">
        <f t="shared" si="28"/>
        <v>5.0715346288585526</v>
      </c>
      <c r="I334" s="4">
        <f t="shared" si="29"/>
        <v>1.0244795019836559</v>
      </c>
    </row>
    <row r="335" spans="1: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4">
        <f t="shared" si="25"/>
        <v>4.020697955274799E-2</v>
      </c>
      <c r="E335" s="4">
        <f t="shared" si="26"/>
        <v>1.9601774930982971</v>
      </c>
      <c r="F335" s="4">
        <f t="shared" si="27"/>
        <v>3.7714614232183576</v>
      </c>
      <c r="G335" s="4">
        <f t="shared" si="28"/>
        <v>4.4505186789321263</v>
      </c>
      <c r="I335" s="4">
        <f t="shared" si="29"/>
        <v>1.040206979552748</v>
      </c>
    </row>
    <row r="336" spans="1: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4">
        <f t="shared" si="25"/>
        <v>3.0669698283280367E-2</v>
      </c>
      <c r="E336" s="4">
        <f t="shared" si="26"/>
        <v>1.20465541248774</v>
      </c>
      <c r="F336" s="4">
        <f t="shared" si="27"/>
        <v>8.2519953463799087</v>
      </c>
      <c r="G336" s="4">
        <f t="shared" si="28"/>
        <v>20.532073747786782</v>
      </c>
      <c r="I336" s="4">
        <f t="shared" si="29"/>
        <v>1.0306696982832804</v>
      </c>
    </row>
    <row r="337" spans="1: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4">
        <f t="shared" si="25"/>
        <v>5.9050380715666373E-2</v>
      </c>
      <c r="E337" s="4">
        <f t="shared" si="26"/>
        <v>1.3974079195821063</v>
      </c>
      <c r="F337" s="4">
        <f t="shared" si="27"/>
        <v>5.5089200007244656</v>
      </c>
      <c r="G337" s="4">
        <f t="shared" si="28"/>
        <v>9.7214267450779808</v>
      </c>
      <c r="I337" s="4">
        <f t="shared" si="29"/>
        <v>1.0590503807156664</v>
      </c>
    </row>
    <row r="338" spans="1: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4">
        <f t="shared" si="25"/>
        <v>3.3206209515692642E-2</v>
      </c>
      <c r="E338" s="4">
        <f t="shared" si="26"/>
        <v>2.9534976536702602</v>
      </c>
      <c r="F338" s="4">
        <f t="shared" si="27"/>
        <v>3.5869763722879382</v>
      </c>
      <c r="G338" s="4">
        <f t="shared" si="28"/>
        <v>2.613476831481905</v>
      </c>
      <c r="I338" s="4">
        <f t="shared" si="29"/>
        <v>1.0332062095156926</v>
      </c>
    </row>
    <row r="339" spans="1: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4">
        <f t="shared" si="25"/>
        <v>5.1032692366556276E-2</v>
      </c>
      <c r="E339" s="4">
        <f t="shared" si="26"/>
        <v>3.4513991545323535</v>
      </c>
      <c r="F339" s="4">
        <f t="shared" si="27"/>
        <v>3.1502287737065298</v>
      </c>
      <c r="G339" s="4">
        <f t="shared" si="28"/>
        <v>2.5456617374856467</v>
      </c>
      <c r="I339" s="4">
        <f t="shared" si="29"/>
        <v>1.0510326923665563</v>
      </c>
    </row>
    <row r="340" spans="1: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4">
        <f t="shared" si="25"/>
        <v>3.0889405013735605E-2</v>
      </c>
      <c r="E340" s="4">
        <f t="shared" si="26"/>
        <v>1.8963171879856011</v>
      </c>
      <c r="F340" s="4">
        <f t="shared" si="27"/>
        <v>4.2698127253810076</v>
      </c>
      <c r="G340" s="4">
        <f t="shared" si="28"/>
        <v>4.1935798289643786</v>
      </c>
      <c r="I340" s="4">
        <f t="shared" si="29"/>
        <v>1.0308894050137356</v>
      </c>
    </row>
    <row r="341" spans="1: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4">
        <f t="shared" si="25"/>
        <v>2.7898816377242674E-2</v>
      </c>
      <c r="E341" s="4">
        <f t="shared" si="26"/>
        <v>2.6749257174295993</v>
      </c>
      <c r="F341" s="4">
        <f t="shared" si="27"/>
        <v>3.8533032228340076</v>
      </c>
      <c r="G341" s="4">
        <f t="shared" si="28"/>
        <v>2.7274692724403273</v>
      </c>
      <c r="I341" s="4">
        <f t="shared" si="29"/>
        <v>1.0278988163772427</v>
      </c>
    </row>
    <row r="342" spans="1: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4">
        <f t="shared" si="25"/>
        <v>2.8652102163479576E-2</v>
      </c>
      <c r="E342" s="4">
        <f t="shared" si="26"/>
        <v>3.3860731373889261</v>
      </c>
      <c r="F342" s="4">
        <f t="shared" si="27"/>
        <v>3.7067389982696528</v>
      </c>
      <c r="G342" s="4">
        <f t="shared" si="28"/>
        <v>2.2994122459399713</v>
      </c>
      <c r="I342" s="4">
        <f t="shared" si="29"/>
        <v>1.0286521021634796</v>
      </c>
    </row>
    <row r="343" spans="1: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4">
        <f t="shared" si="25"/>
        <v>3.0394612905191298E-2</v>
      </c>
      <c r="E343" s="4">
        <f t="shared" si="26"/>
        <v>1.5025299493194233</v>
      </c>
      <c r="F343" s="4">
        <f t="shared" si="27"/>
        <v>4.9129504755664604</v>
      </c>
      <c r="G343" s="4">
        <f t="shared" si="28"/>
        <v>7.6387082911969468</v>
      </c>
      <c r="I343" s="4">
        <f t="shared" si="29"/>
        <v>1.0303946129051913</v>
      </c>
    </row>
    <row r="344" spans="1: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4">
        <f t="shared" si="25"/>
        <v>2.7200557449667873E-2</v>
      </c>
      <c r="E344" s="4">
        <f t="shared" si="26"/>
        <v>2.8834644915923175</v>
      </c>
      <c r="F344" s="4">
        <f t="shared" si="27"/>
        <v>3.3486763521208927</v>
      </c>
      <c r="G344" s="4">
        <f t="shared" si="28"/>
        <v>2.8203214561448662</v>
      </c>
      <c r="I344" s="4">
        <f t="shared" si="29"/>
        <v>1.0272005574496679</v>
      </c>
    </row>
    <row r="345" spans="1: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4">
        <f t="shared" si="25"/>
        <v>2.4817597891019672E-2</v>
      </c>
      <c r="E345" s="4">
        <f t="shared" si="26"/>
        <v>1.6009250534951522</v>
      </c>
      <c r="F345" s="4">
        <f t="shared" si="27"/>
        <v>4.3297181302634131</v>
      </c>
      <c r="G345" s="4">
        <f t="shared" si="28"/>
        <v>6.925245015640658</v>
      </c>
      <c r="I345" s="4">
        <f t="shared" si="29"/>
        <v>1.0248175978910197</v>
      </c>
    </row>
    <row r="346" spans="1: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4">
        <f t="shared" si="25"/>
        <v>5.7054418147456598E-2</v>
      </c>
      <c r="E346" s="4">
        <f t="shared" si="26"/>
        <v>1.6395789687566866</v>
      </c>
      <c r="F346" s="4">
        <f t="shared" si="27"/>
        <v>4.3997182900786065</v>
      </c>
      <c r="G346" s="4">
        <f t="shared" si="28"/>
        <v>6.1425045413915402</v>
      </c>
      <c r="I346" s="4">
        <f t="shared" si="29"/>
        <v>1.0570544181474566</v>
      </c>
    </row>
    <row r="347" spans="1: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4">
        <f t="shared" si="25"/>
        <v>4.8701009406703077E-2</v>
      </c>
      <c r="E347" s="4">
        <f t="shared" si="26"/>
        <v>3.1535826587275038</v>
      </c>
      <c r="F347" s="4">
        <f t="shared" si="27"/>
        <v>3.1646346375916421</v>
      </c>
      <c r="G347" s="4">
        <f t="shared" si="28"/>
        <v>2.7254781784120081</v>
      </c>
      <c r="I347" s="4">
        <f t="shared" si="29"/>
        <v>1.0487010094067031</v>
      </c>
    </row>
    <row r="348" spans="1: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4">
        <f t="shared" si="25"/>
        <v>3.1801334692001859E-2</v>
      </c>
      <c r="E348" s="4">
        <f t="shared" si="26"/>
        <v>1.6276053452429671</v>
      </c>
      <c r="F348" s="4">
        <f t="shared" si="27"/>
        <v>4.3409671602091748</v>
      </c>
      <c r="G348" s="4">
        <f t="shared" si="28"/>
        <v>6.4417618130822083</v>
      </c>
      <c r="I348" s="4">
        <f t="shared" si="29"/>
        <v>1.0318013346920019</v>
      </c>
    </row>
    <row r="349" spans="1: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4">
        <f t="shared" si="25"/>
        <v>3.1294060401205304E-2</v>
      </c>
      <c r="E349" s="4">
        <f t="shared" si="26"/>
        <v>8.1601098457891172</v>
      </c>
      <c r="F349" s="4">
        <f t="shared" si="27"/>
        <v>5.9361440754935062</v>
      </c>
      <c r="G349" s="4">
        <f t="shared" si="28"/>
        <v>1.4104509482205014</v>
      </c>
      <c r="I349" s="4">
        <f t="shared" si="29"/>
        <v>1.0312940604012053</v>
      </c>
    </row>
    <row r="350" spans="1: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4">
        <f t="shared" si="25"/>
        <v>2.7548746459710394E-2</v>
      </c>
      <c r="E350" s="4">
        <f t="shared" si="26"/>
        <v>3.1061407526225886</v>
      </c>
      <c r="F350" s="4">
        <f t="shared" si="27"/>
        <v>3.6269024404461687</v>
      </c>
      <c r="G350" s="4">
        <f t="shared" si="28"/>
        <v>2.485461799120813</v>
      </c>
      <c r="I350" s="4">
        <f t="shared" si="29"/>
        <v>1.0275487464597104</v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>1/A2</f>
        <v>0.75757575757575757</v>
      </c>
      <c r="D2">
        <f>1/B2</f>
        <v>0.27472527472527469</v>
      </c>
      <c r="E2">
        <f>C2+D2-1</f>
        <v>3.2301032301032206E-2</v>
      </c>
      <c r="F2">
        <f>C2+D2-(C2*D2)-1</f>
        <v>-0.17582417582417587</v>
      </c>
      <c r="G2">
        <v>0</v>
      </c>
      <c r="H2">
        <f>C2*D2</f>
        <v>0.2081252081252081</v>
      </c>
      <c r="I2">
        <f>((-4*F2*H2)^0.5)/(2*F2)</f>
        <v>-1.0879853497231111</v>
      </c>
      <c r="J2">
        <f>(-((-4*F2*H2)^0.5))/(2*F2)</f>
        <v>1.0879853497231111</v>
      </c>
      <c r="K2">
        <f>IF(A2="","",(C2/($J2+C2-($J2*C2))))</f>
        <v>0.74175430023875666</v>
      </c>
      <c r="L2">
        <f>IF(B2="","",(D2/($J2+D2-($J2*D2))))</f>
        <v>0.25824569976124345</v>
      </c>
      <c r="M2">
        <f>IF(A2="","",1/K2)</f>
        <v>1.3481553119113956</v>
      </c>
      <c r="N2">
        <f>IF(B2="","",1/L2)</f>
        <v>3.872281323269013</v>
      </c>
    </row>
    <row r="3" spans="1:14" x14ac:dyDescent="0.25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ref="C3:C66" si="0">1/A3</f>
        <v>0.61349693251533743</v>
      </c>
      <c r="D3">
        <f t="shared" ref="D3:D66" si="1">1/B3</f>
        <v>0.41841004184100417</v>
      </c>
      <c r="E3">
        <f t="shared" ref="E3:E66" si="2">C3+D3-1</f>
        <v>3.19069743563416E-2</v>
      </c>
      <c r="F3">
        <f t="shared" ref="F3:F66" si="3">C3+D3-(C3*D3)-1</f>
        <v>-0.22478630284672851</v>
      </c>
      <c r="G3">
        <v>0</v>
      </c>
      <c r="H3">
        <f t="shared" ref="H3:H66" si="4">C3*D3</f>
        <v>0.25669327720307006</v>
      </c>
      <c r="I3">
        <f t="shared" ref="I3:I66" si="5">((-4*F3*H3)^0.5)/(2*F3)</f>
        <v>-1.0686176060625021</v>
      </c>
      <c r="J3">
        <f t="shared" ref="J3:J66" si="6">(-((-4*F3*H3)^0.5))/(2*F3)</f>
        <v>1.0686176060625021</v>
      </c>
      <c r="K3">
        <f t="shared" ref="K3:K66" si="7">IF(A3="","",(C3/($J3+C3-($J3*C3))))</f>
        <v>0.59764679259350884</v>
      </c>
      <c r="L3">
        <f t="shared" ref="L3:L66" si="8">IF(B3="","",(D3/($J3+D3-($J3*D3))))</f>
        <v>0.40235320740649128</v>
      </c>
      <c r="M3">
        <f t="shared" ref="M3:M66" si="9">IF(A3="","",1/K3)</f>
        <v>1.6732290918193764</v>
      </c>
      <c r="N3">
        <f t="shared" ref="N3:N66" si="10">IF(B3="","",1/L3)</f>
        <v>2.4853784724268779</v>
      </c>
    </row>
    <row r="4" spans="1:14" x14ac:dyDescent="0.25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0.48780487804878053</v>
      </c>
      <c r="D4">
        <f t="shared" si="1"/>
        <v>0.54054054054054046</v>
      </c>
      <c r="E4">
        <f t="shared" si="2"/>
        <v>2.8345418589321048E-2</v>
      </c>
      <c r="F4">
        <f t="shared" si="3"/>
        <v>-0.2353328938694792</v>
      </c>
      <c r="G4">
        <v>0</v>
      </c>
      <c r="H4">
        <f t="shared" si="4"/>
        <v>0.26367831245880025</v>
      </c>
      <c r="I4">
        <f t="shared" si="5"/>
        <v>-1.0585122480499263</v>
      </c>
      <c r="J4">
        <f t="shared" si="6"/>
        <v>1.0585122480499263</v>
      </c>
      <c r="K4">
        <f t="shared" si="7"/>
        <v>0.47361090692279612</v>
      </c>
      <c r="L4">
        <f t="shared" si="8"/>
        <v>0.52638909307720383</v>
      </c>
      <c r="M4">
        <f t="shared" si="9"/>
        <v>2.1114378604524222</v>
      </c>
      <c r="N4">
        <f t="shared" si="10"/>
        <v>1.8997354108424378</v>
      </c>
    </row>
    <row r="5" spans="1:14" x14ac:dyDescent="0.25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0.50505050505050508</v>
      </c>
      <c r="D5">
        <f t="shared" si="1"/>
        <v>0.52356020942408377</v>
      </c>
      <c r="E5">
        <f t="shared" si="2"/>
        <v>2.861071447458885E-2</v>
      </c>
      <c r="F5">
        <f t="shared" si="3"/>
        <v>-0.23581363371939279</v>
      </c>
      <c r="G5">
        <v>0</v>
      </c>
      <c r="H5">
        <f t="shared" si="4"/>
        <v>0.2644243481939817</v>
      </c>
      <c r="I5">
        <f t="shared" si="5"/>
        <v>-1.0589275952301447</v>
      </c>
      <c r="J5">
        <f t="shared" si="6"/>
        <v>1.0589275952301447</v>
      </c>
      <c r="K5">
        <f t="shared" si="7"/>
        <v>0.4907375632320416</v>
      </c>
      <c r="L5">
        <f t="shared" si="8"/>
        <v>0.50926243676795835</v>
      </c>
      <c r="M5">
        <f t="shared" si="9"/>
        <v>2.0377490433255412</v>
      </c>
      <c r="N5">
        <f t="shared" si="10"/>
        <v>1.9636241116594322</v>
      </c>
    </row>
    <row r="6" spans="1:14" x14ac:dyDescent="0.25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0.4504504504504504</v>
      </c>
      <c r="D6">
        <f t="shared" si="1"/>
        <v>0.58823529411764708</v>
      </c>
      <c r="E6">
        <f t="shared" si="2"/>
        <v>3.868574456809748E-2</v>
      </c>
      <c r="F6">
        <f t="shared" si="3"/>
        <v>-0.22628510863804985</v>
      </c>
      <c r="G6">
        <v>0</v>
      </c>
      <c r="H6">
        <f t="shared" si="4"/>
        <v>0.26497085320614733</v>
      </c>
      <c r="I6">
        <f t="shared" si="5"/>
        <v>-1.0821091383745125</v>
      </c>
      <c r="J6">
        <f t="shared" si="6"/>
        <v>1.0821091383745125</v>
      </c>
      <c r="K6">
        <f t="shared" si="7"/>
        <v>0.43100231571506481</v>
      </c>
      <c r="L6">
        <f t="shared" si="8"/>
        <v>0.56899768428493536</v>
      </c>
      <c r="M6">
        <f t="shared" si="9"/>
        <v>2.3201731488169055</v>
      </c>
      <c r="N6">
        <f t="shared" si="10"/>
        <v>1.7574763968621581</v>
      </c>
    </row>
    <row r="7" spans="1:14" x14ac:dyDescent="0.25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0.46728971962616822</v>
      </c>
      <c r="D7">
        <f t="shared" si="1"/>
        <v>0.5714285714285714</v>
      </c>
      <c r="E7">
        <f t="shared" si="2"/>
        <v>3.8718291054739673E-2</v>
      </c>
      <c r="F7">
        <f t="shared" si="3"/>
        <v>-0.22830440587449929</v>
      </c>
      <c r="G7">
        <v>0</v>
      </c>
      <c r="H7">
        <f t="shared" si="4"/>
        <v>0.26702269692923897</v>
      </c>
      <c r="I7">
        <f t="shared" si="5"/>
        <v>-1.0814761408717504</v>
      </c>
      <c r="J7">
        <f t="shared" si="6"/>
        <v>1.0814761408717504</v>
      </c>
      <c r="K7">
        <f t="shared" si="7"/>
        <v>0.44785153960345248</v>
      </c>
      <c r="L7">
        <f t="shared" si="8"/>
        <v>0.55214846039654741</v>
      </c>
      <c r="M7">
        <f t="shared" si="9"/>
        <v>2.2328828005937953</v>
      </c>
      <c r="N7">
        <f t="shared" si="10"/>
        <v>1.8111071056538131</v>
      </c>
    </row>
    <row r="8" spans="1:14" x14ac:dyDescent="0.25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0.43478260869565222</v>
      </c>
      <c r="D8">
        <f t="shared" si="1"/>
        <v>0.60240963855421692</v>
      </c>
      <c r="E8">
        <f t="shared" si="2"/>
        <v>3.7192247249869137E-2</v>
      </c>
      <c r="F8">
        <f t="shared" si="3"/>
        <v>-0.22472498690413822</v>
      </c>
      <c r="G8">
        <v>0</v>
      </c>
      <c r="H8">
        <f t="shared" si="4"/>
        <v>0.26191723415400736</v>
      </c>
      <c r="I8">
        <f t="shared" si="5"/>
        <v>-1.0795837927188263</v>
      </c>
      <c r="J8">
        <f t="shared" si="6"/>
        <v>1.0795837927188263</v>
      </c>
      <c r="K8">
        <f t="shared" si="7"/>
        <v>0.41606702211367647</v>
      </c>
      <c r="L8">
        <f t="shared" si="8"/>
        <v>0.58393297788632348</v>
      </c>
      <c r="M8">
        <f t="shared" si="9"/>
        <v>2.4034589305344736</v>
      </c>
      <c r="N8">
        <f t="shared" si="10"/>
        <v>1.7125253031944256</v>
      </c>
    </row>
    <row r="9" spans="1:14" x14ac:dyDescent="0.25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0.37174721189591081</v>
      </c>
      <c r="D9">
        <f t="shared" si="1"/>
        <v>0.66666666666666663</v>
      </c>
      <c r="E9">
        <f t="shared" si="2"/>
        <v>3.8413878562577386E-2</v>
      </c>
      <c r="F9">
        <f t="shared" si="3"/>
        <v>-0.20941759603469645</v>
      </c>
      <c r="G9">
        <v>0</v>
      </c>
      <c r="H9">
        <f t="shared" si="4"/>
        <v>0.24783147459727387</v>
      </c>
      <c r="I9">
        <f t="shared" si="5"/>
        <v>-1.0878565864408423</v>
      </c>
      <c r="J9">
        <f t="shared" si="6"/>
        <v>1.0878565864408423</v>
      </c>
      <c r="K9">
        <f t="shared" si="7"/>
        <v>0.35230152566597633</v>
      </c>
      <c r="L9">
        <f t="shared" si="8"/>
        <v>0.64769847433402361</v>
      </c>
      <c r="M9">
        <f t="shared" si="9"/>
        <v>2.838477631085023</v>
      </c>
      <c r="N9">
        <f t="shared" si="10"/>
        <v>1.5439282932204215</v>
      </c>
    </row>
    <row r="10" spans="1:14" x14ac:dyDescent="0.25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0.39525691699604748</v>
      </c>
      <c r="D10">
        <f t="shared" si="1"/>
        <v>0.64102564102564097</v>
      </c>
      <c r="E10">
        <f t="shared" si="2"/>
        <v>3.6282558021688338E-2</v>
      </c>
      <c r="F10">
        <f t="shared" si="3"/>
        <v>-0.21708726056552163</v>
      </c>
      <c r="G10">
        <v>0</v>
      </c>
      <c r="H10">
        <f t="shared" si="4"/>
        <v>0.25336981858720992</v>
      </c>
      <c r="I10">
        <f t="shared" si="5"/>
        <v>-1.0803395392536068</v>
      </c>
      <c r="J10">
        <f t="shared" si="6"/>
        <v>1.0803395392536068</v>
      </c>
      <c r="K10">
        <f t="shared" si="7"/>
        <v>0.3769432136417431</v>
      </c>
      <c r="L10">
        <f t="shared" si="8"/>
        <v>0.6230567863582569</v>
      </c>
      <c r="M10">
        <f t="shared" si="9"/>
        <v>2.6529194950580188</v>
      </c>
      <c r="N10">
        <f t="shared" si="10"/>
        <v>1.6049901419820203</v>
      </c>
    </row>
    <row r="11" spans="1:14" x14ac:dyDescent="0.25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0.38461538461538458</v>
      </c>
      <c r="D11">
        <f t="shared" si="1"/>
        <v>0.65359477124183007</v>
      </c>
      <c r="E11">
        <f t="shared" si="2"/>
        <v>3.8210155857214545E-2</v>
      </c>
      <c r="F11">
        <f t="shared" si="3"/>
        <v>-0.21317244846656624</v>
      </c>
      <c r="G11">
        <v>0</v>
      </c>
      <c r="H11">
        <f t="shared" si="4"/>
        <v>0.25138260432378079</v>
      </c>
      <c r="I11">
        <f t="shared" si="5"/>
        <v>-1.0859306069076731</v>
      </c>
      <c r="J11">
        <f t="shared" si="6"/>
        <v>1.0859306069076731</v>
      </c>
      <c r="K11">
        <f t="shared" si="7"/>
        <v>0.36529827538103465</v>
      </c>
      <c r="L11">
        <f t="shared" si="8"/>
        <v>0.63470172461896535</v>
      </c>
      <c r="M11">
        <f t="shared" si="9"/>
        <v>2.7374889710522772</v>
      </c>
      <c r="N11">
        <f t="shared" si="10"/>
        <v>1.575543221661067</v>
      </c>
    </row>
    <row r="12" spans="1:14" x14ac:dyDescent="0.25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0.39215686274509809</v>
      </c>
      <c r="D12">
        <f t="shared" si="1"/>
        <v>0.64516129032258063</v>
      </c>
      <c r="E12">
        <f t="shared" si="2"/>
        <v>3.7318153067678717E-2</v>
      </c>
      <c r="F12">
        <f t="shared" si="3"/>
        <v>-0.21568627450980393</v>
      </c>
      <c r="G12">
        <v>0</v>
      </c>
      <c r="H12">
        <f t="shared" si="4"/>
        <v>0.25300442757748265</v>
      </c>
      <c r="I12">
        <f t="shared" si="5"/>
        <v>-1.0830607221477648</v>
      </c>
      <c r="J12">
        <f t="shared" si="6"/>
        <v>1.0830607221477648</v>
      </c>
      <c r="K12">
        <f t="shared" si="7"/>
        <v>0.37330926563096944</v>
      </c>
      <c r="L12">
        <f t="shared" si="8"/>
        <v>0.62669073436903067</v>
      </c>
      <c r="M12">
        <f t="shared" si="9"/>
        <v>2.6787441193290351</v>
      </c>
      <c r="N12">
        <f t="shared" si="10"/>
        <v>1.5956833971812705</v>
      </c>
    </row>
    <row r="13" spans="1:14" x14ac:dyDescent="0.25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0.37735849056603776</v>
      </c>
      <c r="D13">
        <f t="shared" si="1"/>
        <v>0.66225165562913912</v>
      </c>
      <c r="E13">
        <f t="shared" si="2"/>
        <v>3.9610146195176998E-2</v>
      </c>
      <c r="F13">
        <f t="shared" si="3"/>
        <v>-0.21029613894789434</v>
      </c>
      <c r="G13">
        <v>0</v>
      </c>
      <c r="H13">
        <f t="shared" si="4"/>
        <v>0.24990628514307139</v>
      </c>
      <c r="I13">
        <f t="shared" si="5"/>
        <v>-1.0901165669462149</v>
      </c>
      <c r="J13">
        <f t="shared" si="6"/>
        <v>1.0901165669462149</v>
      </c>
      <c r="K13">
        <f t="shared" si="7"/>
        <v>0.35730972902213964</v>
      </c>
      <c r="L13">
        <f t="shared" si="8"/>
        <v>0.64269027097786013</v>
      </c>
      <c r="M13">
        <f t="shared" si="9"/>
        <v>2.7986923354612547</v>
      </c>
      <c r="N13">
        <f t="shared" si="10"/>
        <v>1.5559594491425695</v>
      </c>
    </row>
    <row r="14" spans="1:14" x14ac:dyDescent="0.25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0.55865921787709494</v>
      </c>
      <c r="D14">
        <f t="shared" si="1"/>
        <v>0.47619047619047616</v>
      </c>
      <c r="E14">
        <f t="shared" si="2"/>
        <v>3.4849694067571102E-2</v>
      </c>
      <c r="F14">
        <f t="shared" si="3"/>
        <v>-0.2311785049215217</v>
      </c>
      <c r="G14">
        <v>0</v>
      </c>
      <c r="H14">
        <f t="shared" si="4"/>
        <v>0.2660281989890928</v>
      </c>
      <c r="I14">
        <f t="shared" si="5"/>
        <v>-1.072729223145815</v>
      </c>
      <c r="J14">
        <f t="shared" si="6"/>
        <v>1.072729223145815</v>
      </c>
      <c r="K14">
        <f t="shared" si="7"/>
        <v>0.5412848551170536</v>
      </c>
      <c r="L14">
        <f t="shared" si="8"/>
        <v>0.4587151448829464</v>
      </c>
      <c r="M14">
        <f t="shared" si="9"/>
        <v>1.8474560862851939</v>
      </c>
      <c r="N14">
        <f t="shared" si="10"/>
        <v>2.1800021454603971</v>
      </c>
    </row>
    <row r="15" spans="1:14" x14ac:dyDescent="0.25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0.77519379844961234</v>
      </c>
      <c r="D15">
        <f t="shared" si="1"/>
        <v>0.26595744680851063</v>
      </c>
      <c r="E15">
        <f t="shared" si="2"/>
        <v>4.1151245258122859E-2</v>
      </c>
      <c r="F15">
        <f t="shared" si="3"/>
        <v>-0.16501731815932719</v>
      </c>
      <c r="G15">
        <v>0</v>
      </c>
      <c r="H15">
        <f t="shared" si="4"/>
        <v>0.20616856341745007</v>
      </c>
      <c r="I15">
        <f t="shared" si="5"/>
        <v>-1.1177545850247392</v>
      </c>
      <c r="J15">
        <f t="shared" si="6"/>
        <v>1.1177545850247392</v>
      </c>
      <c r="K15">
        <f t="shared" si="7"/>
        <v>0.75520211746809662</v>
      </c>
      <c r="L15">
        <f t="shared" si="8"/>
        <v>0.24479788253190357</v>
      </c>
      <c r="M15">
        <f t="shared" si="9"/>
        <v>1.3241488296571742</v>
      </c>
      <c r="N15">
        <f t="shared" si="10"/>
        <v>4.0850026546682807</v>
      </c>
    </row>
    <row r="16" spans="1:14" x14ac:dyDescent="0.25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0.37593984962406013</v>
      </c>
      <c r="D16">
        <f t="shared" si="1"/>
        <v>0.65789473684210531</v>
      </c>
      <c r="E16">
        <f t="shared" si="2"/>
        <v>3.383458646616555E-2</v>
      </c>
      <c r="F16">
        <f t="shared" si="3"/>
        <v>-0.21349426197071608</v>
      </c>
      <c r="G16">
        <v>0</v>
      </c>
      <c r="H16">
        <f t="shared" si="4"/>
        <v>0.24732884843688169</v>
      </c>
      <c r="I16">
        <f t="shared" si="5"/>
        <v>-1.0763271222740445</v>
      </c>
      <c r="J16">
        <f t="shared" si="6"/>
        <v>1.0763271222740445</v>
      </c>
      <c r="K16">
        <f t="shared" si="7"/>
        <v>0.35884699293592515</v>
      </c>
      <c r="L16">
        <f t="shared" si="8"/>
        <v>0.64115300706407474</v>
      </c>
      <c r="M16">
        <f t="shared" si="9"/>
        <v>2.7867030229749132</v>
      </c>
      <c r="N16">
        <f t="shared" si="10"/>
        <v>1.559690103582503</v>
      </c>
    </row>
    <row r="17" spans="1:14" x14ac:dyDescent="0.25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0.56818181818181823</v>
      </c>
      <c r="D17">
        <f t="shared" si="1"/>
        <v>0.46511627906976744</v>
      </c>
      <c r="E17">
        <f t="shared" si="2"/>
        <v>3.3298097251585723E-2</v>
      </c>
      <c r="F17">
        <f t="shared" si="3"/>
        <v>-0.23097251585623668</v>
      </c>
      <c r="G17">
        <v>0</v>
      </c>
      <c r="H17">
        <f t="shared" si="4"/>
        <v>0.26427061310782241</v>
      </c>
      <c r="I17">
        <f t="shared" si="5"/>
        <v>-1.0696563746013956</v>
      </c>
      <c r="J17">
        <f t="shared" si="6"/>
        <v>1.0696563746013956</v>
      </c>
      <c r="K17">
        <f t="shared" si="7"/>
        <v>0.5515905861496937</v>
      </c>
      <c r="L17">
        <f t="shared" si="8"/>
        <v>0.44840941385030625</v>
      </c>
      <c r="M17">
        <f t="shared" si="9"/>
        <v>1.8129388446970602</v>
      </c>
      <c r="N17">
        <f t="shared" si="10"/>
        <v>2.2301048307916052</v>
      </c>
    </row>
    <row r="18" spans="1:14" x14ac:dyDescent="0.25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0.43859649122807021</v>
      </c>
      <c r="D18">
        <f t="shared" si="1"/>
        <v>0.59171597633136097</v>
      </c>
      <c r="E18">
        <f t="shared" si="2"/>
        <v>3.0312467559431067E-2</v>
      </c>
      <c r="F18">
        <f t="shared" si="3"/>
        <v>-0.22921208346309574</v>
      </c>
      <c r="G18">
        <v>0</v>
      </c>
      <c r="H18">
        <f t="shared" si="4"/>
        <v>0.25952455102252675</v>
      </c>
      <c r="I18">
        <f t="shared" si="5"/>
        <v>-1.0640706634484354</v>
      </c>
      <c r="J18">
        <f t="shared" si="6"/>
        <v>1.0640706634484354</v>
      </c>
      <c r="K18">
        <f t="shared" si="7"/>
        <v>0.42336815247060766</v>
      </c>
      <c r="L18">
        <f t="shared" si="8"/>
        <v>0.57663184752939267</v>
      </c>
      <c r="M18">
        <f t="shared" si="9"/>
        <v>2.3620104492139973</v>
      </c>
      <c r="N18">
        <f t="shared" si="10"/>
        <v>1.7342087577794201</v>
      </c>
    </row>
    <row r="19" spans="1:14" x14ac:dyDescent="0.25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0.38167938931297707</v>
      </c>
      <c r="D19">
        <f t="shared" si="1"/>
        <v>0.65359477124183007</v>
      </c>
      <c r="E19">
        <f t="shared" si="2"/>
        <v>3.5274160554807032E-2</v>
      </c>
      <c r="F19">
        <f t="shared" si="3"/>
        <v>-0.21418949259092956</v>
      </c>
      <c r="G19">
        <v>0</v>
      </c>
      <c r="H19">
        <f t="shared" si="4"/>
        <v>0.24946365314573665</v>
      </c>
      <c r="I19">
        <f t="shared" si="5"/>
        <v>-1.0792065137302933</v>
      </c>
      <c r="J19">
        <f t="shared" si="6"/>
        <v>1.0792065137302933</v>
      </c>
      <c r="K19">
        <f t="shared" si="7"/>
        <v>0.36385936943929359</v>
      </c>
      <c r="L19">
        <f t="shared" si="8"/>
        <v>0.63614063056070647</v>
      </c>
      <c r="M19">
        <f t="shared" si="9"/>
        <v>2.7483145522430754</v>
      </c>
      <c r="N19">
        <f t="shared" si="10"/>
        <v>1.5719794522770554</v>
      </c>
    </row>
    <row r="20" spans="1:14" x14ac:dyDescent="0.25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0.58479532163742687</v>
      </c>
      <c r="D20">
        <f t="shared" si="1"/>
        <v>0.4587155963302752</v>
      </c>
      <c r="E20">
        <f t="shared" si="2"/>
        <v>4.3510917967702012E-2</v>
      </c>
      <c r="F20">
        <f t="shared" si="3"/>
        <v>-0.2247438167283653</v>
      </c>
      <c r="G20">
        <v>0</v>
      </c>
      <c r="H20">
        <f t="shared" si="4"/>
        <v>0.26825473469606737</v>
      </c>
      <c r="I20">
        <f t="shared" si="5"/>
        <v>-1.0925210715205449</v>
      </c>
      <c r="J20">
        <f t="shared" si="6"/>
        <v>1.0925210715205449</v>
      </c>
      <c r="K20">
        <f t="shared" si="7"/>
        <v>0.56316137506401553</v>
      </c>
      <c r="L20">
        <f t="shared" si="8"/>
        <v>0.43683862493598452</v>
      </c>
      <c r="M20">
        <f t="shared" si="9"/>
        <v>1.7756899607795869</v>
      </c>
      <c r="N20">
        <f t="shared" si="10"/>
        <v>2.2891748643942433</v>
      </c>
    </row>
    <row r="21" spans="1:14" x14ac:dyDescent="0.25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0.53191489361702127</v>
      </c>
      <c r="D21">
        <f t="shared" si="1"/>
        <v>0.50505050505050508</v>
      </c>
      <c r="E21">
        <f t="shared" si="2"/>
        <v>3.6965398667526461E-2</v>
      </c>
      <c r="F21">
        <f t="shared" si="3"/>
        <v>-0.23167848699763582</v>
      </c>
      <c r="G21">
        <v>0</v>
      </c>
      <c r="H21">
        <f t="shared" si="4"/>
        <v>0.26864388566516229</v>
      </c>
      <c r="I21">
        <f t="shared" si="5"/>
        <v>-1.0768262306348704</v>
      </c>
      <c r="J21">
        <f t="shared" si="6"/>
        <v>1.0768262306348704</v>
      </c>
      <c r="K21">
        <f t="shared" si="7"/>
        <v>0.51345058700488033</v>
      </c>
      <c r="L21">
        <f t="shared" si="8"/>
        <v>0.4865494129951195</v>
      </c>
      <c r="M21">
        <f t="shared" si="9"/>
        <v>1.947607082958686</v>
      </c>
      <c r="N21">
        <f t="shared" si="10"/>
        <v>2.0552897060221729</v>
      </c>
    </row>
    <row r="22" spans="1:14" x14ac:dyDescent="0.25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0.64102564102564097</v>
      </c>
      <c r="D22">
        <f t="shared" si="1"/>
        <v>0.40322580645161293</v>
      </c>
      <c r="E22">
        <f t="shared" si="2"/>
        <v>4.4251447477253958E-2</v>
      </c>
      <c r="F22">
        <f t="shared" si="3"/>
        <v>-0.2142266335814722</v>
      </c>
      <c r="G22">
        <v>0</v>
      </c>
      <c r="H22">
        <f t="shared" si="4"/>
        <v>0.25847808105872622</v>
      </c>
      <c r="I22">
        <f t="shared" si="5"/>
        <v>-1.0984369379093673</v>
      </c>
      <c r="J22">
        <f t="shared" si="6"/>
        <v>1.0984369379093673</v>
      </c>
      <c r="K22">
        <f t="shared" si="7"/>
        <v>0.61914724550077893</v>
      </c>
      <c r="L22">
        <f t="shared" si="8"/>
        <v>0.38085275449922101</v>
      </c>
      <c r="M22">
        <f t="shared" si="9"/>
        <v>1.6151246852292456</v>
      </c>
      <c r="N22">
        <f t="shared" si="10"/>
        <v>2.6256866681058635</v>
      </c>
    </row>
    <row r="23" spans="1:14" x14ac:dyDescent="0.25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0.55865921787709494</v>
      </c>
      <c r="D23">
        <f t="shared" si="1"/>
        <v>0.4854368932038835</v>
      </c>
      <c r="E23">
        <f t="shared" si="2"/>
        <v>4.4096111080978329E-2</v>
      </c>
      <c r="F23">
        <f t="shared" si="3"/>
        <v>-0.22709768400499009</v>
      </c>
      <c r="G23">
        <v>0</v>
      </c>
      <c r="H23">
        <f t="shared" si="4"/>
        <v>0.27119379508596841</v>
      </c>
      <c r="I23">
        <f t="shared" si="5"/>
        <v>-1.0927819720786569</v>
      </c>
      <c r="J23">
        <f t="shared" si="6"/>
        <v>1.0927819720786569</v>
      </c>
      <c r="K23">
        <f t="shared" si="7"/>
        <v>0.53668287622715694</v>
      </c>
      <c r="L23">
        <f t="shared" si="8"/>
        <v>0.46331712377284329</v>
      </c>
      <c r="M23">
        <f t="shared" si="9"/>
        <v>1.863297757942139</v>
      </c>
      <c r="N23">
        <f t="shared" si="10"/>
        <v>2.1583488904033761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0.52356020942408377</v>
      </c>
      <c r="D24">
        <f t="shared" si="1"/>
        <v>0.5</v>
      </c>
      <c r="E24">
        <f t="shared" si="2"/>
        <v>2.3560209424083656E-2</v>
      </c>
      <c r="F24">
        <f t="shared" si="3"/>
        <v>-0.23821989528795817</v>
      </c>
      <c r="G24">
        <v>0</v>
      </c>
      <c r="H24">
        <f t="shared" si="4"/>
        <v>0.26178010471204188</v>
      </c>
      <c r="I24">
        <f t="shared" si="5"/>
        <v>-1.0482848367219182</v>
      </c>
      <c r="J24">
        <f t="shared" si="6"/>
        <v>1.0482848367219182</v>
      </c>
      <c r="K24">
        <f t="shared" si="7"/>
        <v>0.51178665092282616</v>
      </c>
      <c r="L24">
        <f t="shared" si="8"/>
        <v>0.4882133490771739</v>
      </c>
      <c r="M24">
        <f t="shared" si="9"/>
        <v>1.9539392014169454</v>
      </c>
      <c r="N24">
        <f t="shared" si="10"/>
        <v>2.0482848367219182</v>
      </c>
    </row>
    <row r="25" spans="1:14" x14ac:dyDescent="0.25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0.59523809523809523</v>
      </c>
      <c r="D25">
        <f t="shared" si="1"/>
        <v>0.4329004329004329</v>
      </c>
      <c r="E25">
        <f t="shared" si="2"/>
        <v>2.813852813852824E-2</v>
      </c>
      <c r="F25">
        <f t="shared" si="3"/>
        <v>-0.22954030096887235</v>
      </c>
      <c r="G25">
        <v>0</v>
      </c>
      <c r="H25">
        <f t="shared" si="4"/>
        <v>0.25767882910740053</v>
      </c>
      <c r="I25">
        <f t="shared" si="5"/>
        <v>-1.0595217973953226</v>
      </c>
      <c r="J25">
        <f t="shared" si="6"/>
        <v>1.0595217973953226</v>
      </c>
      <c r="K25">
        <f t="shared" si="7"/>
        <v>0.581234893460709</v>
      </c>
      <c r="L25">
        <f t="shared" si="8"/>
        <v>0.41876510653929105</v>
      </c>
      <c r="M25">
        <f t="shared" si="9"/>
        <v>1.7204748222288193</v>
      </c>
      <c r="N25">
        <f t="shared" si="10"/>
        <v>2.3879735545878726</v>
      </c>
    </row>
    <row r="26" spans="1:14" x14ac:dyDescent="0.25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0.64516129032258063</v>
      </c>
      <c r="D26">
        <f t="shared" si="1"/>
        <v>0.38461538461538458</v>
      </c>
      <c r="E26">
        <f t="shared" si="2"/>
        <v>2.9776674937965097E-2</v>
      </c>
      <c r="F26">
        <f t="shared" si="3"/>
        <v>-0.21836228287841208</v>
      </c>
      <c r="G26">
        <v>0</v>
      </c>
      <c r="H26">
        <f t="shared" si="4"/>
        <v>0.24813895781637715</v>
      </c>
      <c r="I26">
        <f t="shared" si="5"/>
        <v>-1.0660035817780518</v>
      </c>
      <c r="J26">
        <f t="shared" si="6"/>
        <v>1.0660035817780518</v>
      </c>
      <c r="K26">
        <f t="shared" si="7"/>
        <v>0.63039699812887073</v>
      </c>
      <c r="L26">
        <f t="shared" si="8"/>
        <v>0.36960300187112949</v>
      </c>
      <c r="M26">
        <f t="shared" si="9"/>
        <v>1.5863019699779282</v>
      </c>
      <c r="N26">
        <f t="shared" si="10"/>
        <v>2.7056057308448831</v>
      </c>
    </row>
    <row r="27" spans="1:14" x14ac:dyDescent="0.25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0.64102564102564097</v>
      </c>
      <c r="D27">
        <f t="shared" si="1"/>
        <v>0.38910505836575876</v>
      </c>
      <c r="E27">
        <f t="shared" si="2"/>
        <v>3.0130699391399673E-2</v>
      </c>
      <c r="F27">
        <f t="shared" si="3"/>
        <v>-0.2192956200738303</v>
      </c>
      <c r="G27">
        <v>0</v>
      </c>
      <c r="H27">
        <f t="shared" si="4"/>
        <v>0.24942631946522995</v>
      </c>
      <c r="I27">
        <f t="shared" si="5"/>
        <v>-1.066488459484171</v>
      </c>
      <c r="J27">
        <f t="shared" si="6"/>
        <v>1.066488459484171</v>
      </c>
      <c r="K27">
        <f t="shared" si="7"/>
        <v>0.62608252120942243</v>
      </c>
      <c r="L27">
        <f t="shared" si="8"/>
        <v>0.37391747879057763</v>
      </c>
      <c r="M27">
        <f t="shared" si="9"/>
        <v>1.5972335373111359</v>
      </c>
      <c r="N27">
        <f t="shared" si="10"/>
        <v>2.6743868813901486</v>
      </c>
    </row>
    <row r="28" spans="1:14" x14ac:dyDescent="0.25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0.50761421319796951</v>
      </c>
      <c r="D28">
        <f t="shared" si="1"/>
        <v>0.5181347150259068</v>
      </c>
      <c r="E28">
        <f t="shared" si="2"/>
        <v>2.5748928223876311E-2</v>
      </c>
      <c r="F28">
        <f t="shared" si="3"/>
        <v>-0.23726361747455349</v>
      </c>
      <c r="G28">
        <v>0</v>
      </c>
      <c r="H28">
        <f t="shared" si="4"/>
        <v>0.26301254569842986</v>
      </c>
      <c r="I28">
        <f t="shared" si="5"/>
        <v>-1.0528649266733445</v>
      </c>
      <c r="J28">
        <f t="shared" si="6"/>
        <v>1.0528649266733445</v>
      </c>
      <c r="K28">
        <f t="shared" si="7"/>
        <v>0.49473625880060179</v>
      </c>
      <c r="L28">
        <f t="shared" si="8"/>
        <v>0.50526374119939821</v>
      </c>
      <c r="M28">
        <f t="shared" si="9"/>
        <v>2.021278978873144</v>
      </c>
      <c r="N28">
        <f t="shared" si="10"/>
        <v>1.9791643818062103</v>
      </c>
    </row>
    <row r="29" spans="1:14" x14ac:dyDescent="0.25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0.5714285714285714</v>
      </c>
      <c r="D29">
        <f t="shared" si="1"/>
        <v>0.45662100456621008</v>
      </c>
      <c r="E29">
        <f t="shared" si="2"/>
        <v>2.8049575994781417E-2</v>
      </c>
      <c r="F29">
        <f t="shared" si="3"/>
        <v>-0.23287671232876717</v>
      </c>
      <c r="G29">
        <v>0</v>
      </c>
      <c r="H29">
        <f t="shared" si="4"/>
        <v>0.26092628832354858</v>
      </c>
      <c r="I29">
        <f t="shared" si="5"/>
        <v>-1.0585122480499263</v>
      </c>
      <c r="J29">
        <f t="shared" si="6"/>
        <v>1.0585122480499263</v>
      </c>
      <c r="K29">
        <f t="shared" si="7"/>
        <v>0.55744958776236542</v>
      </c>
      <c r="L29">
        <f t="shared" si="8"/>
        <v>0.44255041223763469</v>
      </c>
      <c r="M29">
        <f t="shared" si="9"/>
        <v>1.7938841860374448</v>
      </c>
      <c r="N29">
        <f t="shared" si="10"/>
        <v>2.2596295751794115</v>
      </c>
    </row>
    <row r="30" spans="1:14" x14ac:dyDescent="0.25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0.5617977528089888</v>
      </c>
      <c r="D30">
        <f t="shared" si="1"/>
        <v>0.47393364928909953</v>
      </c>
      <c r="E30">
        <f t="shared" si="2"/>
        <v>3.5731402098088338E-2</v>
      </c>
      <c r="F30">
        <f t="shared" si="3"/>
        <v>-0.23052345705309119</v>
      </c>
      <c r="G30">
        <v>0</v>
      </c>
      <c r="H30">
        <f t="shared" si="4"/>
        <v>0.26625485915117952</v>
      </c>
      <c r="I30">
        <f t="shared" si="5"/>
        <v>-1.0747098003652684</v>
      </c>
      <c r="J30">
        <f t="shared" si="6"/>
        <v>1.0747098003652684</v>
      </c>
      <c r="K30">
        <f t="shared" si="7"/>
        <v>0.54398865104166871</v>
      </c>
      <c r="L30">
        <f t="shared" si="8"/>
        <v>0.45601134895833134</v>
      </c>
      <c r="M30">
        <f t="shared" si="9"/>
        <v>1.838273644284909</v>
      </c>
      <c r="N30">
        <f t="shared" si="10"/>
        <v>2.192927878405448</v>
      </c>
    </row>
    <row r="31" spans="1:14" x14ac:dyDescent="0.25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0.57471264367816088</v>
      </c>
      <c r="D31">
        <f t="shared" si="1"/>
        <v>0.4587155963302752</v>
      </c>
      <c r="E31">
        <f t="shared" si="2"/>
        <v>3.3428240008436028E-2</v>
      </c>
      <c r="F31">
        <f t="shared" si="3"/>
        <v>-0.23020141305494057</v>
      </c>
      <c r="G31">
        <v>0</v>
      </c>
      <c r="H31">
        <f t="shared" si="4"/>
        <v>0.26362965306337655</v>
      </c>
      <c r="I31">
        <f t="shared" si="5"/>
        <v>-1.0701462561817372</v>
      </c>
      <c r="J31">
        <f t="shared" si="6"/>
        <v>1.0701462561817372</v>
      </c>
      <c r="K31">
        <f t="shared" si="7"/>
        <v>0.55806429341387886</v>
      </c>
      <c r="L31">
        <f t="shared" si="8"/>
        <v>0.44193570658612125</v>
      </c>
      <c r="M31">
        <f t="shared" si="9"/>
        <v>1.7919082295744857</v>
      </c>
      <c r="N31">
        <f t="shared" si="10"/>
        <v>2.26277258229445</v>
      </c>
    </row>
    <row r="32" spans="1:14" x14ac:dyDescent="0.25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0.5714285714285714</v>
      </c>
      <c r="D32">
        <f t="shared" si="1"/>
        <v>0.46296296296296291</v>
      </c>
      <c r="E32">
        <f t="shared" si="2"/>
        <v>3.4391534391534417E-2</v>
      </c>
      <c r="F32">
        <f t="shared" si="3"/>
        <v>-0.23015873015873001</v>
      </c>
      <c r="G32">
        <v>0</v>
      </c>
      <c r="H32">
        <f t="shared" si="4"/>
        <v>0.26455026455026448</v>
      </c>
      <c r="I32">
        <f t="shared" si="5"/>
        <v>-1.0721125348377951</v>
      </c>
      <c r="J32">
        <f t="shared" si="6"/>
        <v>1.0721125348377951</v>
      </c>
      <c r="K32">
        <f t="shared" si="7"/>
        <v>0.55429779192955719</v>
      </c>
      <c r="L32">
        <f t="shared" si="8"/>
        <v>0.44570220807044264</v>
      </c>
      <c r="M32">
        <f t="shared" si="9"/>
        <v>1.8040844011283466</v>
      </c>
      <c r="N32">
        <f t="shared" si="10"/>
        <v>2.2436505404118421</v>
      </c>
    </row>
    <row r="33" spans="1:14" x14ac:dyDescent="0.25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0.48309178743961356</v>
      </c>
      <c r="D33">
        <f t="shared" si="1"/>
        <v>0.54945054945054939</v>
      </c>
      <c r="E33">
        <f t="shared" si="2"/>
        <v>3.2542336890162948E-2</v>
      </c>
      <c r="F33">
        <f t="shared" si="3"/>
        <v>-0.23289271115358079</v>
      </c>
      <c r="G33">
        <v>0</v>
      </c>
      <c r="H33">
        <f t="shared" si="4"/>
        <v>0.26543504804374368</v>
      </c>
      <c r="I33">
        <f t="shared" si="5"/>
        <v>-1.0675818579755179</v>
      </c>
      <c r="J33">
        <f t="shared" si="6"/>
        <v>1.0675818579755179</v>
      </c>
      <c r="K33">
        <f t="shared" si="7"/>
        <v>0.4667852887508781</v>
      </c>
      <c r="L33">
        <f t="shared" si="8"/>
        <v>0.53321471124912212</v>
      </c>
      <c r="M33">
        <f t="shared" si="9"/>
        <v>2.1423125880338039</v>
      </c>
      <c r="N33">
        <f t="shared" si="10"/>
        <v>1.8754171235399244</v>
      </c>
    </row>
    <row r="34" spans="1:14" x14ac:dyDescent="0.25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0.54054054054054046</v>
      </c>
      <c r="D34">
        <f t="shared" si="1"/>
        <v>0.49504950495049505</v>
      </c>
      <c r="E34">
        <f t="shared" si="2"/>
        <v>3.5590045491035394E-2</v>
      </c>
      <c r="F34">
        <f t="shared" si="3"/>
        <v>-0.23200428150923214</v>
      </c>
      <c r="G34">
        <v>0</v>
      </c>
      <c r="H34">
        <f t="shared" si="4"/>
        <v>0.26759432700026753</v>
      </c>
      <c r="I34">
        <f t="shared" si="5"/>
        <v>-1.0739657990297369</v>
      </c>
      <c r="J34">
        <f t="shared" si="6"/>
        <v>1.0739657990297369</v>
      </c>
      <c r="K34">
        <f t="shared" si="7"/>
        <v>0.52277442494833892</v>
      </c>
      <c r="L34">
        <f t="shared" si="8"/>
        <v>0.4772255750516613</v>
      </c>
      <c r="M34">
        <f t="shared" si="9"/>
        <v>1.9128709291752766</v>
      </c>
      <c r="N34">
        <f t="shared" si="10"/>
        <v>2.0954451150103317</v>
      </c>
    </row>
    <row r="35" spans="1:14" x14ac:dyDescent="0.25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0.5</v>
      </c>
      <c r="D35">
        <f t="shared" si="1"/>
        <v>0.53475935828876997</v>
      </c>
      <c r="E35">
        <f t="shared" si="2"/>
        <v>3.475935828876997E-2</v>
      </c>
      <c r="F35">
        <f t="shared" si="3"/>
        <v>-0.23262032085561501</v>
      </c>
      <c r="G35">
        <v>0</v>
      </c>
      <c r="H35">
        <f t="shared" si="4"/>
        <v>0.26737967914438499</v>
      </c>
      <c r="I35">
        <f t="shared" si="5"/>
        <v>-1.0721125348377947</v>
      </c>
      <c r="J35">
        <f t="shared" si="6"/>
        <v>1.0721125348377947</v>
      </c>
      <c r="K35">
        <f t="shared" si="7"/>
        <v>0.48259927160678084</v>
      </c>
      <c r="L35">
        <f t="shared" si="8"/>
        <v>0.51740072839321916</v>
      </c>
      <c r="M35">
        <f t="shared" si="9"/>
        <v>2.0721125348377947</v>
      </c>
      <c r="N35">
        <f t="shared" si="10"/>
        <v>1.9327379053088816</v>
      </c>
    </row>
    <row r="36" spans="1:14" x14ac:dyDescent="0.25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0.55865921787709494</v>
      </c>
      <c r="D36">
        <f t="shared" si="1"/>
        <v>0.48076923076923073</v>
      </c>
      <c r="E36">
        <f t="shared" si="2"/>
        <v>3.9428448646325664E-2</v>
      </c>
      <c r="F36">
        <f t="shared" si="3"/>
        <v>-0.22915771379458527</v>
      </c>
      <c r="G36">
        <v>0</v>
      </c>
      <c r="H36">
        <f t="shared" si="4"/>
        <v>0.26858616244091099</v>
      </c>
      <c r="I36">
        <f t="shared" si="5"/>
        <v>-1.0826163374360513</v>
      </c>
      <c r="J36">
        <f t="shared" si="6"/>
        <v>1.0826163374360513</v>
      </c>
      <c r="K36">
        <f t="shared" si="7"/>
        <v>0.53900600310193403</v>
      </c>
      <c r="L36">
        <f t="shared" si="8"/>
        <v>0.46099399689806597</v>
      </c>
      <c r="M36">
        <f t="shared" si="9"/>
        <v>1.8552669065744805</v>
      </c>
      <c r="N36">
        <f t="shared" si="10"/>
        <v>2.1692256444309357</v>
      </c>
    </row>
    <row r="37" spans="1:14" x14ac:dyDescent="0.25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0.46082949308755761</v>
      </c>
      <c r="D37">
        <f t="shared" si="1"/>
        <v>0.5780346820809249</v>
      </c>
      <c r="E37">
        <f t="shared" si="2"/>
        <v>3.8864175168482618E-2</v>
      </c>
      <c r="F37">
        <f t="shared" si="3"/>
        <v>-0.22751125436189756</v>
      </c>
      <c r="G37">
        <v>0</v>
      </c>
      <c r="H37">
        <f t="shared" si="4"/>
        <v>0.26637542953038013</v>
      </c>
      <c r="I37">
        <f t="shared" si="5"/>
        <v>-1.0820457886019927</v>
      </c>
      <c r="J37">
        <f t="shared" si="6"/>
        <v>1.0820457886019927</v>
      </c>
      <c r="K37">
        <f t="shared" si="7"/>
        <v>0.44130751828400394</v>
      </c>
      <c r="L37">
        <f t="shared" si="8"/>
        <v>0.55869248171599584</v>
      </c>
      <c r="M37">
        <f t="shared" si="9"/>
        <v>2.2659935726643319</v>
      </c>
      <c r="N37">
        <f t="shared" si="10"/>
        <v>1.789893425679455</v>
      </c>
    </row>
    <row r="38" spans="1:14" x14ac:dyDescent="0.25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0.46082949308755761</v>
      </c>
      <c r="D38">
        <f t="shared" si="1"/>
        <v>0.57471264367816088</v>
      </c>
      <c r="E38">
        <f t="shared" si="2"/>
        <v>3.5542136765718491E-2</v>
      </c>
      <c r="F38">
        <f t="shared" si="3"/>
        <v>-0.22930239949149844</v>
      </c>
      <c r="G38">
        <v>0</v>
      </c>
      <c r="H38">
        <f t="shared" si="4"/>
        <v>0.26484453625721699</v>
      </c>
      <c r="I38">
        <f t="shared" si="5"/>
        <v>-1.0747098003652684</v>
      </c>
      <c r="J38">
        <f t="shared" si="6"/>
        <v>1.0747098003652684</v>
      </c>
      <c r="K38">
        <f t="shared" si="7"/>
        <v>0.44298545385174265</v>
      </c>
      <c r="L38">
        <f t="shared" si="8"/>
        <v>0.55701454614825729</v>
      </c>
      <c r="M38">
        <f t="shared" si="9"/>
        <v>2.2574104664273644</v>
      </c>
      <c r="N38">
        <f t="shared" si="10"/>
        <v>1.7952852522702987</v>
      </c>
    </row>
    <row r="39" spans="1:14" x14ac:dyDescent="0.25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0.50761421319796951</v>
      </c>
      <c r="D39">
        <f t="shared" si="1"/>
        <v>0.52910052910052918</v>
      </c>
      <c r="E39">
        <f t="shared" si="2"/>
        <v>3.6714742298498582E-2</v>
      </c>
      <c r="F39">
        <f t="shared" si="3"/>
        <v>-0.23186420648349593</v>
      </c>
      <c r="G39">
        <v>0</v>
      </c>
      <c r="H39">
        <f t="shared" si="4"/>
        <v>0.26857894878199451</v>
      </c>
      <c r="I39">
        <f t="shared" si="5"/>
        <v>-1.0762647825142235</v>
      </c>
      <c r="J39">
        <f t="shared" si="6"/>
        <v>1.0762647825142235</v>
      </c>
      <c r="K39">
        <f t="shared" si="7"/>
        <v>0.48924233430661629</v>
      </c>
      <c r="L39">
        <f t="shared" si="8"/>
        <v>0.51075766569338388</v>
      </c>
      <c r="M39">
        <f t="shared" si="9"/>
        <v>2.0439768390387969</v>
      </c>
      <c r="N39">
        <f t="shared" si="10"/>
        <v>1.9578756564376583</v>
      </c>
    </row>
    <row r="40" spans="1:14" x14ac:dyDescent="0.25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0.45248868778280543</v>
      </c>
      <c r="D40">
        <f t="shared" si="1"/>
        <v>0.58479532163742687</v>
      </c>
      <c r="E40">
        <f t="shared" si="2"/>
        <v>3.7284009420232245E-2</v>
      </c>
      <c r="F40">
        <f t="shared" si="3"/>
        <v>-0.22732925828901074</v>
      </c>
      <c r="G40">
        <v>0</v>
      </c>
      <c r="H40">
        <f t="shared" si="4"/>
        <v>0.26461326770924293</v>
      </c>
      <c r="I40">
        <f t="shared" si="5"/>
        <v>-1.0788924165398663</v>
      </c>
      <c r="J40">
        <f t="shared" si="6"/>
        <v>1.0788924165398663</v>
      </c>
      <c r="K40">
        <f t="shared" si="7"/>
        <v>0.43375295009879905</v>
      </c>
      <c r="L40">
        <f t="shared" si="8"/>
        <v>0.56624704990120123</v>
      </c>
      <c r="M40">
        <f t="shared" si="9"/>
        <v>2.305459824013238</v>
      </c>
      <c r="N40">
        <f t="shared" si="10"/>
        <v>1.7660136157433048</v>
      </c>
    </row>
    <row r="41" spans="1:14" x14ac:dyDescent="0.25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0.49261083743842371</v>
      </c>
      <c r="D41">
        <f t="shared" si="1"/>
        <v>0.54054054054054046</v>
      </c>
      <c r="E41">
        <f t="shared" si="2"/>
        <v>3.315137797896428E-2</v>
      </c>
      <c r="F41">
        <f t="shared" si="3"/>
        <v>-0.23312475036612956</v>
      </c>
      <c r="G41">
        <v>0</v>
      </c>
      <c r="H41">
        <f t="shared" si="4"/>
        <v>0.26627612834509384</v>
      </c>
      <c r="I41">
        <f t="shared" si="5"/>
        <v>-1.0687396570715308</v>
      </c>
      <c r="J41">
        <f t="shared" si="6"/>
        <v>1.0687396570715308</v>
      </c>
      <c r="K41">
        <f t="shared" si="7"/>
        <v>0.47600872092291718</v>
      </c>
      <c r="L41">
        <f t="shared" si="8"/>
        <v>0.52399127907708287</v>
      </c>
      <c r="M41">
        <f t="shared" si="9"/>
        <v>2.1008018467836762</v>
      </c>
      <c r="N41">
        <f t="shared" si="10"/>
        <v>1.9084287085108012</v>
      </c>
    </row>
    <row r="42" spans="1:14" x14ac:dyDescent="0.25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0.5714285714285714</v>
      </c>
      <c r="D42">
        <f t="shared" si="1"/>
        <v>0.47169811320754712</v>
      </c>
      <c r="E42">
        <f t="shared" si="2"/>
        <v>4.3126684636118462E-2</v>
      </c>
      <c r="F42">
        <f t="shared" si="3"/>
        <v>-0.22641509433962281</v>
      </c>
      <c r="G42">
        <v>0</v>
      </c>
      <c r="H42">
        <f t="shared" si="4"/>
        <v>0.26954177897574122</v>
      </c>
      <c r="I42">
        <f t="shared" si="5"/>
        <v>-1.0910894511799614</v>
      </c>
      <c r="J42">
        <f t="shared" si="6"/>
        <v>1.0910894511799614</v>
      </c>
      <c r="K42">
        <f t="shared" si="7"/>
        <v>0.54995908380765413</v>
      </c>
      <c r="L42">
        <f t="shared" si="8"/>
        <v>0.45004091619234604</v>
      </c>
      <c r="M42">
        <f t="shared" si="9"/>
        <v>1.8183170883849711</v>
      </c>
      <c r="N42">
        <f t="shared" si="10"/>
        <v>2.2220201853215569</v>
      </c>
    </row>
    <row r="43" spans="1:14" x14ac:dyDescent="0.25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0.59523809523809523</v>
      </c>
      <c r="D43">
        <f t="shared" si="1"/>
        <v>0.4464285714285714</v>
      </c>
      <c r="E43">
        <f t="shared" si="2"/>
        <v>4.1666666666666519E-2</v>
      </c>
      <c r="F43">
        <f t="shared" si="3"/>
        <v>-0.22406462585034026</v>
      </c>
      <c r="G43">
        <v>0</v>
      </c>
      <c r="H43">
        <f t="shared" si="4"/>
        <v>0.26573129251700678</v>
      </c>
      <c r="I43">
        <f t="shared" si="5"/>
        <v>-1.0890171046725801</v>
      </c>
      <c r="J43">
        <f t="shared" si="6"/>
        <v>1.0890171046725801</v>
      </c>
      <c r="K43">
        <f t="shared" si="7"/>
        <v>0.5745371023930006</v>
      </c>
      <c r="L43">
        <f t="shared" si="8"/>
        <v>0.42546289760699951</v>
      </c>
      <c r="M43">
        <f t="shared" si="9"/>
        <v>1.7405316311773544</v>
      </c>
      <c r="N43">
        <f t="shared" si="10"/>
        <v>2.3503812097939996</v>
      </c>
    </row>
    <row r="44" spans="1:14" x14ac:dyDescent="0.25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0.58479532163742687</v>
      </c>
      <c r="D44">
        <f t="shared" si="1"/>
        <v>0.4587155963302752</v>
      </c>
      <c r="E44">
        <f t="shared" si="2"/>
        <v>4.3510917967702012E-2</v>
      </c>
      <c r="F44">
        <f t="shared" si="3"/>
        <v>-0.2247438167283653</v>
      </c>
      <c r="G44">
        <v>0</v>
      </c>
      <c r="H44">
        <f t="shared" si="4"/>
        <v>0.26825473469606737</v>
      </c>
      <c r="I44">
        <f t="shared" si="5"/>
        <v>-1.0925210715205449</v>
      </c>
      <c r="J44">
        <f t="shared" si="6"/>
        <v>1.0925210715205449</v>
      </c>
      <c r="K44">
        <f t="shared" si="7"/>
        <v>0.56316137506401553</v>
      </c>
      <c r="L44">
        <f t="shared" si="8"/>
        <v>0.43683862493598452</v>
      </c>
      <c r="M44">
        <f t="shared" si="9"/>
        <v>1.7756899607795869</v>
      </c>
      <c r="N44">
        <f t="shared" si="10"/>
        <v>2.2891748643942433</v>
      </c>
    </row>
    <row r="45" spans="1:14" x14ac:dyDescent="0.25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0.52083333333333337</v>
      </c>
      <c r="D45">
        <f t="shared" si="1"/>
        <v>0.52631578947368418</v>
      </c>
      <c r="E45">
        <f t="shared" si="2"/>
        <v>4.7149122807017552E-2</v>
      </c>
      <c r="F45">
        <f t="shared" si="3"/>
        <v>-0.22697368421052633</v>
      </c>
      <c r="G45">
        <v>0</v>
      </c>
      <c r="H45">
        <f t="shared" si="4"/>
        <v>0.27412280701754388</v>
      </c>
      <c r="I45">
        <f t="shared" si="5"/>
        <v>-1.0989674556596449</v>
      </c>
      <c r="J45">
        <f t="shared" si="6"/>
        <v>1.0989674556596449</v>
      </c>
      <c r="K45">
        <f t="shared" si="7"/>
        <v>0.49725266430930348</v>
      </c>
      <c r="L45">
        <f t="shared" si="8"/>
        <v>0.50274733569069663</v>
      </c>
      <c r="M45">
        <f t="shared" si="9"/>
        <v>2.0110500592068727</v>
      </c>
      <c r="N45">
        <f t="shared" si="10"/>
        <v>1.9890707100936806</v>
      </c>
    </row>
    <row r="46" spans="1:14" x14ac:dyDescent="0.25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0.4464285714285714</v>
      </c>
      <c r="D46">
        <f t="shared" si="1"/>
        <v>0.60240963855421692</v>
      </c>
      <c r="E46">
        <f t="shared" si="2"/>
        <v>4.8838209982788428E-2</v>
      </c>
      <c r="F46">
        <f t="shared" si="3"/>
        <v>-0.22009466437177272</v>
      </c>
      <c r="G46">
        <v>0</v>
      </c>
      <c r="H46">
        <f t="shared" si="4"/>
        <v>0.26893287435456109</v>
      </c>
      <c r="I46">
        <f t="shared" si="5"/>
        <v>-1.1053942207134548</v>
      </c>
      <c r="J46">
        <f t="shared" si="6"/>
        <v>1.1053942207134548</v>
      </c>
      <c r="K46">
        <f t="shared" si="7"/>
        <v>0.42181832798601948</v>
      </c>
      <c r="L46">
        <f t="shared" si="8"/>
        <v>0.57818167201398041</v>
      </c>
      <c r="M46">
        <f t="shared" si="9"/>
        <v>2.3706888336846839</v>
      </c>
      <c r="N46">
        <f t="shared" si="10"/>
        <v>1.7295601856708804</v>
      </c>
    </row>
    <row r="47" spans="1:14" x14ac:dyDescent="0.25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0.47846889952153115</v>
      </c>
      <c r="D47">
        <f t="shared" si="1"/>
        <v>0.54644808743169393</v>
      </c>
      <c r="E47">
        <f t="shared" si="2"/>
        <v>2.4916986953225084E-2</v>
      </c>
      <c r="F47">
        <f t="shared" si="3"/>
        <v>-0.23654142808586287</v>
      </c>
      <c r="G47">
        <v>0</v>
      </c>
      <c r="H47">
        <f t="shared" si="4"/>
        <v>0.26145841503908801</v>
      </c>
      <c r="I47">
        <f t="shared" si="5"/>
        <v>-1.0513509339597378</v>
      </c>
      <c r="J47">
        <f t="shared" si="6"/>
        <v>1.0513509339597378</v>
      </c>
      <c r="K47">
        <f t="shared" si="7"/>
        <v>0.46598919212836404</v>
      </c>
      <c r="L47">
        <f t="shared" si="8"/>
        <v>0.53401080787163591</v>
      </c>
      <c r="M47">
        <f t="shared" si="9"/>
        <v>2.145972518016114</v>
      </c>
      <c r="N47">
        <f t="shared" si="10"/>
        <v>1.8726212751865827</v>
      </c>
    </row>
    <row r="48" spans="1:14" x14ac:dyDescent="0.25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0.49019607843137253</v>
      </c>
      <c r="D48">
        <f t="shared" si="1"/>
        <v>0.53475935828876997</v>
      </c>
      <c r="E48">
        <f t="shared" si="2"/>
        <v>2.4955436720142554E-2</v>
      </c>
      <c r="F48">
        <f t="shared" si="3"/>
        <v>-0.2371815036174898</v>
      </c>
      <c r="G48">
        <v>0</v>
      </c>
      <c r="H48">
        <f t="shared" si="4"/>
        <v>0.26213694033763235</v>
      </c>
      <c r="I48">
        <f t="shared" si="5"/>
        <v>-1.0512928338279499</v>
      </c>
      <c r="J48">
        <f t="shared" si="6"/>
        <v>1.0512928338279499</v>
      </c>
      <c r="K48">
        <f t="shared" si="7"/>
        <v>0.47770444733840695</v>
      </c>
      <c r="L48">
        <f t="shared" si="8"/>
        <v>0.52229555266159289</v>
      </c>
      <c r="M48">
        <f t="shared" si="9"/>
        <v>2.0933445471810685</v>
      </c>
      <c r="N48">
        <f t="shared" si="10"/>
        <v>1.9146247654303168</v>
      </c>
    </row>
    <row r="49" spans="1:14" x14ac:dyDescent="0.25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0.42735042735042739</v>
      </c>
      <c r="D49">
        <f t="shared" si="1"/>
        <v>0.60240963855421692</v>
      </c>
      <c r="E49">
        <f t="shared" si="2"/>
        <v>2.9760065904644417E-2</v>
      </c>
      <c r="F49">
        <f t="shared" si="3"/>
        <v>-0.22767995057151669</v>
      </c>
      <c r="G49">
        <v>0</v>
      </c>
      <c r="H49">
        <f t="shared" si="4"/>
        <v>0.2574400164761611</v>
      </c>
      <c r="I49">
        <f t="shared" si="5"/>
        <v>-1.0633485251477839</v>
      </c>
      <c r="J49">
        <f t="shared" si="6"/>
        <v>1.0633485251477839</v>
      </c>
      <c r="K49">
        <f t="shared" si="7"/>
        <v>0.41239034653044082</v>
      </c>
      <c r="L49">
        <f t="shared" si="8"/>
        <v>0.58760965346955907</v>
      </c>
      <c r="M49">
        <f t="shared" si="9"/>
        <v>2.4248870236980302</v>
      </c>
      <c r="N49">
        <f t="shared" si="10"/>
        <v>1.7018100265975373</v>
      </c>
    </row>
    <row r="50" spans="1:14" x14ac:dyDescent="0.25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0.54644808743169393</v>
      </c>
      <c r="D50">
        <f t="shared" si="1"/>
        <v>0.48076923076923073</v>
      </c>
      <c r="E50">
        <f t="shared" si="2"/>
        <v>2.7217318200924545E-2</v>
      </c>
      <c r="F50">
        <f t="shared" si="3"/>
        <v>-0.23549810844892827</v>
      </c>
      <c r="G50">
        <v>0</v>
      </c>
      <c r="H50">
        <f t="shared" si="4"/>
        <v>0.26271542664985281</v>
      </c>
      <c r="I50">
        <f t="shared" si="5"/>
        <v>-1.0562070842074627</v>
      </c>
      <c r="J50">
        <f t="shared" si="6"/>
        <v>1.0562070842074627</v>
      </c>
      <c r="K50">
        <f t="shared" si="7"/>
        <v>0.53286387886572006</v>
      </c>
      <c r="L50">
        <f t="shared" si="8"/>
        <v>0.46713612113428016</v>
      </c>
      <c r="M50">
        <f t="shared" si="9"/>
        <v>1.8766518798921943</v>
      </c>
      <c r="N50">
        <f t="shared" si="10"/>
        <v>2.1407036509440598</v>
      </c>
    </row>
    <row r="51" spans="1:14" x14ac:dyDescent="0.25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0.50761421319796951</v>
      </c>
      <c r="D51">
        <f t="shared" si="1"/>
        <v>0.5181347150259068</v>
      </c>
      <c r="E51">
        <f t="shared" si="2"/>
        <v>2.5748928223876311E-2</v>
      </c>
      <c r="F51">
        <f t="shared" si="3"/>
        <v>-0.23726361747455349</v>
      </c>
      <c r="G51">
        <v>0</v>
      </c>
      <c r="H51">
        <f t="shared" si="4"/>
        <v>0.26301254569842986</v>
      </c>
      <c r="I51">
        <f t="shared" si="5"/>
        <v>-1.0528649266733445</v>
      </c>
      <c r="J51">
        <f t="shared" si="6"/>
        <v>1.0528649266733445</v>
      </c>
      <c r="K51">
        <f t="shared" si="7"/>
        <v>0.49473625880060179</v>
      </c>
      <c r="L51">
        <f t="shared" si="8"/>
        <v>0.50526374119939821</v>
      </c>
      <c r="M51">
        <f t="shared" si="9"/>
        <v>2.021278978873144</v>
      </c>
      <c r="N51">
        <f t="shared" si="10"/>
        <v>1.9791643818062103</v>
      </c>
    </row>
    <row r="52" spans="1:14" x14ac:dyDescent="0.25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0.54054054054054046</v>
      </c>
      <c r="D52">
        <f t="shared" si="1"/>
        <v>0.48309178743961356</v>
      </c>
      <c r="E52">
        <f t="shared" si="2"/>
        <v>2.3632327980154022E-2</v>
      </c>
      <c r="F52">
        <f t="shared" si="3"/>
        <v>-0.2374983679331506</v>
      </c>
      <c r="G52">
        <v>0</v>
      </c>
      <c r="H52">
        <f t="shared" si="4"/>
        <v>0.26113069591330457</v>
      </c>
      <c r="I52">
        <f t="shared" si="5"/>
        <v>-1.0485729457933801</v>
      </c>
      <c r="J52">
        <f t="shared" si="6"/>
        <v>1.0485729457933801</v>
      </c>
      <c r="K52">
        <f t="shared" si="7"/>
        <v>0.52874048091327497</v>
      </c>
      <c r="L52">
        <f t="shared" si="8"/>
        <v>0.47125951908672531</v>
      </c>
      <c r="M52">
        <f t="shared" si="9"/>
        <v>1.8912870039243732</v>
      </c>
      <c r="N52">
        <f t="shared" si="10"/>
        <v>2.1219730519989164</v>
      </c>
    </row>
    <row r="53" spans="1:14" x14ac:dyDescent="0.25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0.79365079365079361</v>
      </c>
      <c r="D53">
        <f t="shared" si="1"/>
        <v>0.24691358024691359</v>
      </c>
      <c r="E53">
        <f t="shared" si="2"/>
        <v>4.0564373897707284E-2</v>
      </c>
      <c r="F53">
        <f t="shared" si="3"/>
        <v>-0.15539878502841464</v>
      </c>
      <c r="G53">
        <v>0</v>
      </c>
      <c r="H53">
        <f t="shared" si="4"/>
        <v>0.1959631589261219</v>
      </c>
      <c r="I53">
        <f t="shared" si="5"/>
        <v>-1.1229577231219767</v>
      </c>
      <c r="J53">
        <f t="shared" si="6"/>
        <v>1.1229577231219767</v>
      </c>
      <c r="K53">
        <f t="shared" si="7"/>
        <v>0.77401237475421947</v>
      </c>
      <c r="L53">
        <f t="shared" si="8"/>
        <v>0.22598762524578045</v>
      </c>
      <c r="M53">
        <f t="shared" si="9"/>
        <v>1.2919690080117141</v>
      </c>
      <c r="N53">
        <f t="shared" si="10"/>
        <v>4.4250210555220288</v>
      </c>
    </row>
    <row r="54" spans="1:14" x14ac:dyDescent="0.25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0.37878787878787878</v>
      </c>
      <c r="D54">
        <f t="shared" si="1"/>
        <v>0.64935064935064934</v>
      </c>
      <c r="E54">
        <f t="shared" si="2"/>
        <v>2.813852813852824E-2</v>
      </c>
      <c r="F54">
        <f t="shared" si="3"/>
        <v>-0.21782762691853597</v>
      </c>
      <c r="G54">
        <v>0</v>
      </c>
      <c r="H54">
        <f t="shared" si="4"/>
        <v>0.24596615505706415</v>
      </c>
      <c r="I54">
        <f t="shared" si="5"/>
        <v>-1.0626278551055639</v>
      </c>
      <c r="J54">
        <f t="shared" si="6"/>
        <v>1.0626278551055639</v>
      </c>
      <c r="K54">
        <f t="shared" si="7"/>
        <v>0.36460293498317031</v>
      </c>
      <c r="L54">
        <f t="shared" si="8"/>
        <v>0.63539706501682969</v>
      </c>
      <c r="M54">
        <f t="shared" si="9"/>
        <v>2.7427096823731243</v>
      </c>
      <c r="N54">
        <f t="shared" si="10"/>
        <v>1.5738190417570046</v>
      </c>
    </row>
    <row r="55" spans="1:14" x14ac:dyDescent="0.25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0.52083333333333337</v>
      </c>
      <c r="D55">
        <f t="shared" si="1"/>
        <v>0.50251256281407031</v>
      </c>
      <c r="E55">
        <f t="shared" si="2"/>
        <v>2.3345896147403788E-2</v>
      </c>
      <c r="F55">
        <f t="shared" si="3"/>
        <v>-0.2383793969849245</v>
      </c>
      <c r="G55">
        <v>0</v>
      </c>
      <c r="H55">
        <f t="shared" si="4"/>
        <v>0.26172529313232828</v>
      </c>
      <c r="I55">
        <f t="shared" si="5"/>
        <v>-1.0478243557698861</v>
      </c>
      <c r="J55">
        <f t="shared" si="6"/>
        <v>1.0478243557698861</v>
      </c>
      <c r="K55">
        <f t="shared" si="7"/>
        <v>0.50916538235411457</v>
      </c>
      <c r="L55">
        <f t="shared" si="8"/>
        <v>0.49083461764588526</v>
      </c>
      <c r="M55">
        <f t="shared" si="9"/>
        <v>1.9639984073082948</v>
      </c>
      <c r="N55">
        <f t="shared" si="10"/>
        <v>2.0373461122121879</v>
      </c>
    </row>
    <row r="56" spans="1:14" x14ac:dyDescent="0.25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0.41322314049586778</v>
      </c>
      <c r="D56">
        <f t="shared" si="1"/>
        <v>0.62893081761006286</v>
      </c>
      <c r="E56">
        <f t="shared" si="2"/>
        <v>4.21539581059307E-2</v>
      </c>
      <c r="F56">
        <f t="shared" si="3"/>
        <v>-0.21773480950153323</v>
      </c>
      <c r="G56">
        <v>0</v>
      </c>
      <c r="H56">
        <f t="shared" si="4"/>
        <v>0.25988876760746399</v>
      </c>
      <c r="I56">
        <f t="shared" si="5"/>
        <v>-1.0925210715205453</v>
      </c>
      <c r="J56">
        <f t="shared" si="6"/>
        <v>1.0925210715205453</v>
      </c>
      <c r="K56">
        <f t="shared" si="7"/>
        <v>0.39194476351796709</v>
      </c>
      <c r="L56">
        <f t="shared" si="8"/>
        <v>0.60805523648203263</v>
      </c>
      <c r="M56">
        <f t="shared" si="9"/>
        <v>2.5513799215591741</v>
      </c>
      <c r="N56">
        <f t="shared" si="10"/>
        <v>1.6445874321971223</v>
      </c>
    </row>
    <row r="57" spans="1:14" x14ac:dyDescent="0.25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0.58139534883720934</v>
      </c>
      <c r="D57">
        <f t="shared" si="1"/>
        <v>0.48076923076923073</v>
      </c>
      <c r="E57">
        <f t="shared" si="2"/>
        <v>6.2164579606440062E-2</v>
      </c>
      <c r="F57">
        <f t="shared" si="3"/>
        <v>-0.21735241502683356</v>
      </c>
      <c r="G57">
        <v>0</v>
      </c>
      <c r="H57">
        <f t="shared" si="4"/>
        <v>0.27951699463327367</v>
      </c>
      <c r="I57">
        <f t="shared" si="5"/>
        <v>-1.1340230290662863</v>
      </c>
      <c r="J57">
        <f t="shared" si="6"/>
        <v>1.1340230290662863</v>
      </c>
      <c r="K57">
        <f t="shared" si="7"/>
        <v>0.5505102572168219</v>
      </c>
      <c r="L57">
        <f t="shared" si="8"/>
        <v>0.44948974278317794</v>
      </c>
      <c r="M57">
        <f t="shared" si="9"/>
        <v>1.816496580927726</v>
      </c>
      <c r="N57">
        <f t="shared" si="10"/>
        <v>2.2247448713915898</v>
      </c>
    </row>
    <row r="58" spans="1:14" x14ac:dyDescent="0.25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0.67114093959731547</v>
      </c>
      <c r="D58">
        <f t="shared" si="1"/>
        <v>0.36363636363636365</v>
      </c>
      <c r="E58">
        <f t="shared" si="2"/>
        <v>3.4777303233679113E-2</v>
      </c>
      <c r="F58">
        <f t="shared" si="3"/>
        <v>-0.2092739475289811</v>
      </c>
      <c r="G58">
        <v>0</v>
      </c>
      <c r="H58">
        <f t="shared" si="4"/>
        <v>0.24405125076266018</v>
      </c>
      <c r="I58">
        <f t="shared" si="5"/>
        <v>-1.0798984943120777</v>
      </c>
      <c r="J58">
        <f t="shared" si="6"/>
        <v>1.0798984943120777</v>
      </c>
      <c r="K58">
        <f t="shared" si="7"/>
        <v>0.65395796914872473</v>
      </c>
      <c r="L58">
        <f t="shared" si="8"/>
        <v>0.34604203085127527</v>
      </c>
      <c r="M58">
        <f t="shared" si="9"/>
        <v>1.5291502622129183</v>
      </c>
      <c r="N58">
        <f t="shared" si="10"/>
        <v>2.8898223650461352</v>
      </c>
    </row>
    <row r="59" spans="1:14" x14ac:dyDescent="0.25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0.50761421319796951</v>
      </c>
      <c r="D59">
        <f t="shared" si="1"/>
        <v>0.5181347150259068</v>
      </c>
      <c r="E59">
        <f t="shared" si="2"/>
        <v>2.5748928223876311E-2</v>
      </c>
      <c r="F59">
        <f t="shared" si="3"/>
        <v>-0.23726361747455349</v>
      </c>
      <c r="G59">
        <v>0</v>
      </c>
      <c r="H59">
        <f t="shared" si="4"/>
        <v>0.26301254569842986</v>
      </c>
      <c r="I59">
        <f t="shared" si="5"/>
        <v>-1.0528649266733445</v>
      </c>
      <c r="J59">
        <f t="shared" si="6"/>
        <v>1.0528649266733445</v>
      </c>
      <c r="K59">
        <f t="shared" si="7"/>
        <v>0.49473625880060179</v>
      </c>
      <c r="L59">
        <f t="shared" si="8"/>
        <v>0.50526374119939821</v>
      </c>
      <c r="M59">
        <f t="shared" si="9"/>
        <v>2.021278978873144</v>
      </c>
      <c r="N59">
        <f t="shared" si="10"/>
        <v>1.9791643818062103</v>
      </c>
    </row>
    <row r="60" spans="1:14" x14ac:dyDescent="0.25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0.59171597633136097</v>
      </c>
      <c r="D60">
        <f t="shared" si="1"/>
        <v>0.4587155963302752</v>
      </c>
      <c r="E60">
        <f t="shared" si="2"/>
        <v>5.0431572661636226E-2</v>
      </c>
      <c r="F60">
        <f t="shared" si="3"/>
        <v>-0.22099777427935496</v>
      </c>
      <c r="G60">
        <v>0</v>
      </c>
      <c r="H60">
        <f t="shared" si="4"/>
        <v>0.27142934694099125</v>
      </c>
      <c r="I60">
        <f t="shared" si="5"/>
        <v>-1.108241607047957</v>
      </c>
      <c r="J60">
        <f t="shared" si="6"/>
        <v>1.108241607047957</v>
      </c>
      <c r="K60">
        <f t="shared" si="7"/>
        <v>0.56667282355419102</v>
      </c>
      <c r="L60">
        <f t="shared" si="8"/>
        <v>0.43332717644580887</v>
      </c>
      <c r="M60">
        <f t="shared" si="9"/>
        <v>1.7646867088630902</v>
      </c>
      <c r="N60">
        <f t="shared" si="10"/>
        <v>2.3077250963165894</v>
      </c>
    </row>
    <row r="61" spans="1:14" x14ac:dyDescent="0.25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0.50505050505050508</v>
      </c>
      <c r="D61">
        <f t="shared" si="1"/>
        <v>0.52631578947368418</v>
      </c>
      <c r="E61">
        <f t="shared" si="2"/>
        <v>3.1366294524189264E-2</v>
      </c>
      <c r="F61">
        <f t="shared" si="3"/>
        <v>-0.23444976076555024</v>
      </c>
      <c r="G61">
        <v>0</v>
      </c>
      <c r="H61">
        <f t="shared" si="4"/>
        <v>0.26581605528973951</v>
      </c>
      <c r="I61">
        <f t="shared" si="5"/>
        <v>-1.0647942749998998</v>
      </c>
      <c r="J61">
        <f t="shared" si="6"/>
        <v>1.0647942749998998</v>
      </c>
      <c r="K61">
        <f t="shared" si="7"/>
        <v>0.48935688187389592</v>
      </c>
      <c r="L61">
        <f t="shared" si="8"/>
        <v>0.51064311812610408</v>
      </c>
      <c r="M61">
        <f t="shared" si="9"/>
        <v>2.0434983894999017</v>
      </c>
      <c r="N61">
        <f t="shared" si="10"/>
        <v>1.9583148474999099</v>
      </c>
    </row>
    <row r="62" spans="1:14" x14ac:dyDescent="0.25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0.6211180124223602</v>
      </c>
      <c r="D62">
        <f t="shared" si="1"/>
        <v>0.41322314049586778</v>
      </c>
      <c r="E62">
        <f t="shared" si="2"/>
        <v>3.4341152918228035E-2</v>
      </c>
      <c r="F62">
        <f t="shared" si="3"/>
        <v>-0.22231918279349105</v>
      </c>
      <c r="G62">
        <v>0</v>
      </c>
      <c r="H62">
        <f t="shared" si="4"/>
        <v>0.25666033571171909</v>
      </c>
      <c r="I62">
        <f t="shared" si="5"/>
        <v>-1.0744616281415773</v>
      </c>
      <c r="J62">
        <f t="shared" si="6"/>
        <v>1.0744616281415773</v>
      </c>
      <c r="K62">
        <f t="shared" si="7"/>
        <v>0.60407572556020461</v>
      </c>
      <c r="L62">
        <f t="shared" si="8"/>
        <v>0.3959242744397955</v>
      </c>
      <c r="M62">
        <f t="shared" si="9"/>
        <v>1.6554215931663621</v>
      </c>
      <c r="N62">
        <f t="shared" si="10"/>
        <v>2.5257355119610394</v>
      </c>
    </row>
    <row r="63" spans="1:14" x14ac:dyDescent="0.25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0.58823529411764708</v>
      </c>
      <c r="D63">
        <f t="shared" si="1"/>
        <v>0.44444444444444442</v>
      </c>
      <c r="E63">
        <f t="shared" si="2"/>
        <v>3.2679738562091387E-2</v>
      </c>
      <c r="F63">
        <f t="shared" si="3"/>
        <v>-0.2287581699346406</v>
      </c>
      <c r="G63">
        <v>0</v>
      </c>
      <c r="H63">
        <f t="shared" si="4"/>
        <v>0.26143790849673204</v>
      </c>
      <c r="I63">
        <f t="shared" si="5"/>
        <v>-1.0690449676496974</v>
      </c>
      <c r="J63">
        <f t="shared" si="6"/>
        <v>1.0690449676496974</v>
      </c>
      <c r="K63">
        <f t="shared" si="7"/>
        <v>0.57197391510275408</v>
      </c>
      <c r="L63">
        <f t="shared" si="8"/>
        <v>0.42802608489724608</v>
      </c>
      <c r="M63">
        <f t="shared" si="9"/>
        <v>1.7483314773547878</v>
      </c>
      <c r="N63">
        <f t="shared" si="10"/>
        <v>2.3363062095621219</v>
      </c>
    </row>
    <row r="64" spans="1:14" x14ac:dyDescent="0.25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0.52083333333333337</v>
      </c>
      <c r="D64">
        <f t="shared" si="1"/>
        <v>0.50761421319796951</v>
      </c>
      <c r="E64">
        <f t="shared" si="2"/>
        <v>2.844754653130277E-2</v>
      </c>
      <c r="F64">
        <f t="shared" si="3"/>
        <v>-0.2359348561759731</v>
      </c>
      <c r="G64">
        <v>0</v>
      </c>
      <c r="H64">
        <f t="shared" si="4"/>
        <v>0.26438240270727581</v>
      </c>
      <c r="I64">
        <f t="shared" si="5"/>
        <v>-1.0585715534396718</v>
      </c>
      <c r="J64">
        <f t="shared" si="6"/>
        <v>1.0585715534396718</v>
      </c>
      <c r="K64">
        <f t="shared" si="7"/>
        <v>0.50661491420873006</v>
      </c>
      <c r="L64">
        <f t="shared" si="8"/>
        <v>0.49338508579127022</v>
      </c>
      <c r="M64">
        <f t="shared" si="9"/>
        <v>1.9738858291644976</v>
      </c>
      <c r="N64">
        <f t="shared" si="10"/>
        <v>2.0268144068364817</v>
      </c>
    </row>
    <row r="65" spans="1:14" x14ac:dyDescent="0.25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0.625</v>
      </c>
      <c r="D65">
        <f t="shared" si="1"/>
        <v>0.4098360655737705</v>
      </c>
      <c r="E65">
        <f t="shared" si="2"/>
        <v>3.4836065573770503E-2</v>
      </c>
      <c r="F65">
        <f t="shared" si="3"/>
        <v>-0.22131147540983609</v>
      </c>
      <c r="G65">
        <v>0</v>
      </c>
      <c r="H65">
        <f t="shared" si="4"/>
        <v>0.25614754098360659</v>
      </c>
      <c r="I65">
        <f t="shared" si="5"/>
        <v>-1.075828707279838</v>
      </c>
      <c r="J65">
        <f t="shared" si="6"/>
        <v>1.075828707279838</v>
      </c>
      <c r="K65">
        <f t="shared" si="7"/>
        <v>0.60771904394073795</v>
      </c>
      <c r="L65">
        <f t="shared" si="8"/>
        <v>0.39228095605926194</v>
      </c>
      <c r="M65">
        <f t="shared" si="9"/>
        <v>1.6454972243679031</v>
      </c>
      <c r="N65">
        <f t="shared" si="10"/>
        <v>2.5491933384829668</v>
      </c>
    </row>
    <row r="66" spans="1:14" x14ac:dyDescent="0.25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si="0"/>
        <v>0.52356020942408377</v>
      </c>
      <c r="D66">
        <f t="shared" si="1"/>
        <v>0.50505050505050508</v>
      </c>
      <c r="E66">
        <f t="shared" si="2"/>
        <v>2.861071447458885E-2</v>
      </c>
      <c r="F66">
        <f t="shared" si="3"/>
        <v>-0.23581363371939279</v>
      </c>
      <c r="G66">
        <v>0</v>
      </c>
      <c r="H66">
        <f t="shared" si="4"/>
        <v>0.2644243481939817</v>
      </c>
      <c r="I66">
        <f t="shared" si="5"/>
        <v>-1.0589275952301447</v>
      </c>
      <c r="J66">
        <f t="shared" si="6"/>
        <v>1.0589275952301447</v>
      </c>
      <c r="K66">
        <f t="shared" si="7"/>
        <v>0.50926243676795835</v>
      </c>
      <c r="L66">
        <f t="shared" si="8"/>
        <v>0.4907375632320416</v>
      </c>
      <c r="M66">
        <f t="shared" si="9"/>
        <v>1.9636241116594322</v>
      </c>
      <c r="N66">
        <f t="shared" si="10"/>
        <v>2.0377490433255412</v>
      </c>
    </row>
    <row r="67" spans="1:14" x14ac:dyDescent="0.25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ref="C67:C130" si="11">1/A67</f>
        <v>0.40160642570281119</v>
      </c>
      <c r="D67">
        <f t="shared" ref="D67:D130" si="12">1/B67</f>
        <v>0.63291139240506322</v>
      </c>
      <c r="E67">
        <f t="shared" ref="E67:E130" si="13">C67+D67-1</f>
        <v>3.4517818107874465E-2</v>
      </c>
      <c r="F67">
        <f t="shared" ref="F67:F130" si="14">C67+D67-(C67*D67)-1</f>
        <v>-0.21966346398251235</v>
      </c>
      <c r="G67">
        <v>0</v>
      </c>
      <c r="H67">
        <f t="shared" ref="H67:H130" si="15">C67*D67</f>
        <v>0.25418128209038682</v>
      </c>
      <c r="I67">
        <f t="shared" ref="I67:I130" si="16">((-4*F67*H67)^0.5)/(2*F67)</f>
        <v>-1.0757042116817492</v>
      </c>
      <c r="J67">
        <f t="shared" ref="J67:J130" si="17">(-((-4*F67*H67)^0.5))/(2*F67)</f>
        <v>1.0757042116817492</v>
      </c>
      <c r="K67">
        <f t="shared" ref="K67:K130" si="18">IF(A67="","",(C67/($J67+C67-($J67*C67))))</f>
        <v>0.38420173597293183</v>
      </c>
      <c r="L67">
        <f t="shared" ref="L67:L130" si="19">IF(B67="","",(D67/($J67+D67-($J67*D67))))</f>
        <v>0.61579826402706817</v>
      </c>
      <c r="M67">
        <f t="shared" ref="M67:M130" si="20">IF(A67="","",1/K67)</f>
        <v>2.6027992754058067</v>
      </c>
      <c r="N67">
        <f t="shared" ref="N67:N130" si="21">IF(B67="","",1/L67)</f>
        <v>1.6239084427754149</v>
      </c>
    </row>
    <row r="68" spans="1:14" x14ac:dyDescent="0.25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11"/>
        <v>0.3968253968253968</v>
      </c>
      <c r="D68">
        <f t="shared" si="12"/>
        <v>0.63694267515923564</v>
      </c>
      <c r="E68">
        <f t="shared" si="13"/>
        <v>3.3768071984632497E-2</v>
      </c>
      <c r="F68">
        <f t="shared" si="14"/>
        <v>-0.21898695784046107</v>
      </c>
      <c r="G68">
        <v>0</v>
      </c>
      <c r="H68">
        <f t="shared" si="15"/>
        <v>0.25275502982509351</v>
      </c>
      <c r="I68">
        <f t="shared" si="16"/>
        <v>-1.0743376064838499</v>
      </c>
      <c r="J68">
        <f t="shared" si="17"/>
        <v>1.0743376064838499</v>
      </c>
      <c r="K68">
        <f t="shared" si="18"/>
        <v>0.37979589711327127</v>
      </c>
      <c r="L68">
        <f t="shared" si="19"/>
        <v>0.62020410288672867</v>
      </c>
      <c r="M68">
        <f t="shared" si="20"/>
        <v>2.6329931618554516</v>
      </c>
      <c r="N68">
        <f t="shared" si="21"/>
        <v>1.6123724356957947</v>
      </c>
    </row>
    <row r="69" spans="1:14" x14ac:dyDescent="0.25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11"/>
        <v>0.4098360655737705</v>
      </c>
      <c r="D69">
        <f t="shared" si="12"/>
        <v>0.625</v>
      </c>
      <c r="E69">
        <f t="shared" si="13"/>
        <v>3.4836065573770503E-2</v>
      </c>
      <c r="F69">
        <f t="shared" si="14"/>
        <v>-0.22131147540983609</v>
      </c>
      <c r="G69">
        <v>0</v>
      </c>
      <c r="H69">
        <f t="shared" si="15"/>
        <v>0.25614754098360659</v>
      </c>
      <c r="I69">
        <f t="shared" si="16"/>
        <v>-1.075828707279838</v>
      </c>
      <c r="J69">
        <f t="shared" si="17"/>
        <v>1.075828707279838</v>
      </c>
      <c r="K69">
        <f t="shared" si="18"/>
        <v>0.39228095605926194</v>
      </c>
      <c r="L69">
        <f t="shared" si="19"/>
        <v>0.60771904394073795</v>
      </c>
      <c r="M69">
        <f t="shared" si="20"/>
        <v>2.5491933384829668</v>
      </c>
      <c r="N69">
        <f t="shared" si="21"/>
        <v>1.6454972243679031</v>
      </c>
    </row>
    <row r="70" spans="1:14" x14ac:dyDescent="0.25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11"/>
        <v>0.55865921787709494</v>
      </c>
      <c r="D70">
        <f t="shared" si="12"/>
        <v>0.47393364928909953</v>
      </c>
      <c r="E70">
        <f t="shared" si="13"/>
        <v>3.2592867166194583E-2</v>
      </c>
      <c r="F70">
        <f t="shared" si="14"/>
        <v>-0.23217453467129112</v>
      </c>
      <c r="G70">
        <v>0</v>
      </c>
      <c r="H70">
        <f t="shared" si="15"/>
        <v>0.26476740183748576</v>
      </c>
      <c r="I70">
        <f t="shared" si="16"/>
        <v>-1.0678861770883312</v>
      </c>
      <c r="J70">
        <f t="shared" si="17"/>
        <v>1.0678861770883312</v>
      </c>
      <c r="K70">
        <f t="shared" si="18"/>
        <v>0.54240816034763273</v>
      </c>
      <c r="L70">
        <f t="shared" si="19"/>
        <v>0.45759183965236705</v>
      </c>
      <c r="M70">
        <f t="shared" si="20"/>
        <v>1.8436300798997822</v>
      </c>
      <c r="N70">
        <f t="shared" si="21"/>
        <v>2.1853536565680476</v>
      </c>
    </row>
    <row r="71" spans="1:14" x14ac:dyDescent="0.25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11"/>
        <v>0.43478260869565222</v>
      </c>
      <c r="D71">
        <f t="shared" si="12"/>
        <v>0.5988023952095809</v>
      </c>
      <c r="E71">
        <f t="shared" si="13"/>
        <v>3.3585003905233002E-2</v>
      </c>
      <c r="F71">
        <f t="shared" si="14"/>
        <v>-0.22676386357719358</v>
      </c>
      <c r="G71">
        <v>0</v>
      </c>
      <c r="H71">
        <f t="shared" si="15"/>
        <v>0.26034886748242653</v>
      </c>
      <c r="I71">
        <f t="shared" si="16"/>
        <v>-1.0714969088698136</v>
      </c>
      <c r="J71">
        <f t="shared" si="17"/>
        <v>1.0714969088698136</v>
      </c>
      <c r="K71">
        <f t="shared" si="18"/>
        <v>0.41789493273906014</v>
      </c>
      <c r="L71">
        <f t="shared" si="19"/>
        <v>0.58210506726094002</v>
      </c>
      <c r="M71">
        <f t="shared" si="20"/>
        <v>2.3929459815307572</v>
      </c>
      <c r="N71">
        <f t="shared" si="21"/>
        <v>1.7179029289427752</v>
      </c>
    </row>
    <row r="72" spans="1:14" x14ac:dyDescent="0.25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11"/>
        <v>0.4081632653061224</v>
      </c>
      <c r="D72">
        <f t="shared" si="12"/>
        <v>0.6211180124223602</v>
      </c>
      <c r="E72">
        <f t="shared" si="13"/>
        <v>2.9281277728482547E-2</v>
      </c>
      <c r="F72">
        <f t="shared" si="14"/>
        <v>-0.22423627836227666</v>
      </c>
      <c r="G72">
        <v>0</v>
      </c>
      <c r="H72">
        <f t="shared" si="15"/>
        <v>0.25351755609075921</v>
      </c>
      <c r="I72">
        <f t="shared" si="16"/>
        <v>-1.0632884133003033</v>
      </c>
      <c r="J72">
        <f t="shared" si="17"/>
        <v>1.0632884133003033</v>
      </c>
      <c r="K72">
        <f t="shared" si="18"/>
        <v>0.39342690662395058</v>
      </c>
      <c r="L72">
        <f t="shared" si="19"/>
        <v>0.60657309337604948</v>
      </c>
      <c r="M72">
        <f t="shared" si="20"/>
        <v>2.5417681992854404</v>
      </c>
      <c r="N72">
        <f t="shared" si="21"/>
        <v>1.648605932113185</v>
      </c>
    </row>
    <row r="73" spans="1:14" x14ac:dyDescent="0.25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11"/>
        <v>0.37878787878787878</v>
      </c>
      <c r="D73">
        <f t="shared" si="12"/>
        <v>0.64935064935064934</v>
      </c>
      <c r="E73">
        <f t="shared" si="13"/>
        <v>2.813852813852824E-2</v>
      </c>
      <c r="F73">
        <f t="shared" si="14"/>
        <v>-0.21782762691853597</v>
      </c>
      <c r="G73">
        <v>0</v>
      </c>
      <c r="H73">
        <f t="shared" si="15"/>
        <v>0.24596615505706415</v>
      </c>
      <c r="I73">
        <f t="shared" si="16"/>
        <v>-1.0626278551055639</v>
      </c>
      <c r="J73">
        <f t="shared" si="17"/>
        <v>1.0626278551055639</v>
      </c>
      <c r="K73">
        <f t="shared" si="18"/>
        <v>0.36460293498317031</v>
      </c>
      <c r="L73">
        <f t="shared" si="19"/>
        <v>0.63539706501682969</v>
      </c>
      <c r="M73">
        <f t="shared" si="20"/>
        <v>2.7427096823731243</v>
      </c>
      <c r="N73">
        <f t="shared" si="21"/>
        <v>1.5738190417570046</v>
      </c>
    </row>
    <row r="74" spans="1:14" x14ac:dyDescent="0.25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11"/>
        <v>0.67567567567567566</v>
      </c>
      <c r="D74">
        <f t="shared" si="12"/>
        <v>0.35971223021582738</v>
      </c>
      <c r="E74">
        <f t="shared" si="13"/>
        <v>3.538790589150298E-2</v>
      </c>
      <c r="F74">
        <f t="shared" si="14"/>
        <v>-0.20766089830838041</v>
      </c>
      <c r="G74">
        <v>0</v>
      </c>
      <c r="H74">
        <f t="shared" si="15"/>
        <v>0.24304880419988337</v>
      </c>
      <c r="I74">
        <f t="shared" si="16"/>
        <v>-1.0818558060197885</v>
      </c>
      <c r="J74">
        <f t="shared" si="17"/>
        <v>1.0818558060197885</v>
      </c>
      <c r="K74">
        <f t="shared" si="18"/>
        <v>0.65820184564360973</v>
      </c>
      <c r="L74">
        <f t="shared" si="19"/>
        <v>0.34179815435639038</v>
      </c>
      <c r="M74">
        <f t="shared" si="20"/>
        <v>1.5192907868894985</v>
      </c>
      <c r="N74">
        <f t="shared" si="21"/>
        <v>2.9257033347152235</v>
      </c>
    </row>
    <row r="75" spans="1:14" x14ac:dyDescent="0.25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11"/>
        <v>0.5524861878453039</v>
      </c>
      <c r="D75">
        <f t="shared" si="12"/>
        <v>0.47846889952153115</v>
      </c>
      <c r="E75">
        <f t="shared" si="13"/>
        <v>3.0955087366835166E-2</v>
      </c>
      <c r="F75">
        <f t="shared" si="14"/>
        <v>-0.23339237093235332</v>
      </c>
      <c r="G75">
        <v>0</v>
      </c>
      <c r="H75">
        <f t="shared" si="15"/>
        <v>0.26434745829918849</v>
      </c>
      <c r="I75">
        <f t="shared" si="16"/>
        <v>-1.064251428023502</v>
      </c>
      <c r="J75">
        <f t="shared" si="17"/>
        <v>1.064251428023502</v>
      </c>
      <c r="K75">
        <f t="shared" si="18"/>
        <v>0.53704433642160887</v>
      </c>
      <c r="L75">
        <f t="shared" si="19"/>
        <v>0.46295566357839102</v>
      </c>
      <c r="M75">
        <f t="shared" si="20"/>
        <v>1.8620436566990362</v>
      </c>
      <c r="N75">
        <f t="shared" si="21"/>
        <v>2.1600340565456171</v>
      </c>
    </row>
    <row r="76" spans="1:14" x14ac:dyDescent="0.25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11"/>
        <v>0.34965034965034969</v>
      </c>
      <c r="D76">
        <f t="shared" si="12"/>
        <v>0.68965517241379315</v>
      </c>
      <c r="E76">
        <f t="shared" si="13"/>
        <v>3.9305522064142728E-2</v>
      </c>
      <c r="F76">
        <f t="shared" si="14"/>
        <v>-0.20183265010851226</v>
      </c>
      <c r="G76">
        <v>0</v>
      </c>
      <c r="H76">
        <f t="shared" si="15"/>
        <v>0.24113817217265499</v>
      </c>
      <c r="I76">
        <f t="shared" si="16"/>
        <v>-1.0930430596399214</v>
      </c>
      <c r="J76">
        <f t="shared" si="17"/>
        <v>1.0930430596399214</v>
      </c>
      <c r="K76">
        <f t="shared" si="18"/>
        <v>0.32970002902029394</v>
      </c>
      <c r="L76">
        <f t="shared" si="19"/>
        <v>0.67029997097970617</v>
      </c>
      <c r="M76">
        <f t="shared" si="20"/>
        <v>3.0330600909302539</v>
      </c>
      <c r="N76">
        <f t="shared" si="21"/>
        <v>1.4918693768379645</v>
      </c>
    </row>
    <row r="77" spans="1:14" x14ac:dyDescent="0.25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11"/>
        <v>0.32573289902280134</v>
      </c>
      <c r="D77">
        <f t="shared" si="12"/>
        <v>0.71942446043165476</v>
      </c>
      <c r="E77">
        <f t="shared" si="13"/>
        <v>4.5157359454456092E-2</v>
      </c>
      <c r="F77">
        <f t="shared" si="14"/>
        <v>-0.18918285566986148</v>
      </c>
      <c r="G77">
        <v>0</v>
      </c>
      <c r="H77">
        <f t="shared" si="15"/>
        <v>0.23434021512431755</v>
      </c>
      <c r="I77">
        <f t="shared" si="16"/>
        <v>-1.1129676054902966</v>
      </c>
      <c r="J77">
        <f t="shared" si="17"/>
        <v>1.1129676054902966</v>
      </c>
      <c r="K77">
        <f t="shared" si="18"/>
        <v>0.30267782613828348</v>
      </c>
      <c r="L77">
        <f t="shared" si="19"/>
        <v>0.69732217386171658</v>
      </c>
      <c r="M77">
        <f t="shared" si="20"/>
        <v>3.3038429433649132</v>
      </c>
      <c r="N77">
        <f t="shared" si="21"/>
        <v>1.4340573661412155</v>
      </c>
    </row>
    <row r="78" spans="1:14" x14ac:dyDescent="0.25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11"/>
        <v>0.32679738562091504</v>
      </c>
      <c r="D78">
        <f t="shared" si="12"/>
        <v>0.7142857142857143</v>
      </c>
      <c r="E78">
        <f t="shared" si="13"/>
        <v>4.1083099906629394E-2</v>
      </c>
      <c r="F78">
        <f t="shared" si="14"/>
        <v>-0.19234360410830997</v>
      </c>
      <c r="G78">
        <v>0</v>
      </c>
      <c r="H78">
        <f t="shared" si="15"/>
        <v>0.23342670401493931</v>
      </c>
      <c r="I78">
        <f t="shared" si="16"/>
        <v>-1.1016316230980794</v>
      </c>
      <c r="J78">
        <f t="shared" si="17"/>
        <v>1.1016316230980794</v>
      </c>
      <c r="K78">
        <f t="shared" si="18"/>
        <v>0.30587015508001053</v>
      </c>
      <c r="L78">
        <f t="shared" si="19"/>
        <v>0.69412984491998964</v>
      </c>
      <c r="M78">
        <f t="shared" si="20"/>
        <v>3.2693611435820427</v>
      </c>
      <c r="N78">
        <f t="shared" si="21"/>
        <v>1.4406526492392315</v>
      </c>
    </row>
    <row r="79" spans="1:14" x14ac:dyDescent="0.25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11"/>
        <v>0.49751243781094534</v>
      </c>
      <c r="D79">
        <f t="shared" si="12"/>
        <v>0.54054054054054046</v>
      </c>
      <c r="E79">
        <f t="shared" si="13"/>
        <v>3.80529783514858E-2</v>
      </c>
      <c r="F79">
        <f t="shared" si="14"/>
        <v>-0.23087266370848458</v>
      </c>
      <c r="G79">
        <v>0</v>
      </c>
      <c r="H79">
        <f t="shared" si="15"/>
        <v>0.26892564205997044</v>
      </c>
      <c r="I79">
        <f t="shared" si="16"/>
        <v>-1.0792693660942112</v>
      </c>
      <c r="J79">
        <f t="shared" si="17"/>
        <v>1.0792693660942112</v>
      </c>
      <c r="K79">
        <f t="shared" si="18"/>
        <v>0.47845469244925098</v>
      </c>
      <c r="L79">
        <f t="shared" si="19"/>
        <v>0.52154530755074879</v>
      </c>
      <c r="M79">
        <f t="shared" si="20"/>
        <v>2.0900620597551534</v>
      </c>
      <c r="N79">
        <f t="shared" si="21"/>
        <v>1.91737896118008</v>
      </c>
    </row>
    <row r="80" spans="1:14" x14ac:dyDescent="0.25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11"/>
        <v>0.5617977528089888</v>
      </c>
      <c r="D80">
        <f t="shared" si="12"/>
        <v>0.48076923076923073</v>
      </c>
      <c r="E80">
        <f t="shared" si="13"/>
        <v>4.2566983578219642E-2</v>
      </c>
      <c r="F80">
        <f t="shared" si="14"/>
        <v>-0.22752808988764039</v>
      </c>
      <c r="G80">
        <v>0</v>
      </c>
      <c r="H80">
        <f t="shared" si="15"/>
        <v>0.27009507346585998</v>
      </c>
      <c r="I80">
        <f t="shared" si="16"/>
        <v>-1.0895340841010226</v>
      </c>
      <c r="J80">
        <f t="shared" si="17"/>
        <v>1.0895340841010226</v>
      </c>
      <c r="K80">
        <f t="shared" si="18"/>
        <v>0.54058829184432911</v>
      </c>
      <c r="L80">
        <f t="shared" si="19"/>
        <v>0.45941170815567078</v>
      </c>
      <c r="M80">
        <f t="shared" si="20"/>
        <v>1.8498365855987975</v>
      </c>
      <c r="N80">
        <f t="shared" si="21"/>
        <v>2.1766968108291049</v>
      </c>
    </row>
    <row r="81" spans="1:14" x14ac:dyDescent="0.25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11"/>
        <v>0.48309178743961356</v>
      </c>
      <c r="D81">
        <f t="shared" si="12"/>
        <v>0.5524861878453039</v>
      </c>
      <c r="E81">
        <f t="shared" si="13"/>
        <v>3.5577975284917462E-2</v>
      </c>
      <c r="F81">
        <f t="shared" si="14"/>
        <v>-0.23132356473696847</v>
      </c>
      <c r="G81">
        <v>0</v>
      </c>
      <c r="H81">
        <f t="shared" si="15"/>
        <v>0.26690154002188599</v>
      </c>
      <c r="I81">
        <f t="shared" si="16"/>
        <v>-1.0741516544951821</v>
      </c>
      <c r="J81">
        <f t="shared" si="17"/>
        <v>1.0741516544951821</v>
      </c>
      <c r="K81">
        <f t="shared" si="18"/>
        <v>0.46525861134990021</v>
      </c>
      <c r="L81">
        <f t="shared" si="19"/>
        <v>0.53474138865009979</v>
      </c>
      <c r="M81">
        <f t="shared" si="20"/>
        <v>2.1493422703098441</v>
      </c>
      <c r="N81">
        <f t="shared" si="21"/>
        <v>1.8700628401410975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11"/>
        <v>0.59523809523809523</v>
      </c>
      <c r="D82">
        <f t="shared" si="12"/>
        <v>0.44843049327354262</v>
      </c>
      <c r="E82">
        <f t="shared" si="13"/>
        <v>4.3668588511637907E-2</v>
      </c>
      <c r="F82">
        <f t="shared" si="14"/>
        <v>-0.22325432415118507</v>
      </c>
      <c r="G82">
        <v>0</v>
      </c>
      <c r="H82">
        <f t="shared" si="15"/>
        <v>0.26692291266282298</v>
      </c>
      <c r="I82">
        <f t="shared" si="16"/>
        <v>-1.0934350421017387</v>
      </c>
      <c r="J82">
        <f t="shared" si="17"/>
        <v>1.0934350421017387</v>
      </c>
      <c r="K82">
        <f t="shared" si="18"/>
        <v>0.57354714688382902</v>
      </c>
      <c r="L82">
        <f t="shared" si="19"/>
        <v>0.42645285311617104</v>
      </c>
      <c r="M82">
        <f t="shared" si="20"/>
        <v>1.743535828629182</v>
      </c>
      <c r="N82">
        <f t="shared" si="21"/>
        <v>2.3449251017851385</v>
      </c>
    </row>
    <row r="83" spans="1:14" x14ac:dyDescent="0.25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11"/>
        <v>0.6211180124223602</v>
      </c>
      <c r="D83">
        <f t="shared" si="12"/>
        <v>0.42372881355932207</v>
      </c>
      <c r="E83">
        <f t="shared" si="13"/>
        <v>4.4846825981682326E-2</v>
      </c>
      <c r="F83">
        <f t="shared" si="14"/>
        <v>-0.21833877250236866</v>
      </c>
      <c r="G83">
        <v>0</v>
      </c>
      <c r="H83">
        <f t="shared" si="15"/>
        <v>0.26318559848405093</v>
      </c>
      <c r="I83">
        <f t="shared" si="16"/>
        <v>-1.0979071877276472</v>
      </c>
      <c r="J83">
        <f t="shared" si="17"/>
        <v>1.0979071877276472</v>
      </c>
      <c r="K83">
        <f t="shared" si="18"/>
        <v>0.59890159608152527</v>
      </c>
      <c r="L83">
        <f t="shared" si="19"/>
        <v>0.40109840391847473</v>
      </c>
      <c r="M83">
        <f t="shared" si="20"/>
        <v>1.6697233845138648</v>
      </c>
      <c r="N83">
        <f t="shared" si="21"/>
        <v>2.4931537753095996</v>
      </c>
    </row>
    <row r="84" spans="1:14" x14ac:dyDescent="0.25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11"/>
        <v>0.63291139240506322</v>
      </c>
      <c r="D84">
        <f t="shared" si="12"/>
        <v>0.4098360655737705</v>
      </c>
      <c r="E84">
        <f t="shared" si="13"/>
        <v>4.2747457978833836E-2</v>
      </c>
      <c r="F84">
        <f t="shared" si="14"/>
        <v>-0.21664245694127404</v>
      </c>
      <c r="G84">
        <v>0</v>
      </c>
      <c r="H84">
        <f t="shared" si="15"/>
        <v>0.25938991492010788</v>
      </c>
      <c r="I84">
        <f t="shared" si="16"/>
        <v>-1.0942202738310214</v>
      </c>
      <c r="J84">
        <f t="shared" si="17"/>
        <v>1.0942202738310214</v>
      </c>
      <c r="K84">
        <f t="shared" si="18"/>
        <v>0.61175258987945458</v>
      </c>
      <c r="L84">
        <f t="shared" si="19"/>
        <v>0.38824741012054537</v>
      </c>
      <c r="M84">
        <f t="shared" si="20"/>
        <v>1.6346477588219925</v>
      </c>
      <c r="N84">
        <f t="shared" si="21"/>
        <v>2.5756771943166705</v>
      </c>
    </row>
    <row r="85" spans="1:14" x14ac:dyDescent="0.25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11"/>
        <v>0.60240963855421692</v>
      </c>
      <c r="D85">
        <f t="shared" si="12"/>
        <v>0.44052863436123346</v>
      </c>
      <c r="E85">
        <f t="shared" si="13"/>
        <v>4.2938272915450382E-2</v>
      </c>
      <c r="F85">
        <f t="shared" si="14"/>
        <v>-0.22244042248288309</v>
      </c>
      <c r="G85">
        <v>0</v>
      </c>
      <c r="H85">
        <f t="shared" si="15"/>
        <v>0.26537869539833342</v>
      </c>
      <c r="I85">
        <f t="shared" si="16"/>
        <v>-1.0922603577424574</v>
      </c>
      <c r="J85">
        <f t="shared" si="17"/>
        <v>1.0922603577424574</v>
      </c>
      <c r="K85">
        <f t="shared" si="18"/>
        <v>0.58109404613159377</v>
      </c>
      <c r="L85">
        <f t="shared" si="19"/>
        <v>0.41890595386840634</v>
      </c>
      <c r="M85">
        <f t="shared" si="20"/>
        <v>1.7208918361100216</v>
      </c>
      <c r="N85">
        <f t="shared" si="21"/>
        <v>2.387170654332921</v>
      </c>
    </row>
    <row r="86" spans="1:14" x14ac:dyDescent="0.25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11"/>
        <v>0.58139534883720934</v>
      </c>
      <c r="D86">
        <f t="shared" si="12"/>
        <v>0.46296296296296291</v>
      </c>
      <c r="E86">
        <f t="shared" si="13"/>
        <v>4.4358311800172245E-2</v>
      </c>
      <c r="F86">
        <f t="shared" si="14"/>
        <v>-0.22480620155038755</v>
      </c>
      <c r="G86">
        <v>0</v>
      </c>
      <c r="H86">
        <f t="shared" si="15"/>
        <v>0.26916451335055985</v>
      </c>
      <c r="I86">
        <f t="shared" si="16"/>
        <v>-1.0942202738310214</v>
      </c>
      <c r="J86">
        <f t="shared" si="17"/>
        <v>1.0942202738310214</v>
      </c>
      <c r="K86">
        <f t="shared" si="18"/>
        <v>0.55933460749166131</v>
      </c>
      <c r="L86">
        <f t="shared" si="19"/>
        <v>0.44066539250833864</v>
      </c>
      <c r="M86">
        <f t="shared" si="20"/>
        <v>1.7878385971583355</v>
      </c>
      <c r="N86">
        <f t="shared" si="21"/>
        <v>2.2692955176439846</v>
      </c>
    </row>
    <row r="87" spans="1:14" x14ac:dyDescent="0.25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11"/>
        <v>0.54644808743169393</v>
      </c>
      <c r="D87">
        <f t="shared" si="12"/>
        <v>0.48309178743961356</v>
      </c>
      <c r="E87">
        <f t="shared" si="13"/>
        <v>2.9539874871307603E-2</v>
      </c>
      <c r="F87">
        <f t="shared" si="14"/>
        <v>-0.23444470842902765</v>
      </c>
      <c r="G87">
        <v>0</v>
      </c>
      <c r="H87">
        <f t="shared" si="15"/>
        <v>0.26398458330033525</v>
      </c>
      <c r="I87">
        <f t="shared" si="16"/>
        <v>-1.0611311532512866</v>
      </c>
      <c r="J87">
        <f t="shared" si="17"/>
        <v>1.0611311532512866</v>
      </c>
      <c r="K87">
        <f t="shared" si="18"/>
        <v>0.53170592832305175</v>
      </c>
      <c r="L87">
        <f t="shared" si="19"/>
        <v>0.46829407167694814</v>
      </c>
      <c r="M87">
        <f t="shared" si="20"/>
        <v>1.8807388571985679</v>
      </c>
      <c r="N87">
        <f t="shared" si="21"/>
        <v>2.1354103339788768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11"/>
        <v>0.47619047619047616</v>
      </c>
      <c r="D88">
        <f t="shared" si="12"/>
        <v>0.5524861878453039</v>
      </c>
      <c r="E88">
        <f t="shared" si="13"/>
        <v>2.8676664035780064E-2</v>
      </c>
      <c r="F88">
        <f t="shared" si="14"/>
        <v>-0.23441199684293612</v>
      </c>
      <c r="G88">
        <v>0</v>
      </c>
      <c r="H88">
        <f t="shared" si="15"/>
        <v>0.26308866087871613</v>
      </c>
      <c r="I88">
        <f t="shared" si="16"/>
        <v>-1.0594028769395469</v>
      </c>
      <c r="J88">
        <f t="shared" si="17"/>
        <v>1.0594028769395469</v>
      </c>
      <c r="K88">
        <f t="shared" si="18"/>
        <v>0.46182056328667725</v>
      </c>
      <c r="L88">
        <f t="shared" si="19"/>
        <v>0.5381794367133228</v>
      </c>
      <c r="M88">
        <f t="shared" si="20"/>
        <v>2.1653431646335015</v>
      </c>
      <c r="N88">
        <f t="shared" si="21"/>
        <v>1.8581163303210331</v>
      </c>
    </row>
    <row r="89" spans="1:14" x14ac:dyDescent="0.25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11"/>
        <v>0.5617977528089888</v>
      </c>
      <c r="D89">
        <f t="shared" si="12"/>
        <v>0.47846889952153115</v>
      </c>
      <c r="E89">
        <f t="shared" si="13"/>
        <v>4.0266652330519959E-2</v>
      </c>
      <c r="F89">
        <f t="shared" si="14"/>
        <v>-0.22853610020966608</v>
      </c>
      <c r="G89">
        <v>0</v>
      </c>
      <c r="H89">
        <f t="shared" si="15"/>
        <v>0.26880275254018604</v>
      </c>
      <c r="I89">
        <f t="shared" si="16"/>
        <v>-1.084524705455941</v>
      </c>
      <c r="J89">
        <f t="shared" si="17"/>
        <v>1.084524705455941</v>
      </c>
      <c r="K89">
        <f t="shared" si="18"/>
        <v>0.54173256587535168</v>
      </c>
      <c r="L89">
        <f t="shared" si="19"/>
        <v>0.45826743412464838</v>
      </c>
      <c r="M89">
        <f t="shared" si="20"/>
        <v>1.8459292702556338</v>
      </c>
      <c r="N89">
        <f t="shared" si="21"/>
        <v>2.1821319289469754</v>
      </c>
    </row>
    <row r="90" spans="1:14" x14ac:dyDescent="0.25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11"/>
        <v>0.61728395061728392</v>
      </c>
      <c r="D90">
        <f t="shared" si="12"/>
        <v>0.41666666666666669</v>
      </c>
      <c r="E90">
        <f t="shared" si="13"/>
        <v>3.3950617283950546E-2</v>
      </c>
      <c r="F90">
        <f t="shared" si="14"/>
        <v>-0.22325102880658443</v>
      </c>
      <c r="G90">
        <v>0</v>
      </c>
      <c r="H90">
        <f t="shared" si="15"/>
        <v>0.25720164609053497</v>
      </c>
      <c r="I90">
        <f t="shared" si="16"/>
        <v>-1.0733469768527295</v>
      </c>
      <c r="J90">
        <f t="shared" si="17"/>
        <v>1.0733469768527295</v>
      </c>
      <c r="K90">
        <f t="shared" si="18"/>
        <v>0.60042926165619326</v>
      </c>
      <c r="L90">
        <f t="shared" si="19"/>
        <v>0.3995707383438068</v>
      </c>
      <c r="M90">
        <f t="shared" si="20"/>
        <v>1.6654751256486924</v>
      </c>
      <c r="N90">
        <f t="shared" si="21"/>
        <v>2.502685767593821</v>
      </c>
    </row>
    <row r="91" spans="1:14" x14ac:dyDescent="0.25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11"/>
        <v>0.54644808743169393</v>
      </c>
      <c r="D91">
        <f t="shared" si="12"/>
        <v>0.48780487804878053</v>
      </c>
      <c r="E91">
        <f t="shared" si="13"/>
        <v>3.4252965480474407E-2</v>
      </c>
      <c r="F91">
        <f t="shared" si="14"/>
        <v>-0.23230707716913246</v>
      </c>
      <c r="G91">
        <v>0</v>
      </c>
      <c r="H91">
        <f t="shared" si="15"/>
        <v>0.26656004264960681</v>
      </c>
      <c r="I91">
        <f t="shared" si="16"/>
        <v>-1.0711894933108055</v>
      </c>
      <c r="J91">
        <f t="shared" si="17"/>
        <v>1.0711894933108055</v>
      </c>
      <c r="K91">
        <f t="shared" si="18"/>
        <v>0.52935616627105819</v>
      </c>
      <c r="L91">
        <f t="shared" si="19"/>
        <v>0.47064383372894186</v>
      </c>
      <c r="M91">
        <f t="shared" si="20"/>
        <v>1.8890872794479689</v>
      </c>
      <c r="N91">
        <f t="shared" si="21"/>
        <v>2.1247489679763456</v>
      </c>
    </row>
    <row r="92" spans="1:14" x14ac:dyDescent="0.25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11"/>
        <v>0.65359477124183007</v>
      </c>
      <c r="D92">
        <f t="shared" si="12"/>
        <v>0.40160642570281119</v>
      </c>
      <c r="E92">
        <f t="shared" si="13"/>
        <v>5.5201196944641318E-2</v>
      </c>
      <c r="F92">
        <f t="shared" si="14"/>
        <v>-0.20728666299183662</v>
      </c>
      <c r="G92">
        <v>0</v>
      </c>
      <c r="H92">
        <f t="shared" si="15"/>
        <v>0.26248785993647789</v>
      </c>
      <c r="I92">
        <f t="shared" si="16"/>
        <v>-1.1253015860726299</v>
      </c>
      <c r="J92">
        <f t="shared" si="17"/>
        <v>1.1253015860726299</v>
      </c>
      <c r="K92">
        <f t="shared" si="18"/>
        <v>0.62640555987337954</v>
      </c>
      <c r="L92">
        <f t="shared" si="19"/>
        <v>0.37359444012662057</v>
      </c>
      <c r="M92">
        <f t="shared" si="20"/>
        <v>1.5964098406184934</v>
      </c>
      <c r="N92">
        <f t="shared" si="21"/>
        <v>2.6766993632482183</v>
      </c>
    </row>
    <row r="93" spans="1:14" x14ac:dyDescent="0.25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11"/>
        <v>0.4098360655737705</v>
      </c>
      <c r="D93">
        <f t="shared" si="12"/>
        <v>0.64102564102564097</v>
      </c>
      <c r="E93">
        <f t="shared" si="13"/>
        <v>5.0861706599411471E-2</v>
      </c>
      <c r="F93">
        <f t="shared" si="14"/>
        <v>-0.21185372005044134</v>
      </c>
      <c r="G93">
        <v>0</v>
      </c>
      <c r="H93">
        <f t="shared" si="15"/>
        <v>0.26271542664985287</v>
      </c>
      <c r="I93">
        <f t="shared" si="16"/>
        <v>-1.1135885079684349</v>
      </c>
      <c r="J93">
        <f t="shared" si="17"/>
        <v>1.1135885079684349</v>
      </c>
      <c r="K93">
        <f t="shared" si="18"/>
        <v>0.384088378211075</v>
      </c>
      <c r="L93">
        <f t="shared" si="19"/>
        <v>0.615911621788925</v>
      </c>
      <c r="M93">
        <f t="shared" si="20"/>
        <v>2.6035674514745457</v>
      </c>
      <c r="N93">
        <f t="shared" si="21"/>
        <v>1.6236095644623239</v>
      </c>
    </row>
    <row r="94" spans="1:14" x14ac:dyDescent="0.25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11"/>
        <v>0.4</v>
      </c>
      <c r="D94">
        <f t="shared" si="12"/>
        <v>0.65359477124183007</v>
      </c>
      <c r="E94">
        <f t="shared" si="13"/>
        <v>5.3594771241830097E-2</v>
      </c>
      <c r="F94">
        <f t="shared" si="14"/>
        <v>-0.20784313725490189</v>
      </c>
      <c r="G94">
        <v>0</v>
      </c>
      <c r="H94">
        <f t="shared" si="15"/>
        <v>0.26143790849673204</v>
      </c>
      <c r="I94">
        <f t="shared" si="16"/>
        <v>-1.1215443081840888</v>
      </c>
      <c r="J94">
        <f t="shared" si="17"/>
        <v>1.1215443081840888</v>
      </c>
      <c r="K94">
        <f t="shared" si="18"/>
        <v>0.37281208763541268</v>
      </c>
      <c r="L94">
        <f t="shared" si="19"/>
        <v>0.62718791236458715</v>
      </c>
      <c r="M94">
        <f t="shared" si="20"/>
        <v>2.6823164622761335</v>
      </c>
      <c r="N94">
        <f t="shared" si="21"/>
        <v>1.5944184833375672</v>
      </c>
    </row>
    <row r="95" spans="1:14" x14ac:dyDescent="0.25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11"/>
        <v>0.42553191489361702</v>
      </c>
      <c r="D95">
        <f t="shared" si="12"/>
        <v>0.63694267515923564</v>
      </c>
      <c r="E95">
        <f t="shared" si="13"/>
        <v>6.2474590052852719E-2</v>
      </c>
      <c r="F95">
        <f t="shared" si="14"/>
        <v>-0.20856484618511995</v>
      </c>
      <c r="G95">
        <v>0</v>
      </c>
      <c r="H95">
        <f t="shared" si="15"/>
        <v>0.27103943623797261</v>
      </c>
      <c r="I95">
        <f t="shared" si="16"/>
        <v>-1.1399759467612822</v>
      </c>
      <c r="J95">
        <f t="shared" si="17"/>
        <v>1.1399759467612822</v>
      </c>
      <c r="K95">
        <f t="shared" si="18"/>
        <v>0.39386088593949586</v>
      </c>
      <c r="L95">
        <f t="shared" si="19"/>
        <v>0.60613911406050403</v>
      </c>
      <c r="M95">
        <f t="shared" si="20"/>
        <v>2.5389675281277309</v>
      </c>
      <c r="N95">
        <f t="shared" si="21"/>
        <v>1.6497862896539313</v>
      </c>
    </row>
    <row r="96" spans="1:14" x14ac:dyDescent="0.25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11"/>
        <v>0.625</v>
      </c>
      <c r="D96">
        <f t="shared" si="12"/>
        <v>0.40160642570281119</v>
      </c>
      <c r="E96">
        <f t="shared" si="13"/>
        <v>2.6606425702811132E-2</v>
      </c>
      <c r="F96">
        <f t="shared" si="14"/>
        <v>-0.22439759036144591</v>
      </c>
      <c r="G96">
        <v>0</v>
      </c>
      <c r="H96">
        <f t="shared" si="15"/>
        <v>0.25100401606425699</v>
      </c>
      <c r="I96">
        <f t="shared" si="16"/>
        <v>-1.0576238616172537</v>
      </c>
      <c r="J96">
        <f t="shared" si="17"/>
        <v>1.0576238616172537</v>
      </c>
      <c r="K96">
        <f t="shared" si="18"/>
        <v>0.61178007608334262</v>
      </c>
      <c r="L96">
        <f t="shared" si="19"/>
        <v>0.38821992391665738</v>
      </c>
      <c r="M96">
        <f t="shared" si="20"/>
        <v>1.6345743169703524</v>
      </c>
      <c r="N96">
        <f t="shared" si="21"/>
        <v>2.5758595538097082</v>
      </c>
    </row>
    <row r="97" spans="1:14" x14ac:dyDescent="0.25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11"/>
        <v>0.55865921787709494</v>
      </c>
      <c r="D97">
        <f t="shared" si="12"/>
        <v>0.47169811320754712</v>
      </c>
      <c r="E97">
        <f t="shared" si="13"/>
        <v>3.0357331084642114E-2</v>
      </c>
      <c r="F97">
        <f t="shared" si="14"/>
        <v>-0.23316116791398755</v>
      </c>
      <c r="G97">
        <v>0</v>
      </c>
      <c r="H97">
        <f t="shared" si="15"/>
        <v>0.26351849899862967</v>
      </c>
      <c r="I97">
        <f t="shared" si="16"/>
        <v>-1.0631081389064057</v>
      </c>
      <c r="J97">
        <f t="shared" si="17"/>
        <v>1.0631081389064057</v>
      </c>
      <c r="K97">
        <f t="shared" si="18"/>
        <v>0.54352096574427933</v>
      </c>
      <c r="L97">
        <f t="shared" si="19"/>
        <v>0.4564790342557204</v>
      </c>
      <c r="M97">
        <f t="shared" si="20"/>
        <v>1.8398554297360612</v>
      </c>
      <c r="N97">
        <f t="shared" si="21"/>
        <v>2.1906811155751749</v>
      </c>
    </row>
    <row r="98" spans="1:14" x14ac:dyDescent="0.25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11"/>
        <v>0.5181347150259068</v>
      </c>
      <c r="D98">
        <f t="shared" si="12"/>
        <v>0.50761421319796951</v>
      </c>
      <c r="E98">
        <f t="shared" si="13"/>
        <v>2.5748928223876311E-2</v>
      </c>
      <c r="F98">
        <f t="shared" si="14"/>
        <v>-0.23726361747455349</v>
      </c>
      <c r="G98">
        <v>0</v>
      </c>
      <c r="H98">
        <f t="shared" si="15"/>
        <v>0.26301254569842986</v>
      </c>
      <c r="I98">
        <f t="shared" si="16"/>
        <v>-1.0528649266733445</v>
      </c>
      <c r="J98">
        <f t="shared" si="17"/>
        <v>1.0528649266733445</v>
      </c>
      <c r="K98">
        <f t="shared" si="18"/>
        <v>0.50526374119939821</v>
      </c>
      <c r="L98">
        <f t="shared" si="19"/>
        <v>0.49473625880060179</v>
      </c>
      <c r="M98">
        <f t="shared" si="20"/>
        <v>1.9791643818062103</v>
      </c>
      <c r="N98">
        <f t="shared" si="21"/>
        <v>2.021278978873144</v>
      </c>
    </row>
    <row r="99" spans="1:14" x14ac:dyDescent="0.25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11"/>
        <v>0.52356020942408377</v>
      </c>
      <c r="D99">
        <f t="shared" si="12"/>
        <v>0.5</v>
      </c>
      <c r="E99">
        <f t="shared" si="13"/>
        <v>2.3560209424083656E-2</v>
      </c>
      <c r="F99">
        <f t="shared" si="14"/>
        <v>-0.23821989528795817</v>
      </c>
      <c r="G99">
        <v>0</v>
      </c>
      <c r="H99">
        <f t="shared" si="15"/>
        <v>0.26178010471204188</v>
      </c>
      <c r="I99">
        <f t="shared" si="16"/>
        <v>-1.0482848367219182</v>
      </c>
      <c r="J99">
        <f t="shared" si="17"/>
        <v>1.0482848367219182</v>
      </c>
      <c r="K99">
        <f t="shared" si="18"/>
        <v>0.51178665092282616</v>
      </c>
      <c r="L99">
        <f t="shared" si="19"/>
        <v>0.4882133490771739</v>
      </c>
      <c r="M99">
        <f t="shared" si="20"/>
        <v>1.9539392014169454</v>
      </c>
      <c r="N99">
        <f t="shared" si="21"/>
        <v>2.0482848367219182</v>
      </c>
    </row>
    <row r="100" spans="1:14" x14ac:dyDescent="0.25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11"/>
        <v>0.5714285714285714</v>
      </c>
      <c r="D100">
        <f t="shared" si="12"/>
        <v>0.4587155963302752</v>
      </c>
      <c r="E100">
        <f t="shared" si="13"/>
        <v>3.0144167758846541E-2</v>
      </c>
      <c r="F100">
        <f t="shared" si="14"/>
        <v>-0.23197903014416776</v>
      </c>
      <c r="G100">
        <v>0</v>
      </c>
      <c r="H100">
        <f t="shared" si="15"/>
        <v>0.26212319790301436</v>
      </c>
      <c r="I100">
        <f t="shared" si="16"/>
        <v>-1.0629880069054676</v>
      </c>
      <c r="J100">
        <f t="shared" si="17"/>
        <v>1.0629880069054676</v>
      </c>
      <c r="K100">
        <f t="shared" si="18"/>
        <v>0.55640840439223493</v>
      </c>
      <c r="L100">
        <f t="shared" si="19"/>
        <v>0.44359159560776512</v>
      </c>
      <c r="M100">
        <f t="shared" si="20"/>
        <v>1.797241005179101</v>
      </c>
      <c r="N100">
        <f t="shared" si="21"/>
        <v>2.2543258481484516</v>
      </c>
    </row>
    <row r="101" spans="1:14" x14ac:dyDescent="0.25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11"/>
        <v>0.69930069930069938</v>
      </c>
      <c r="D101">
        <f t="shared" si="12"/>
        <v>0.35842293906810035</v>
      </c>
      <c r="E101">
        <f t="shared" si="13"/>
        <v>5.772363836879979E-2</v>
      </c>
      <c r="F101">
        <f t="shared" si="14"/>
        <v>-0.19292177356693474</v>
      </c>
      <c r="G101">
        <v>0</v>
      </c>
      <c r="H101">
        <f t="shared" si="15"/>
        <v>0.25064541193573453</v>
      </c>
      <c r="I101">
        <f t="shared" si="16"/>
        <v>-1.1398278306108802</v>
      </c>
      <c r="J101">
        <f t="shared" si="17"/>
        <v>1.1398278306108802</v>
      </c>
      <c r="K101">
        <f t="shared" si="18"/>
        <v>0.67108420498441601</v>
      </c>
      <c r="L101">
        <f t="shared" si="19"/>
        <v>0.32891579501558393</v>
      </c>
      <c r="M101">
        <f t="shared" si="20"/>
        <v>1.4901259671626783</v>
      </c>
      <c r="N101">
        <f t="shared" si="21"/>
        <v>3.0402918167934754</v>
      </c>
    </row>
    <row r="102" spans="1:14" x14ac:dyDescent="0.25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11"/>
        <v>0.6211180124223602</v>
      </c>
      <c r="D102">
        <f t="shared" si="12"/>
        <v>0.41666666666666669</v>
      </c>
      <c r="E102">
        <f t="shared" si="13"/>
        <v>3.7784679089026829E-2</v>
      </c>
      <c r="F102">
        <f t="shared" si="14"/>
        <v>-0.22101449275362328</v>
      </c>
      <c r="G102">
        <v>0</v>
      </c>
      <c r="H102">
        <f t="shared" si="15"/>
        <v>0.25879917184265011</v>
      </c>
      <c r="I102">
        <f t="shared" si="16"/>
        <v>-1.0821091383745125</v>
      </c>
      <c r="J102">
        <f t="shared" si="17"/>
        <v>1.0821091383745125</v>
      </c>
      <c r="K102">
        <f t="shared" si="18"/>
        <v>0.602378222567299</v>
      </c>
      <c r="L102">
        <f t="shared" si="19"/>
        <v>0.39762177743270088</v>
      </c>
      <c r="M102">
        <f t="shared" si="20"/>
        <v>1.660086574408453</v>
      </c>
      <c r="N102">
        <f t="shared" si="21"/>
        <v>2.5149527937243179</v>
      </c>
    </row>
    <row r="103" spans="1:14" x14ac:dyDescent="0.25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11"/>
        <v>0.63694267515923564</v>
      </c>
      <c r="D103">
        <f t="shared" si="12"/>
        <v>0.39840637450199207</v>
      </c>
      <c r="E103">
        <f t="shared" si="13"/>
        <v>3.5349049661227649E-2</v>
      </c>
      <c r="F103">
        <f t="shared" si="14"/>
        <v>-0.21841297231456347</v>
      </c>
      <c r="G103">
        <v>0</v>
      </c>
      <c r="H103">
        <f t="shared" si="15"/>
        <v>0.25376202197579112</v>
      </c>
      <c r="I103">
        <f t="shared" si="16"/>
        <v>-1.0778891454484929</v>
      </c>
      <c r="J103">
        <f t="shared" si="17"/>
        <v>1.0778891454484929</v>
      </c>
      <c r="K103">
        <f t="shared" si="18"/>
        <v>0.61942639628987439</v>
      </c>
      <c r="L103">
        <f t="shared" si="19"/>
        <v>0.3805736037101255</v>
      </c>
      <c r="M103">
        <f t="shared" si="20"/>
        <v>1.6143968129056414</v>
      </c>
      <c r="N103">
        <f t="shared" si="21"/>
        <v>2.6276126096272243</v>
      </c>
    </row>
    <row r="104" spans="1:14" x14ac:dyDescent="0.25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11"/>
        <v>0.59171597633136097</v>
      </c>
      <c r="D104">
        <f t="shared" si="12"/>
        <v>0.44444444444444442</v>
      </c>
      <c r="E104">
        <f t="shared" si="13"/>
        <v>3.6160420775805502E-2</v>
      </c>
      <c r="F104">
        <f t="shared" si="14"/>
        <v>-0.22682445759368819</v>
      </c>
      <c r="G104">
        <v>0</v>
      </c>
      <c r="H104">
        <f t="shared" si="15"/>
        <v>0.26298487836949375</v>
      </c>
      <c r="I104">
        <f t="shared" si="16"/>
        <v>-1.0767638041163314</v>
      </c>
      <c r="J104">
        <f t="shared" si="17"/>
        <v>1.0767638041163314</v>
      </c>
      <c r="K104">
        <f t="shared" si="18"/>
        <v>0.57373431955297227</v>
      </c>
      <c r="L104">
        <f t="shared" si="19"/>
        <v>0.42626568044702751</v>
      </c>
      <c r="M104">
        <f t="shared" si="20"/>
        <v>1.7429670248402687</v>
      </c>
      <c r="N104">
        <f t="shared" si="21"/>
        <v>2.3459547551454145</v>
      </c>
    </row>
    <row r="105" spans="1:14" x14ac:dyDescent="0.25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11"/>
        <v>0.65359477124183007</v>
      </c>
      <c r="D105">
        <f t="shared" si="12"/>
        <v>0.38314176245210729</v>
      </c>
      <c r="E105">
        <f t="shared" si="13"/>
        <v>3.6736533693937368E-2</v>
      </c>
      <c r="F105">
        <f t="shared" si="14"/>
        <v>-0.21368291888913937</v>
      </c>
      <c r="G105">
        <v>0</v>
      </c>
      <c r="H105">
        <f t="shared" si="15"/>
        <v>0.25041945258307668</v>
      </c>
      <c r="I105">
        <f t="shared" si="16"/>
        <v>-1.0825528985483326</v>
      </c>
      <c r="J105">
        <f t="shared" si="17"/>
        <v>1.0825528985483326</v>
      </c>
      <c r="K105">
        <f t="shared" si="18"/>
        <v>0.63542371450806256</v>
      </c>
      <c r="L105">
        <f t="shared" si="19"/>
        <v>0.36457628549193738</v>
      </c>
      <c r="M105">
        <f t="shared" si="20"/>
        <v>1.5737530362306167</v>
      </c>
      <c r="N105">
        <f t="shared" si="21"/>
        <v>2.7429101666628148</v>
      </c>
    </row>
    <row r="106" spans="1:14" x14ac:dyDescent="0.25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11"/>
        <v>0.40160642570281119</v>
      </c>
      <c r="D106">
        <f t="shared" si="12"/>
        <v>0.63694267515923564</v>
      </c>
      <c r="E106">
        <f t="shared" si="13"/>
        <v>3.8549100862046881E-2</v>
      </c>
      <c r="F106">
        <f t="shared" si="14"/>
        <v>-0.21725117028624052</v>
      </c>
      <c r="G106">
        <v>0</v>
      </c>
      <c r="H106">
        <f t="shared" si="15"/>
        <v>0.25580027114828735</v>
      </c>
      <c r="I106">
        <f t="shared" si="16"/>
        <v>-1.0850991866680071</v>
      </c>
      <c r="J106">
        <f t="shared" si="17"/>
        <v>1.0850991866680071</v>
      </c>
      <c r="K106">
        <f t="shared" si="18"/>
        <v>0.38214645569254196</v>
      </c>
      <c r="L106">
        <f t="shared" si="19"/>
        <v>0.61785354430745798</v>
      </c>
      <c r="M106">
        <f t="shared" si="20"/>
        <v>2.6167977881353308</v>
      </c>
      <c r="N106">
        <f t="shared" si="21"/>
        <v>1.6185065364007643</v>
      </c>
    </row>
    <row r="107" spans="1:14" x14ac:dyDescent="0.25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11"/>
        <v>0.36630036630036628</v>
      </c>
      <c r="D107">
        <f t="shared" si="12"/>
        <v>0.67114093959731547</v>
      </c>
      <c r="E107">
        <f t="shared" si="13"/>
        <v>3.7441305897681687E-2</v>
      </c>
      <c r="F107">
        <f t="shared" si="14"/>
        <v>-0.20839786611598698</v>
      </c>
      <c r="G107">
        <v>0</v>
      </c>
      <c r="H107">
        <f t="shared" si="15"/>
        <v>0.24583917201366864</v>
      </c>
      <c r="I107">
        <f t="shared" si="16"/>
        <v>-1.0861227446710078</v>
      </c>
      <c r="J107">
        <f t="shared" si="17"/>
        <v>1.0861227446710078</v>
      </c>
      <c r="K107">
        <f t="shared" si="18"/>
        <v>0.34734375053033334</v>
      </c>
      <c r="L107">
        <f t="shared" si="19"/>
        <v>0.65265624946966672</v>
      </c>
      <c r="M107">
        <f t="shared" si="20"/>
        <v>2.8789923482808439</v>
      </c>
      <c r="N107">
        <f t="shared" si="21"/>
        <v>1.5322001448887936</v>
      </c>
    </row>
    <row r="108" spans="1:14" x14ac:dyDescent="0.25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11"/>
        <v>0.53191489361702127</v>
      </c>
      <c r="D108">
        <f t="shared" si="12"/>
        <v>0.5</v>
      </c>
      <c r="E108">
        <f t="shared" si="13"/>
        <v>3.1914893617021267E-2</v>
      </c>
      <c r="F108">
        <f t="shared" si="14"/>
        <v>-0.23404255319148937</v>
      </c>
      <c r="G108">
        <v>0</v>
      </c>
      <c r="H108">
        <f t="shared" si="15"/>
        <v>0.26595744680851063</v>
      </c>
      <c r="I108">
        <f t="shared" si="16"/>
        <v>-1.0660035817780522</v>
      </c>
      <c r="J108">
        <f t="shared" si="17"/>
        <v>1.0660035817780522</v>
      </c>
      <c r="K108">
        <f t="shared" si="18"/>
        <v>0.51597373362761745</v>
      </c>
      <c r="L108">
        <f t="shared" si="19"/>
        <v>0.48402626637238261</v>
      </c>
      <c r="M108">
        <f t="shared" si="20"/>
        <v>1.9380831519646857</v>
      </c>
      <c r="N108">
        <f t="shared" si="21"/>
        <v>2.0660035817780522</v>
      </c>
    </row>
    <row r="109" spans="1:14" x14ac:dyDescent="0.25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11"/>
        <v>0.46948356807511737</v>
      </c>
      <c r="D109">
        <f t="shared" si="12"/>
        <v>0.56497175141242939</v>
      </c>
      <c r="E109">
        <f t="shared" si="13"/>
        <v>3.4455319487546765E-2</v>
      </c>
      <c r="F109">
        <f t="shared" si="14"/>
        <v>-0.23078963422720888</v>
      </c>
      <c r="G109">
        <v>0</v>
      </c>
      <c r="H109">
        <f t="shared" si="15"/>
        <v>0.26524495371475559</v>
      </c>
      <c r="I109">
        <f t="shared" si="16"/>
        <v>-1.0720509244860594</v>
      </c>
      <c r="J109">
        <f t="shared" si="17"/>
        <v>1.0720509244860594</v>
      </c>
      <c r="K109">
        <f t="shared" si="18"/>
        <v>0.45219863720922326</v>
      </c>
      <c r="L109">
        <f t="shared" si="19"/>
        <v>0.54780136279077696</v>
      </c>
      <c r="M109">
        <f t="shared" si="20"/>
        <v>2.2114175446692466</v>
      </c>
      <c r="N109">
        <f t="shared" si="21"/>
        <v>1.8254792118542653</v>
      </c>
    </row>
    <row r="110" spans="1:14" x14ac:dyDescent="0.25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11"/>
        <v>0.47619047619047616</v>
      </c>
      <c r="D110">
        <f t="shared" si="12"/>
        <v>0.54644808743169393</v>
      </c>
      <c r="E110">
        <f t="shared" si="13"/>
        <v>2.2638563622169983E-2</v>
      </c>
      <c r="F110">
        <f t="shared" si="14"/>
        <v>-0.23757481134530334</v>
      </c>
      <c r="G110">
        <v>0</v>
      </c>
      <c r="H110">
        <f t="shared" si="15"/>
        <v>0.26021337496747327</v>
      </c>
      <c r="I110">
        <f t="shared" si="16"/>
        <v>-1.0465611553639647</v>
      </c>
      <c r="J110">
        <f t="shared" si="17"/>
        <v>1.0465611553639647</v>
      </c>
      <c r="K110">
        <f t="shared" si="18"/>
        <v>0.46485309202703845</v>
      </c>
      <c r="L110">
        <f t="shared" si="19"/>
        <v>0.53514690797296183</v>
      </c>
      <c r="M110">
        <f t="shared" si="20"/>
        <v>2.1512172709003607</v>
      </c>
      <c r="N110">
        <f t="shared" si="21"/>
        <v>1.8686457589520908</v>
      </c>
    </row>
    <row r="111" spans="1:14" x14ac:dyDescent="0.25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11"/>
        <v>0.32786885245901642</v>
      </c>
      <c r="D111">
        <f t="shared" si="12"/>
        <v>0.70422535211267612</v>
      </c>
      <c r="E111">
        <f t="shared" si="13"/>
        <v>3.2094204571692542E-2</v>
      </c>
      <c r="F111">
        <f t="shared" si="14"/>
        <v>-0.19879935349803735</v>
      </c>
      <c r="G111">
        <v>0</v>
      </c>
      <c r="H111">
        <f t="shared" si="15"/>
        <v>0.23089355806972989</v>
      </c>
      <c r="I111">
        <f t="shared" si="16"/>
        <v>-1.0777013435226059</v>
      </c>
      <c r="J111">
        <f t="shared" si="17"/>
        <v>1.0777013435226059</v>
      </c>
      <c r="K111">
        <f t="shared" si="18"/>
        <v>0.3115956176521249</v>
      </c>
      <c r="L111">
        <f t="shared" si="19"/>
        <v>0.68840438234787504</v>
      </c>
      <c r="M111">
        <f t="shared" si="20"/>
        <v>3.2092877542213425</v>
      </c>
      <c r="N111">
        <f t="shared" si="21"/>
        <v>1.4526345642794944</v>
      </c>
    </row>
    <row r="112" spans="1:14" x14ac:dyDescent="0.25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11"/>
        <v>0.3115264797507788</v>
      </c>
      <c r="D112">
        <f t="shared" si="12"/>
        <v>0.7246376811594204</v>
      </c>
      <c r="E112">
        <f t="shared" si="13"/>
        <v>3.616416091019925E-2</v>
      </c>
      <c r="F112">
        <f t="shared" si="14"/>
        <v>-0.18957966499616219</v>
      </c>
      <c r="G112">
        <v>0</v>
      </c>
      <c r="H112">
        <f t="shared" si="15"/>
        <v>0.22574382590636147</v>
      </c>
      <c r="I112">
        <f t="shared" si="16"/>
        <v>-1.0912193659808254</v>
      </c>
      <c r="J112">
        <f t="shared" si="17"/>
        <v>1.0912193659808254</v>
      </c>
      <c r="K112">
        <f t="shared" si="18"/>
        <v>0.29311804565611826</v>
      </c>
      <c r="L112">
        <f t="shared" si="19"/>
        <v>0.70688195434388168</v>
      </c>
      <c r="M112">
        <f t="shared" si="20"/>
        <v>3.4115947988176241</v>
      </c>
      <c r="N112">
        <f t="shared" si="21"/>
        <v>1.4146633590727133</v>
      </c>
    </row>
    <row r="113" spans="1:14" x14ac:dyDescent="0.25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11"/>
        <v>0.4464285714285714</v>
      </c>
      <c r="D113">
        <f t="shared" si="12"/>
        <v>0.58479532163742687</v>
      </c>
      <c r="E113">
        <f t="shared" si="13"/>
        <v>3.1223893065998265E-2</v>
      </c>
      <c r="F113">
        <f t="shared" si="14"/>
        <v>-0.22984544695071008</v>
      </c>
      <c r="G113">
        <v>0</v>
      </c>
      <c r="H113">
        <f t="shared" si="15"/>
        <v>0.2610693400167084</v>
      </c>
      <c r="I113">
        <f t="shared" si="16"/>
        <v>-1.0657613907987189</v>
      </c>
      <c r="J113">
        <f t="shared" si="17"/>
        <v>1.0657613907987189</v>
      </c>
      <c r="K113">
        <f t="shared" si="18"/>
        <v>0.4307477895456453</v>
      </c>
      <c r="L113">
        <f t="shared" si="19"/>
        <v>0.56925221045435459</v>
      </c>
      <c r="M113">
        <f t="shared" si="20"/>
        <v>2.3215441245904116</v>
      </c>
      <c r="N113">
        <f t="shared" si="21"/>
        <v>1.7566905874670904</v>
      </c>
    </row>
    <row r="114" spans="1:14" x14ac:dyDescent="0.25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11"/>
        <v>0.37174721189591081</v>
      </c>
      <c r="D114">
        <f t="shared" si="12"/>
        <v>0.66666666666666663</v>
      </c>
      <c r="E114">
        <f t="shared" si="13"/>
        <v>3.8413878562577386E-2</v>
      </c>
      <c r="F114">
        <f t="shared" si="14"/>
        <v>-0.20941759603469645</v>
      </c>
      <c r="G114">
        <v>0</v>
      </c>
      <c r="H114">
        <f t="shared" si="15"/>
        <v>0.24783147459727387</v>
      </c>
      <c r="I114">
        <f t="shared" si="16"/>
        <v>-1.0878565864408423</v>
      </c>
      <c r="J114">
        <f t="shared" si="17"/>
        <v>1.0878565864408423</v>
      </c>
      <c r="K114">
        <f t="shared" si="18"/>
        <v>0.35230152566597633</v>
      </c>
      <c r="L114">
        <f t="shared" si="19"/>
        <v>0.64769847433402361</v>
      </c>
      <c r="M114">
        <f t="shared" si="20"/>
        <v>2.838477631085023</v>
      </c>
      <c r="N114">
        <f t="shared" si="21"/>
        <v>1.5439282932204215</v>
      </c>
    </row>
    <row r="115" spans="1:14" x14ac:dyDescent="0.25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11"/>
        <v>0.41666666666666669</v>
      </c>
      <c r="D115">
        <f t="shared" si="12"/>
        <v>0.6211180124223602</v>
      </c>
      <c r="E115">
        <f t="shared" si="13"/>
        <v>3.7784679089026829E-2</v>
      </c>
      <c r="F115">
        <f t="shared" si="14"/>
        <v>-0.22101449275362328</v>
      </c>
      <c r="G115">
        <v>0</v>
      </c>
      <c r="H115">
        <f t="shared" si="15"/>
        <v>0.25879917184265011</v>
      </c>
      <c r="I115">
        <f t="shared" si="16"/>
        <v>-1.0821091383745125</v>
      </c>
      <c r="J115">
        <f t="shared" si="17"/>
        <v>1.0821091383745125</v>
      </c>
      <c r="K115">
        <f t="shared" si="18"/>
        <v>0.39762177743270088</v>
      </c>
      <c r="L115">
        <f t="shared" si="19"/>
        <v>0.602378222567299</v>
      </c>
      <c r="M115">
        <f t="shared" si="20"/>
        <v>2.5149527937243179</v>
      </c>
      <c r="N115">
        <f t="shared" si="21"/>
        <v>1.660086574408453</v>
      </c>
    </row>
    <row r="116" spans="1:14" x14ac:dyDescent="0.25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11"/>
        <v>0.38314176245210729</v>
      </c>
      <c r="D116">
        <f t="shared" si="12"/>
        <v>0.65359477124183007</v>
      </c>
      <c r="E116">
        <f t="shared" si="13"/>
        <v>3.6736533693937368E-2</v>
      </c>
      <c r="F116">
        <f t="shared" si="14"/>
        <v>-0.21368291888913937</v>
      </c>
      <c r="G116">
        <v>0</v>
      </c>
      <c r="H116">
        <f t="shared" si="15"/>
        <v>0.25041945258307668</v>
      </c>
      <c r="I116">
        <f t="shared" si="16"/>
        <v>-1.0825528985483326</v>
      </c>
      <c r="J116">
        <f t="shared" si="17"/>
        <v>1.0825528985483326</v>
      </c>
      <c r="K116">
        <f t="shared" si="18"/>
        <v>0.36457628549193738</v>
      </c>
      <c r="L116">
        <f t="shared" si="19"/>
        <v>0.63542371450806256</v>
      </c>
      <c r="M116">
        <f t="shared" si="20"/>
        <v>2.7429101666628148</v>
      </c>
      <c r="N116">
        <f t="shared" si="21"/>
        <v>1.5737530362306167</v>
      </c>
    </row>
    <row r="117" spans="1:14" x14ac:dyDescent="0.25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11"/>
        <v>0.34965034965034969</v>
      </c>
      <c r="D117">
        <f t="shared" si="12"/>
        <v>0.68965517241379315</v>
      </c>
      <c r="E117">
        <f t="shared" si="13"/>
        <v>3.9305522064142728E-2</v>
      </c>
      <c r="F117">
        <f t="shared" si="14"/>
        <v>-0.20183265010851226</v>
      </c>
      <c r="G117">
        <v>0</v>
      </c>
      <c r="H117">
        <f t="shared" si="15"/>
        <v>0.24113817217265499</v>
      </c>
      <c r="I117">
        <f t="shared" si="16"/>
        <v>-1.0930430596399214</v>
      </c>
      <c r="J117">
        <f t="shared" si="17"/>
        <v>1.0930430596399214</v>
      </c>
      <c r="K117">
        <f t="shared" si="18"/>
        <v>0.32970002902029394</v>
      </c>
      <c r="L117">
        <f t="shared" si="19"/>
        <v>0.67029997097970617</v>
      </c>
      <c r="M117">
        <f t="shared" si="20"/>
        <v>3.0330600909302539</v>
      </c>
      <c r="N117">
        <f t="shared" si="21"/>
        <v>1.4918693768379645</v>
      </c>
    </row>
    <row r="118" spans="1:14" x14ac:dyDescent="0.25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11"/>
        <v>0.4329004329004329</v>
      </c>
      <c r="D118">
        <f t="shared" si="12"/>
        <v>0.60606060606060608</v>
      </c>
      <c r="E118">
        <f t="shared" si="13"/>
        <v>3.8961038961038863E-2</v>
      </c>
      <c r="F118">
        <f t="shared" si="14"/>
        <v>-0.22340285976649621</v>
      </c>
      <c r="G118">
        <v>0</v>
      </c>
      <c r="H118">
        <f t="shared" si="15"/>
        <v>0.26236389872753507</v>
      </c>
      <c r="I118">
        <f t="shared" si="16"/>
        <v>-1.0836965077746656</v>
      </c>
      <c r="J118">
        <f t="shared" si="17"/>
        <v>1.0836965077746656</v>
      </c>
      <c r="K118">
        <f t="shared" si="18"/>
        <v>0.41328420662140614</v>
      </c>
      <c r="L118">
        <f t="shared" si="19"/>
        <v>0.58671579337859414</v>
      </c>
      <c r="M118">
        <f t="shared" si="20"/>
        <v>2.4196424251848119</v>
      </c>
      <c r="N118">
        <f t="shared" si="21"/>
        <v>1.7044027300535323</v>
      </c>
    </row>
    <row r="119" spans="1:14" x14ac:dyDescent="0.25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11"/>
        <v>0.48780487804878053</v>
      </c>
      <c r="D119">
        <f t="shared" si="12"/>
        <v>0.55555555555555558</v>
      </c>
      <c r="E119">
        <f t="shared" si="13"/>
        <v>4.3360433604336057E-2</v>
      </c>
      <c r="F119">
        <f t="shared" si="14"/>
        <v>-0.22764227642276424</v>
      </c>
      <c r="G119">
        <v>0</v>
      </c>
      <c r="H119">
        <f t="shared" si="15"/>
        <v>0.2710027100271003</v>
      </c>
      <c r="I119">
        <f t="shared" si="16"/>
        <v>-1.091089451179962</v>
      </c>
      <c r="J119">
        <f t="shared" si="17"/>
        <v>1.091089451179962</v>
      </c>
      <c r="K119">
        <f t="shared" si="18"/>
        <v>0.466060555964672</v>
      </c>
      <c r="L119">
        <f t="shared" si="19"/>
        <v>0.533939444035328</v>
      </c>
      <c r="M119">
        <f t="shared" si="20"/>
        <v>2.1456439237389602</v>
      </c>
      <c r="N119">
        <f t="shared" si="21"/>
        <v>1.8728715609439694</v>
      </c>
    </row>
    <row r="120" spans="1:14" x14ac:dyDescent="0.25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11"/>
        <v>0.58479532163742687</v>
      </c>
      <c r="D120">
        <f t="shared" si="12"/>
        <v>0.46082949308755761</v>
      </c>
      <c r="E120">
        <f t="shared" si="13"/>
        <v>4.5624814724984475E-2</v>
      </c>
      <c r="F120">
        <f t="shared" si="14"/>
        <v>-0.22386611690516611</v>
      </c>
      <c r="G120">
        <v>0</v>
      </c>
      <c r="H120">
        <f t="shared" si="15"/>
        <v>0.26949093163015064</v>
      </c>
      <c r="I120">
        <f t="shared" si="16"/>
        <v>-1.097180031127722</v>
      </c>
      <c r="J120">
        <f t="shared" si="17"/>
        <v>1.097180031127722</v>
      </c>
      <c r="K120">
        <f t="shared" si="18"/>
        <v>0.56211423509174197</v>
      </c>
      <c r="L120">
        <f t="shared" si="19"/>
        <v>0.43788576490825809</v>
      </c>
      <c r="M120">
        <f t="shared" si="20"/>
        <v>1.7789978221006826</v>
      </c>
      <c r="N120">
        <f t="shared" si="21"/>
        <v>2.283700636419435</v>
      </c>
    </row>
    <row r="121" spans="1:14" x14ac:dyDescent="0.25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11"/>
        <v>0.48780487804878053</v>
      </c>
      <c r="D121">
        <f t="shared" si="12"/>
        <v>0.59171597633136097</v>
      </c>
      <c r="E121">
        <f t="shared" si="13"/>
        <v>7.9520854380141559E-2</v>
      </c>
      <c r="F121">
        <f t="shared" si="14"/>
        <v>-0.20912108529369311</v>
      </c>
      <c r="G121">
        <v>0</v>
      </c>
      <c r="H121">
        <f t="shared" si="15"/>
        <v>0.28864193967383467</v>
      </c>
      <c r="I121">
        <f t="shared" si="16"/>
        <v>-1.174845628083736</v>
      </c>
      <c r="J121">
        <f t="shared" si="17"/>
        <v>1.174845628083736</v>
      </c>
      <c r="K121">
        <f t="shared" si="18"/>
        <v>0.44771015985185125</v>
      </c>
      <c r="L121">
        <f t="shared" si="19"/>
        <v>0.55228984014814875</v>
      </c>
      <c r="M121">
        <f t="shared" si="20"/>
        <v>2.2335879094879223</v>
      </c>
      <c r="N121">
        <f t="shared" si="21"/>
        <v>1.8106434833777776</v>
      </c>
    </row>
    <row r="122" spans="1:14" x14ac:dyDescent="0.25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11"/>
        <v>0.57471264367816088</v>
      </c>
      <c r="D122">
        <f t="shared" si="12"/>
        <v>0.46948356807511737</v>
      </c>
      <c r="E122">
        <f t="shared" si="13"/>
        <v>4.4196211753278369E-2</v>
      </c>
      <c r="F122">
        <f t="shared" si="14"/>
        <v>-0.22562193081862814</v>
      </c>
      <c r="G122">
        <v>0</v>
      </c>
      <c r="H122">
        <f t="shared" si="15"/>
        <v>0.26981814257190651</v>
      </c>
      <c r="I122">
        <f t="shared" si="16"/>
        <v>-1.093565796666284</v>
      </c>
      <c r="J122">
        <f t="shared" si="17"/>
        <v>1.093565796666284</v>
      </c>
      <c r="K122">
        <f t="shared" si="18"/>
        <v>0.55271866878885501</v>
      </c>
      <c r="L122">
        <f t="shared" si="19"/>
        <v>0.44728133121114488</v>
      </c>
      <c r="M122">
        <f t="shared" si="20"/>
        <v>1.8092386895330501</v>
      </c>
      <c r="N122">
        <f t="shared" si="21"/>
        <v>2.235729350232901</v>
      </c>
    </row>
    <row r="123" spans="1:14" x14ac:dyDescent="0.25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11"/>
        <v>0.54644808743169393</v>
      </c>
      <c r="D123">
        <f t="shared" si="12"/>
        <v>0.49261083743842371</v>
      </c>
      <c r="E123">
        <f t="shared" si="13"/>
        <v>3.9058924870117639E-2</v>
      </c>
      <c r="F123">
        <f t="shared" si="14"/>
        <v>-0.23012732509623413</v>
      </c>
      <c r="G123">
        <v>0</v>
      </c>
      <c r="H123">
        <f t="shared" si="15"/>
        <v>0.26918624996635171</v>
      </c>
      <c r="I123">
        <f t="shared" si="16"/>
        <v>-1.0815393906387938</v>
      </c>
      <c r="J123">
        <f t="shared" si="17"/>
        <v>1.0815393906387938</v>
      </c>
      <c r="K123">
        <f t="shared" si="18"/>
        <v>0.52695987471447536</v>
      </c>
      <c r="L123">
        <f t="shared" si="19"/>
        <v>0.47304012528552486</v>
      </c>
      <c r="M123">
        <f t="shared" si="20"/>
        <v>1.8976776942301987</v>
      </c>
      <c r="N123">
        <f t="shared" si="21"/>
        <v>2.113985572357957</v>
      </c>
    </row>
    <row r="124" spans="1:14" x14ac:dyDescent="0.25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11"/>
        <v>0.51546391752577325</v>
      </c>
      <c r="D124">
        <f t="shared" si="12"/>
        <v>0.5181347150259068</v>
      </c>
      <c r="E124">
        <f t="shared" si="13"/>
        <v>3.3598632551679941E-2</v>
      </c>
      <c r="F124">
        <f t="shared" si="14"/>
        <v>-0.2334811174616741</v>
      </c>
      <c r="G124">
        <v>0</v>
      </c>
      <c r="H124">
        <f t="shared" si="15"/>
        <v>0.26707975001335404</v>
      </c>
      <c r="I124">
        <f t="shared" si="16"/>
        <v>-1.0695340092890231</v>
      </c>
      <c r="J124">
        <f t="shared" si="17"/>
        <v>1.0695340092890231</v>
      </c>
      <c r="K124">
        <f t="shared" si="18"/>
        <v>0.49866309204640175</v>
      </c>
      <c r="L124">
        <f t="shared" si="19"/>
        <v>0.50133690795359842</v>
      </c>
      <c r="M124">
        <f t="shared" si="20"/>
        <v>2.0053619687316817</v>
      </c>
      <c r="N124">
        <f t="shared" si="21"/>
        <v>1.9946666286387909</v>
      </c>
    </row>
    <row r="125" spans="1:14" x14ac:dyDescent="0.25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11"/>
        <v>0.43859649122807021</v>
      </c>
      <c r="D125">
        <f t="shared" si="12"/>
        <v>0.60606060606060608</v>
      </c>
      <c r="E125">
        <f t="shared" si="13"/>
        <v>4.4657097288676173E-2</v>
      </c>
      <c r="F125">
        <f t="shared" si="14"/>
        <v>-0.22115895800106333</v>
      </c>
      <c r="G125">
        <v>0</v>
      </c>
      <c r="H125">
        <f t="shared" si="15"/>
        <v>0.26581605528973951</v>
      </c>
      <c r="I125">
        <f t="shared" si="16"/>
        <v>-1.0963225241337864</v>
      </c>
      <c r="J125">
        <f t="shared" si="17"/>
        <v>1.0963225241337864</v>
      </c>
      <c r="K125">
        <f t="shared" si="18"/>
        <v>0.41609577790366731</v>
      </c>
      <c r="L125">
        <f t="shared" si="19"/>
        <v>0.58390422209633297</v>
      </c>
      <c r="M125">
        <f t="shared" si="20"/>
        <v>2.4032928308912465</v>
      </c>
      <c r="N125">
        <f t="shared" si="21"/>
        <v>1.7126096406869604</v>
      </c>
    </row>
    <row r="126" spans="1:14" x14ac:dyDescent="0.25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11"/>
        <v>0.4</v>
      </c>
      <c r="D126">
        <f t="shared" si="12"/>
        <v>0.66225165562913912</v>
      </c>
      <c r="E126">
        <f t="shared" si="13"/>
        <v>6.2251655629139258E-2</v>
      </c>
      <c r="F126">
        <f t="shared" si="14"/>
        <v>-0.20264900662251639</v>
      </c>
      <c r="G126">
        <v>0</v>
      </c>
      <c r="H126">
        <f t="shared" si="15"/>
        <v>0.26490066225165565</v>
      </c>
      <c r="I126">
        <f t="shared" si="16"/>
        <v>-1.1433239009500593</v>
      </c>
      <c r="J126">
        <f t="shared" si="17"/>
        <v>1.1433239009500593</v>
      </c>
      <c r="K126">
        <f t="shared" si="18"/>
        <v>0.36832604467353031</v>
      </c>
      <c r="L126">
        <f t="shared" si="19"/>
        <v>0.63167395532646964</v>
      </c>
      <c r="M126">
        <f t="shared" si="20"/>
        <v>2.7149858514250891</v>
      </c>
      <c r="N126">
        <f t="shared" si="21"/>
        <v>1.58309518948453</v>
      </c>
    </row>
    <row r="127" spans="1:14" x14ac:dyDescent="0.25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11"/>
        <v>0.58139534883720934</v>
      </c>
      <c r="D127">
        <f t="shared" si="12"/>
        <v>0.47393364928909953</v>
      </c>
      <c r="E127">
        <f t="shared" si="13"/>
        <v>5.5328998126308981E-2</v>
      </c>
      <c r="F127">
        <f t="shared" si="14"/>
        <v>-0.22021382122781863</v>
      </c>
      <c r="G127">
        <v>0</v>
      </c>
      <c r="H127">
        <f t="shared" si="15"/>
        <v>0.27554281935412767</v>
      </c>
      <c r="I127">
        <f t="shared" si="16"/>
        <v>-1.1185934253567076</v>
      </c>
      <c r="J127">
        <f t="shared" si="17"/>
        <v>1.1185934253567076</v>
      </c>
      <c r="K127">
        <f t="shared" si="18"/>
        <v>0.55389778065364015</v>
      </c>
      <c r="L127">
        <f t="shared" si="19"/>
        <v>0.44610221934635991</v>
      </c>
      <c r="M127">
        <f t="shared" si="20"/>
        <v>1.8053872662568289</v>
      </c>
      <c r="N127">
        <f t="shared" si="21"/>
        <v>2.2416387021459454</v>
      </c>
    </row>
    <row r="128" spans="1:14" x14ac:dyDescent="0.25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11"/>
        <v>0.54054054054054046</v>
      </c>
      <c r="D128">
        <f t="shared" si="12"/>
        <v>0.4854368932038835</v>
      </c>
      <c r="E128">
        <f t="shared" si="13"/>
        <v>2.5977433744424072E-2</v>
      </c>
      <c r="F128">
        <f t="shared" si="14"/>
        <v>-0.23642088690632379</v>
      </c>
      <c r="G128">
        <v>0</v>
      </c>
      <c r="H128">
        <f t="shared" si="15"/>
        <v>0.26239832065074781</v>
      </c>
      <c r="I128">
        <f t="shared" si="16"/>
        <v>-1.0535074339697479</v>
      </c>
      <c r="J128">
        <f t="shared" si="17"/>
        <v>1.0535074339697479</v>
      </c>
      <c r="K128">
        <f t="shared" si="18"/>
        <v>0.52757048568217679</v>
      </c>
      <c r="L128">
        <f t="shared" si="19"/>
        <v>0.47242951431782315</v>
      </c>
      <c r="M128">
        <f t="shared" si="20"/>
        <v>1.8954813188742858</v>
      </c>
      <c r="N128">
        <f t="shared" si="21"/>
        <v>2.1167178800079327</v>
      </c>
    </row>
    <row r="129" spans="1:14" x14ac:dyDescent="0.25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11"/>
        <v>0.61349693251533743</v>
      </c>
      <c r="D129">
        <f t="shared" si="12"/>
        <v>0.42194092827004215</v>
      </c>
      <c r="E129">
        <f t="shared" si="13"/>
        <v>3.5437860785379582E-2</v>
      </c>
      <c r="F129">
        <f t="shared" si="14"/>
        <v>-0.22342160441096537</v>
      </c>
      <c r="G129">
        <v>0</v>
      </c>
      <c r="H129">
        <f t="shared" si="15"/>
        <v>0.2588594651963449</v>
      </c>
      <c r="I129">
        <f t="shared" si="16"/>
        <v>-1.0763894728677108</v>
      </c>
      <c r="J129">
        <f t="shared" si="17"/>
        <v>1.0763894728677108</v>
      </c>
      <c r="K129">
        <f t="shared" si="18"/>
        <v>0.59590303509172793</v>
      </c>
      <c r="L129">
        <f t="shared" si="19"/>
        <v>0.40409696490827207</v>
      </c>
      <c r="M129">
        <f t="shared" si="20"/>
        <v>1.6781253679066579</v>
      </c>
      <c r="N129">
        <f t="shared" si="21"/>
        <v>2.4746535778287639</v>
      </c>
    </row>
    <row r="130" spans="1:14" x14ac:dyDescent="0.25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si="11"/>
        <v>0.46948356807511737</v>
      </c>
      <c r="D130">
        <f t="shared" si="12"/>
        <v>0.55865921787709494</v>
      </c>
      <c r="E130">
        <f t="shared" si="13"/>
        <v>2.8142785952212312E-2</v>
      </c>
      <c r="F130">
        <f t="shared" si="14"/>
        <v>-0.2341385369947806</v>
      </c>
      <c r="G130">
        <v>0</v>
      </c>
      <c r="H130">
        <f t="shared" si="15"/>
        <v>0.26228132294699291</v>
      </c>
      <c r="I130">
        <f t="shared" si="16"/>
        <v>-1.0583936671670078</v>
      </c>
      <c r="J130">
        <f t="shared" si="17"/>
        <v>1.0583936671670078</v>
      </c>
      <c r="K130">
        <f t="shared" si="18"/>
        <v>0.45537654905878816</v>
      </c>
      <c r="L130">
        <f t="shared" si="19"/>
        <v>0.5446234509412119</v>
      </c>
      <c r="M130">
        <f t="shared" si="20"/>
        <v>2.1959848438987186</v>
      </c>
      <c r="N130">
        <f t="shared" si="21"/>
        <v>1.8361309970619364</v>
      </c>
    </row>
    <row r="131" spans="1:14" x14ac:dyDescent="0.25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ref="C131:C194" si="22">1/A131</f>
        <v>0.36101083032490977</v>
      </c>
      <c r="D131">
        <f t="shared" ref="D131:D194" si="23">1/B131</f>
        <v>0.67567567567567566</v>
      </c>
      <c r="E131">
        <f t="shared" ref="E131:E194" si="24">C131+D131-1</f>
        <v>3.6686506000585428E-2</v>
      </c>
      <c r="F131">
        <f t="shared" ref="F131:F194" si="25">C131+D131-(C131*D131)-1</f>
        <v>-0.20723973070543467</v>
      </c>
      <c r="G131">
        <v>0</v>
      </c>
      <c r="H131">
        <f t="shared" ref="H131:H194" si="26">C131*D131</f>
        <v>0.24392623670602012</v>
      </c>
      <c r="I131">
        <f t="shared" ref="I131:I194" si="27">((-4*F131*H131)^0.5)/(2*F131)</f>
        <v>-1.0849075915068656</v>
      </c>
      <c r="J131">
        <f t="shared" ref="J131:J194" si="28">(-((-4*F131*H131)^0.5))/(2*F131)</f>
        <v>1.0849075915068656</v>
      </c>
      <c r="K131">
        <f t="shared" ref="K131:K194" si="29">IF(A131="","",(C131/($J131+C131-($J131*C131))))</f>
        <v>0.34243216259242865</v>
      </c>
      <c r="L131">
        <f t="shared" ref="L131:L194" si="30">IF(B131="","",(D131/($J131+D131-($J131*D131))))</f>
        <v>0.6575678374075713</v>
      </c>
      <c r="M131">
        <f t="shared" ref="M131:M194" si="31">IF(A131="","",1/K131)</f>
        <v>2.9202864369671522</v>
      </c>
      <c r="N131">
        <f t="shared" ref="N131:N194" si="32">IF(B131="","",1/L131)</f>
        <v>1.5207556439232957</v>
      </c>
    </row>
    <row r="132" spans="1:14" x14ac:dyDescent="0.25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22"/>
        <v>0.34722222222222221</v>
      </c>
      <c r="D132">
        <f t="shared" si="23"/>
        <v>0.68965517241379315</v>
      </c>
      <c r="E132">
        <f t="shared" si="24"/>
        <v>3.687739463601547E-2</v>
      </c>
      <c r="F132">
        <f t="shared" si="25"/>
        <v>-0.2025862068965516</v>
      </c>
      <c r="G132">
        <v>0</v>
      </c>
      <c r="H132">
        <f t="shared" si="26"/>
        <v>0.23946360153256704</v>
      </c>
      <c r="I132">
        <f t="shared" si="27"/>
        <v>-1.0872134550890706</v>
      </c>
      <c r="J132">
        <f t="shared" si="28"/>
        <v>1.0872134550890706</v>
      </c>
      <c r="K132">
        <f t="shared" si="29"/>
        <v>0.32851928881493242</v>
      </c>
      <c r="L132">
        <f t="shared" si="30"/>
        <v>0.67148071118506758</v>
      </c>
      <c r="M132">
        <f t="shared" si="31"/>
        <v>3.0439612955674531</v>
      </c>
      <c r="N132">
        <f t="shared" si="32"/>
        <v>1.4892460547900814</v>
      </c>
    </row>
    <row r="133" spans="1:14" x14ac:dyDescent="0.25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22"/>
        <v>0.63291139240506322</v>
      </c>
      <c r="D133">
        <f t="shared" si="23"/>
        <v>0.41493775933609955</v>
      </c>
      <c r="E133">
        <f t="shared" si="24"/>
        <v>4.7849151741162776E-2</v>
      </c>
      <c r="F133">
        <f t="shared" si="25"/>
        <v>-0.214769683281685</v>
      </c>
      <c r="G133">
        <v>0</v>
      </c>
      <c r="H133">
        <f t="shared" si="26"/>
        <v>0.26261883502284777</v>
      </c>
      <c r="I133">
        <f t="shared" si="27"/>
        <v>-1.1057996468120721</v>
      </c>
      <c r="J133">
        <f t="shared" si="28"/>
        <v>1.1057996468120721</v>
      </c>
      <c r="K133">
        <f t="shared" si="29"/>
        <v>0.60924945643022566</v>
      </c>
      <c r="L133">
        <f t="shared" si="30"/>
        <v>0.39075054356977457</v>
      </c>
      <c r="M133">
        <f t="shared" si="31"/>
        <v>1.6413637951510016</v>
      </c>
      <c r="N133">
        <f t="shared" si="32"/>
        <v>2.5591775020050216</v>
      </c>
    </row>
    <row r="134" spans="1:14" x14ac:dyDescent="0.25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22"/>
        <v>0.58139534883720934</v>
      </c>
      <c r="D134">
        <f t="shared" si="23"/>
        <v>0.49504950495049505</v>
      </c>
      <c r="E134">
        <f t="shared" si="24"/>
        <v>7.6444853787704492E-2</v>
      </c>
      <c r="F134">
        <f t="shared" si="25"/>
        <v>-0.21137462583467637</v>
      </c>
      <c r="G134">
        <v>0</v>
      </c>
      <c r="H134">
        <f t="shared" si="26"/>
        <v>0.28781947962238086</v>
      </c>
      <c r="I134">
        <f t="shared" si="27"/>
        <v>-1.1669000700233418</v>
      </c>
      <c r="J134">
        <f t="shared" si="28"/>
        <v>1.1669000700233418</v>
      </c>
      <c r="K134">
        <f t="shared" si="29"/>
        <v>0.54342862858286001</v>
      </c>
      <c r="L134">
        <f t="shared" si="30"/>
        <v>0.45657137141713988</v>
      </c>
      <c r="M134">
        <f t="shared" si="31"/>
        <v>1.8401680504168059</v>
      </c>
      <c r="N134">
        <f t="shared" si="32"/>
        <v>2.190238071423809</v>
      </c>
    </row>
    <row r="135" spans="1:14" x14ac:dyDescent="0.25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22"/>
        <v>0.61728395061728392</v>
      </c>
      <c r="D135">
        <f t="shared" si="23"/>
        <v>0.42016806722689076</v>
      </c>
      <c r="E135">
        <f t="shared" si="24"/>
        <v>3.7452017844174623E-2</v>
      </c>
      <c r="F135">
        <f t="shared" si="25"/>
        <v>-0.22191098661686903</v>
      </c>
      <c r="G135">
        <v>0</v>
      </c>
      <c r="H135">
        <f t="shared" si="26"/>
        <v>0.25936300446104366</v>
      </c>
      <c r="I135">
        <f t="shared" si="27"/>
        <v>-1.0810968751610261</v>
      </c>
      <c r="J135">
        <f t="shared" si="28"/>
        <v>1.0810968751610261</v>
      </c>
      <c r="K135">
        <f t="shared" si="29"/>
        <v>0.59870199159503401</v>
      </c>
      <c r="L135">
        <f t="shared" si="30"/>
        <v>0.4012980084049661</v>
      </c>
      <c r="M135">
        <f t="shared" si="31"/>
        <v>1.6702800625998362</v>
      </c>
      <c r="N135">
        <f t="shared" si="32"/>
        <v>2.4919136877222163</v>
      </c>
    </row>
    <row r="136" spans="1:14" x14ac:dyDescent="0.25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22"/>
        <v>0.38910505836575876</v>
      </c>
      <c r="D136">
        <f t="shared" si="23"/>
        <v>0.64102564102564097</v>
      </c>
      <c r="E136">
        <f t="shared" si="24"/>
        <v>3.0130699391399673E-2</v>
      </c>
      <c r="F136">
        <f t="shared" si="25"/>
        <v>-0.2192956200738303</v>
      </c>
      <c r="G136">
        <v>0</v>
      </c>
      <c r="H136">
        <f t="shared" si="26"/>
        <v>0.24942631946522995</v>
      </c>
      <c r="I136">
        <f t="shared" si="27"/>
        <v>-1.066488459484171</v>
      </c>
      <c r="J136">
        <f t="shared" si="28"/>
        <v>1.066488459484171</v>
      </c>
      <c r="K136">
        <f t="shared" si="29"/>
        <v>0.37391747879057763</v>
      </c>
      <c r="L136">
        <f t="shared" si="30"/>
        <v>0.62608252120942243</v>
      </c>
      <c r="M136">
        <f t="shared" si="31"/>
        <v>2.6743868813901486</v>
      </c>
      <c r="N136">
        <f t="shared" si="32"/>
        <v>1.5972335373111359</v>
      </c>
    </row>
    <row r="137" spans="1:14" x14ac:dyDescent="0.25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22"/>
        <v>0.55865921787709494</v>
      </c>
      <c r="D137">
        <f t="shared" si="23"/>
        <v>0.48780487804878053</v>
      </c>
      <c r="E137">
        <f t="shared" si="24"/>
        <v>4.6464095925875526E-2</v>
      </c>
      <c r="F137">
        <f t="shared" si="25"/>
        <v>-0.22605259572148784</v>
      </c>
      <c r="G137">
        <v>0</v>
      </c>
      <c r="H137">
        <f t="shared" si="26"/>
        <v>0.27251669164736342</v>
      </c>
      <c r="I137">
        <f t="shared" si="27"/>
        <v>-1.0979733645872189</v>
      </c>
      <c r="J137">
        <f t="shared" si="28"/>
        <v>1.0979733645872189</v>
      </c>
      <c r="K137">
        <f t="shared" si="29"/>
        <v>0.53550420798039233</v>
      </c>
      <c r="L137">
        <f t="shared" si="30"/>
        <v>0.46449579201960772</v>
      </c>
      <c r="M137">
        <f t="shared" si="31"/>
        <v>1.8673989580239028</v>
      </c>
      <c r="N137">
        <f t="shared" si="32"/>
        <v>2.1528720328165796</v>
      </c>
    </row>
    <row r="138" spans="1:14" x14ac:dyDescent="0.25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22"/>
        <v>0.58139534883720934</v>
      </c>
      <c r="D138">
        <f t="shared" si="23"/>
        <v>0.4504504504504504</v>
      </c>
      <c r="E138">
        <f t="shared" si="24"/>
        <v>3.1845799287659737E-2</v>
      </c>
      <c r="F138">
        <f t="shared" si="25"/>
        <v>-0.23004399748585791</v>
      </c>
      <c r="G138">
        <v>0</v>
      </c>
      <c r="H138">
        <f t="shared" si="26"/>
        <v>0.2618897967735177</v>
      </c>
      <c r="I138">
        <f t="shared" si="27"/>
        <v>-1.0669739994407998</v>
      </c>
      <c r="J138">
        <f t="shared" si="28"/>
        <v>1.0669739994407998</v>
      </c>
      <c r="K138">
        <f t="shared" si="29"/>
        <v>0.56554007778240289</v>
      </c>
      <c r="L138">
        <f t="shared" si="30"/>
        <v>0.43445992221759705</v>
      </c>
      <c r="M138">
        <f t="shared" si="31"/>
        <v>1.768221279597376</v>
      </c>
      <c r="N138">
        <f t="shared" si="32"/>
        <v>2.3017082793177757</v>
      </c>
    </row>
    <row r="139" spans="1:14" x14ac:dyDescent="0.25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22"/>
        <v>0.41152263374485593</v>
      </c>
      <c r="D139">
        <f t="shared" si="23"/>
        <v>0.61728395061728392</v>
      </c>
      <c r="E139">
        <f t="shared" si="24"/>
        <v>2.8806584362139898E-2</v>
      </c>
      <c r="F139">
        <f t="shared" si="25"/>
        <v>-0.2252197327643144</v>
      </c>
      <c r="G139">
        <v>0</v>
      </c>
      <c r="H139">
        <f t="shared" si="26"/>
        <v>0.25402631712645424</v>
      </c>
      <c r="I139">
        <f t="shared" si="27"/>
        <v>-1.0620284147379508</v>
      </c>
      <c r="J139">
        <f t="shared" si="28"/>
        <v>1.0620284147379508</v>
      </c>
      <c r="K139">
        <f t="shared" si="29"/>
        <v>0.39703011420576217</v>
      </c>
      <c r="L139">
        <f t="shared" si="30"/>
        <v>0.60296988579423783</v>
      </c>
      <c r="M139">
        <f t="shared" si="31"/>
        <v>2.5187006330752704</v>
      </c>
      <c r="N139">
        <f t="shared" si="32"/>
        <v>1.6584576171375296</v>
      </c>
    </row>
    <row r="140" spans="1:14" x14ac:dyDescent="0.25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22"/>
        <v>0.47846889952153115</v>
      </c>
      <c r="D140">
        <f t="shared" si="23"/>
        <v>0.55555555555555558</v>
      </c>
      <c r="E140">
        <f t="shared" si="24"/>
        <v>3.4024455077086735E-2</v>
      </c>
      <c r="F140">
        <f t="shared" si="25"/>
        <v>-0.23179160021265277</v>
      </c>
      <c r="G140">
        <v>0</v>
      </c>
      <c r="H140">
        <f t="shared" si="26"/>
        <v>0.26581605528973956</v>
      </c>
      <c r="I140">
        <f t="shared" si="27"/>
        <v>-1.0708823421952987</v>
      </c>
      <c r="J140">
        <f t="shared" si="28"/>
        <v>1.0708823421952987</v>
      </c>
      <c r="K140">
        <f t="shared" si="29"/>
        <v>0.46141173239413841</v>
      </c>
      <c r="L140">
        <f t="shared" si="30"/>
        <v>0.53858826760586154</v>
      </c>
      <c r="M140">
        <f t="shared" si="31"/>
        <v>2.1672617529928755</v>
      </c>
      <c r="N140">
        <f t="shared" si="32"/>
        <v>1.8567058737562385</v>
      </c>
    </row>
    <row r="141" spans="1:14" x14ac:dyDescent="0.25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22"/>
        <v>0.44247787610619471</v>
      </c>
      <c r="D141">
        <f t="shared" si="23"/>
        <v>0.59171597633136097</v>
      </c>
      <c r="E141">
        <f t="shared" si="24"/>
        <v>3.4193852437555794E-2</v>
      </c>
      <c r="F141">
        <f t="shared" si="25"/>
        <v>-0.22762737602764815</v>
      </c>
      <c r="G141">
        <v>0</v>
      </c>
      <c r="H141">
        <f t="shared" si="26"/>
        <v>0.261821228465204</v>
      </c>
      <c r="I141">
        <f t="shared" si="27"/>
        <v>-1.0724824201463119</v>
      </c>
      <c r="J141">
        <f t="shared" si="28"/>
        <v>1.0724824201463119</v>
      </c>
      <c r="K141">
        <f t="shared" si="29"/>
        <v>0.42529160714947917</v>
      </c>
      <c r="L141">
        <f t="shared" si="30"/>
        <v>0.57470839285052078</v>
      </c>
      <c r="M141">
        <f t="shared" si="31"/>
        <v>2.351327849384353</v>
      </c>
      <c r="N141">
        <f t="shared" si="32"/>
        <v>1.7400128699009547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22"/>
        <v>0.5524861878453039</v>
      </c>
      <c r="D142">
        <f t="shared" si="23"/>
        <v>0.48309178743961356</v>
      </c>
      <c r="E142">
        <f t="shared" si="24"/>
        <v>3.5577975284917462E-2</v>
      </c>
      <c r="F142">
        <f t="shared" si="25"/>
        <v>-0.23132356473696847</v>
      </c>
      <c r="G142">
        <v>0</v>
      </c>
      <c r="H142">
        <f t="shared" si="26"/>
        <v>0.26690154002188599</v>
      </c>
      <c r="I142">
        <f t="shared" si="27"/>
        <v>-1.0741516544951821</v>
      </c>
      <c r="J142">
        <f t="shared" si="28"/>
        <v>1.0741516544951821</v>
      </c>
      <c r="K142">
        <f t="shared" si="29"/>
        <v>0.53474138865009979</v>
      </c>
      <c r="L142">
        <f t="shared" si="30"/>
        <v>0.46525861134990021</v>
      </c>
      <c r="M142">
        <f t="shared" si="31"/>
        <v>1.8700628401410975</v>
      </c>
      <c r="N142">
        <f t="shared" si="32"/>
        <v>2.1493422703098441</v>
      </c>
    </row>
    <row r="143" spans="1:14" x14ac:dyDescent="0.25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22"/>
        <v>0.56818181818181823</v>
      </c>
      <c r="D143">
        <f t="shared" si="23"/>
        <v>0.46511627906976744</v>
      </c>
      <c r="E143">
        <f t="shared" si="24"/>
        <v>3.3298097251585723E-2</v>
      </c>
      <c r="F143">
        <f t="shared" si="25"/>
        <v>-0.23097251585623668</v>
      </c>
      <c r="G143">
        <v>0</v>
      </c>
      <c r="H143">
        <f t="shared" si="26"/>
        <v>0.26427061310782241</v>
      </c>
      <c r="I143">
        <f t="shared" si="27"/>
        <v>-1.0696563746013956</v>
      </c>
      <c r="J143">
        <f t="shared" si="28"/>
        <v>1.0696563746013956</v>
      </c>
      <c r="K143">
        <f t="shared" si="29"/>
        <v>0.5515905861496937</v>
      </c>
      <c r="L143">
        <f t="shared" si="30"/>
        <v>0.44840941385030625</v>
      </c>
      <c r="M143">
        <f t="shared" si="31"/>
        <v>1.8129388446970602</v>
      </c>
      <c r="N143">
        <f t="shared" si="32"/>
        <v>2.2301048307916052</v>
      </c>
    </row>
    <row r="144" spans="1:14" x14ac:dyDescent="0.25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22"/>
        <v>0.49504950495049505</v>
      </c>
      <c r="D144">
        <f t="shared" si="23"/>
        <v>0.53475935828876997</v>
      </c>
      <c r="E144">
        <f t="shared" si="24"/>
        <v>2.9808863239265015E-2</v>
      </c>
      <c r="F144">
        <f t="shared" si="25"/>
        <v>-0.23492349234923493</v>
      </c>
      <c r="G144">
        <v>0</v>
      </c>
      <c r="H144">
        <f t="shared" si="26"/>
        <v>0.2647323555885</v>
      </c>
      <c r="I144">
        <f t="shared" si="27"/>
        <v>-1.0615495921641367</v>
      </c>
      <c r="J144">
        <f t="shared" si="28"/>
        <v>1.0615495921641367</v>
      </c>
      <c r="K144">
        <f t="shared" si="29"/>
        <v>0.48012738724303272</v>
      </c>
      <c r="L144">
        <f t="shared" si="30"/>
        <v>0.51987261275696728</v>
      </c>
      <c r="M144">
        <f t="shared" si="31"/>
        <v>2.0827805840074194</v>
      </c>
      <c r="N144">
        <f t="shared" si="32"/>
        <v>1.9235481451827992</v>
      </c>
    </row>
    <row r="145" spans="1:14" x14ac:dyDescent="0.25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22"/>
        <v>0.43859649122807021</v>
      </c>
      <c r="D145">
        <f t="shared" si="23"/>
        <v>0.59523809523809523</v>
      </c>
      <c r="E145">
        <f t="shared" si="24"/>
        <v>3.383458646616555E-2</v>
      </c>
      <c r="F145">
        <f t="shared" si="25"/>
        <v>-0.2272347535505429</v>
      </c>
      <c r="G145">
        <v>0</v>
      </c>
      <c r="H145">
        <f t="shared" si="26"/>
        <v>0.26106934001670845</v>
      </c>
      <c r="I145">
        <f t="shared" si="27"/>
        <v>-1.0718661571406805</v>
      </c>
      <c r="J145">
        <f t="shared" si="28"/>
        <v>1.0718661571406805</v>
      </c>
      <c r="K145">
        <f t="shared" si="29"/>
        <v>0.42158717195874679</v>
      </c>
      <c r="L145">
        <f t="shared" si="30"/>
        <v>0.57841282804125305</v>
      </c>
      <c r="M145">
        <f t="shared" si="31"/>
        <v>2.3719886811400706</v>
      </c>
      <c r="N145">
        <f t="shared" si="32"/>
        <v>1.728868986855663</v>
      </c>
    </row>
    <row r="146" spans="1:14" x14ac:dyDescent="0.25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22"/>
        <v>0.6211180124223602</v>
      </c>
      <c r="D146">
        <f t="shared" si="23"/>
        <v>0.41493775933609955</v>
      </c>
      <c r="E146">
        <f t="shared" si="24"/>
        <v>3.6055771758459754E-2</v>
      </c>
      <c r="F146">
        <f t="shared" si="25"/>
        <v>-0.22166954459936605</v>
      </c>
      <c r="G146">
        <v>0</v>
      </c>
      <c r="H146">
        <f t="shared" si="26"/>
        <v>0.25772531635782581</v>
      </c>
      <c r="I146">
        <f t="shared" si="27"/>
        <v>-1.0782650440285155</v>
      </c>
      <c r="J146">
        <f t="shared" si="28"/>
        <v>1.0782650440285155</v>
      </c>
      <c r="K146">
        <f t="shared" si="29"/>
        <v>0.60323029453884203</v>
      </c>
      <c r="L146">
        <f t="shared" si="30"/>
        <v>0.39676970546115803</v>
      </c>
      <c r="M146">
        <f t="shared" si="31"/>
        <v>1.6577416768573945</v>
      </c>
      <c r="N146">
        <f t="shared" si="32"/>
        <v>2.5203537120802069</v>
      </c>
    </row>
    <row r="147" spans="1:14" x14ac:dyDescent="0.25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22"/>
        <v>0.53191489361702127</v>
      </c>
      <c r="D147">
        <f t="shared" si="23"/>
        <v>0.5</v>
      </c>
      <c r="E147">
        <f t="shared" si="24"/>
        <v>3.1914893617021267E-2</v>
      </c>
      <c r="F147">
        <f t="shared" si="25"/>
        <v>-0.23404255319148937</v>
      </c>
      <c r="G147">
        <v>0</v>
      </c>
      <c r="H147">
        <f t="shared" si="26"/>
        <v>0.26595744680851063</v>
      </c>
      <c r="I147">
        <f t="shared" si="27"/>
        <v>-1.0660035817780522</v>
      </c>
      <c r="J147">
        <f t="shared" si="28"/>
        <v>1.0660035817780522</v>
      </c>
      <c r="K147">
        <f t="shared" si="29"/>
        <v>0.51597373362761745</v>
      </c>
      <c r="L147">
        <f t="shared" si="30"/>
        <v>0.48402626637238261</v>
      </c>
      <c r="M147">
        <f t="shared" si="31"/>
        <v>1.9380831519646857</v>
      </c>
      <c r="N147">
        <f t="shared" si="32"/>
        <v>2.0660035817780522</v>
      </c>
    </row>
    <row r="148" spans="1:14" x14ac:dyDescent="0.25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22"/>
        <v>0.37037037037037035</v>
      </c>
      <c r="D148">
        <f t="shared" si="23"/>
        <v>0.66225165562913912</v>
      </c>
      <c r="E148">
        <f t="shared" si="24"/>
        <v>3.2622025999509585E-2</v>
      </c>
      <c r="F148">
        <f t="shared" si="25"/>
        <v>-0.21265636497424567</v>
      </c>
      <c r="G148">
        <v>0</v>
      </c>
      <c r="H148">
        <f t="shared" si="26"/>
        <v>0.24527839097375523</v>
      </c>
      <c r="I148">
        <f t="shared" si="27"/>
        <v>-1.0739657990297378</v>
      </c>
      <c r="J148">
        <f t="shared" si="28"/>
        <v>1.0739657990297378</v>
      </c>
      <c r="K148">
        <f t="shared" si="29"/>
        <v>0.35388936786452291</v>
      </c>
      <c r="L148">
        <f t="shared" si="30"/>
        <v>0.64611063213547693</v>
      </c>
      <c r="M148">
        <f t="shared" si="31"/>
        <v>2.8257418583505545</v>
      </c>
      <c r="N148">
        <f t="shared" si="32"/>
        <v>1.5477225575051663</v>
      </c>
    </row>
    <row r="149" spans="1:14" x14ac:dyDescent="0.25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22"/>
        <v>0.4098360655737705</v>
      </c>
      <c r="D149">
        <f t="shared" si="23"/>
        <v>0.6211180124223602</v>
      </c>
      <c r="E149">
        <f t="shared" si="24"/>
        <v>3.0954077996130813E-2</v>
      </c>
      <c r="F149">
        <f t="shared" si="25"/>
        <v>-0.22360248447204967</v>
      </c>
      <c r="G149">
        <v>0</v>
      </c>
      <c r="H149">
        <f t="shared" si="26"/>
        <v>0.25455656246818043</v>
      </c>
      <c r="I149">
        <f t="shared" si="27"/>
        <v>-1.0669739994407998</v>
      </c>
      <c r="J149">
        <f t="shared" si="28"/>
        <v>1.0669739994407998</v>
      </c>
      <c r="K149">
        <f t="shared" si="29"/>
        <v>0.39425296519132347</v>
      </c>
      <c r="L149">
        <f t="shared" si="30"/>
        <v>0.60574703480867642</v>
      </c>
      <c r="M149">
        <f t="shared" si="31"/>
        <v>2.5364425591947519</v>
      </c>
      <c r="N149">
        <f t="shared" si="32"/>
        <v>1.6508541396588881</v>
      </c>
    </row>
    <row r="150" spans="1:14" x14ac:dyDescent="0.25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22"/>
        <v>0.38314176245210729</v>
      </c>
      <c r="D150">
        <f t="shared" si="23"/>
        <v>0.64516129032258063</v>
      </c>
      <c r="E150">
        <f t="shared" si="24"/>
        <v>2.830305277468792E-2</v>
      </c>
      <c r="F150">
        <f t="shared" si="25"/>
        <v>-0.21888518106538135</v>
      </c>
      <c r="G150">
        <v>0</v>
      </c>
      <c r="H150">
        <f t="shared" si="26"/>
        <v>0.24718823384006922</v>
      </c>
      <c r="I150">
        <f t="shared" si="27"/>
        <v>-1.0626878549845029</v>
      </c>
      <c r="J150">
        <f t="shared" si="28"/>
        <v>1.0626878549845029</v>
      </c>
      <c r="K150">
        <f t="shared" si="29"/>
        <v>0.36887744866865801</v>
      </c>
      <c r="L150">
        <f t="shared" si="30"/>
        <v>0.63112255133134187</v>
      </c>
      <c r="M150">
        <f t="shared" si="31"/>
        <v>2.7109274465250492</v>
      </c>
      <c r="N150">
        <f t="shared" si="32"/>
        <v>1.5844783202414772</v>
      </c>
    </row>
    <row r="151" spans="1:14" x14ac:dyDescent="0.25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22"/>
        <v>0.625</v>
      </c>
      <c r="D151">
        <f t="shared" si="23"/>
        <v>0.41841004184100417</v>
      </c>
      <c r="E151">
        <f t="shared" si="24"/>
        <v>4.3410041841004166E-2</v>
      </c>
      <c r="F151">
        <f t="shared" si="25"/>
        <v>-0.21809623430962344</v>
      </c>
      <c r="G151">
        <v>0</v>
      </c>
      <c r="H151">
        <f t="shared" si="26"/>
        <v>0.2615062761506276</v>
      </c>
      <c r="I151">
        <f t="shared" si="27"/>
        <v>-1.0950071996960069</v>
      </c>
      <c r="J151">
        <f t="shared" si="28"/>
        <v>1.0950071996960069</v>
      </c>
      <c r="K151">
        <f t="shared" si="29"/>
        <v>0.6034987284221901</v>
      </c>
      <c r="L151">
        <f t="shared" si="30"/>
        <v>0.39650127157781001</v>
      </c>
      <c r="M151">
        <f t="shared" si="31"/>
        <v>1.6570043198176039</v>
      </c>
      <c r="N151">
        <f t="shared" si="32"/>
        <v>2.52206000757745</v>
      </c>
    </row>
    <row r="152" spans="1:14" x14ac:dyDescent="0.25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22"/>
        <v>0.67114093959731547</v>
      </c>
      <c r="D152">
        <f t="shared" si="23"/>
        <v>0.36764705882352938</v>
      </c>
      <c r="E152">
        <f t="shared" si="24"/>
        <v>3.8787998420844794E-2</v>
      </c>
      <c r="F152">
        <f t="shared" si="25"/>
        <v>-0.2079549940781682</v>
      </c>
      <c r="G152">
        <v>0</v>
      </c>
      <c r="H152">
        <f t="shared" si="26"/>
        <v>0.24674299249901302</v>
      </c>
      <c r="I152">
        <f t="shared" si="27"/>
        <v>-1.0892755023757474</v>
      </c>
      <c r="J152">
        <f t="shared" si="28"/>
        <v>1.0892755023757474</v>
      </c>
      <c r="K152">
        <f t="shared" si="29"/>
        <v>0.6519988671526179</v>
      </c>
      <c r="L152">
        <f t="shared" si="30"/>
        <v>0.34800113284738216</v>
      </c>
      <c r="M152">
        <f t="shared" si="31"/>
        <v>1.5337449961641161</v>
      </c>
      <c r="N152">
        <f t="shared" si="32"/>
        <v>2.8735538640862863</v>
      </c>
    </row>
    <row r="153" spans="1:14" x14ac:dyDescent="0.25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22"/>
        <v>0.5988023952095809</v>
      </c>
      <c r="D153">
        <f t="shared" si="23"/>
        <v>0.45454545454545453</v>
      </c>
      <c r="E153">
        <f t="shared" si="24"/>
        <v>5.3347849755035481E-2</v>
      </c>
      <c r="F153">
        <f t="shared" si="25"/>
        <v>-0.21883505715841034</v>
      </c>
      <c r="G153">
        <v>0</v>
      </c>
      <c r="H153">
        <f t="shared" si="26"/>
        <v>0.27218290691344588</v>
      </c>
      <c r="I153">
        <f t="shared" si="27"/>
        <v>-1.1152493418636766</v>
      </c>
      <c r="J153">
        <f t="shared" si="28"/>
        <v>1.1152493418636766</v>
      </c>
      <c r="K153">
        <f t="shared" si="29"/>
        <v>0.57233873422944193</v>
      </c>
      <c r="L153">
        <f t="shared" si="30"/>
        <v>0.42766126577055791</v>
      </c>
      <c r="M153">
        <f t="shared" si="31"/>
        <v>1.7472170590486633</v>
      </c>
      <c r="N153">
        <f t="shared" si="32"/>
        <v>2.3382992102364124</v>
      </c>
    </row>
    <row r="154" spans="1:14" x14ac:dyDescent="0.25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22"/>
        <v>0.49019607843137253</v>
      </c>
      <c r="D154">
        <f t="shared" si="23"/>
        <v>0.54347826086956519</v>
      </c>
      <c r="E154">
        <f t="shared" si="24"/>
        <v>3.3674339300937772E-2</v>
      </c>
      <c r="F154">
        <f t="shared" si="25"/>
        <v>-0.23273657289002547</v>
      </c>
      <c r="G154">
        <v>0</v>
      </c>
      <c r="H154">
        <f t="shared" si="26"/>
        <v>0.2664109121909633</v>
      </c>
      <c r="I154">
        <f t="shared" si="27"/>
        <v>-1.0699012312772824</v>
      </c>
      <c r="J154">
        <f t="shared" si="28"/>
        <v>1.0699012312772824</v>
      </c>
      <c r="K154">
        <f t="shared" si="29"/>
        <v>0.47332857821916891</v>
      </c>
      <c r="L154">
        <f t="shared" si="30"/>
        <v>0.52667142178083093</v>
      </c>
      <c r="M154">
        <f t="shared" si="31"/>
        <v>2.1126972805283741</v>
      </c>
      <c r="N154">
        <f t="shared" si="32"/>
        <v>1.8987170342729172</v>
      </c>
    </row>
    <row r="155" spans="1:14" x14ac:dyDescent="0.25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22"/>
        <v>0.41841004184100417</v>
      </c>
      <c r="D155">
        <f t="shared" si="23"/>
        <v>0.63291139240506322</v>
      </c>
      <c r="E155">
        <f t="shared" si="24"/>
        <v>5.1321434246067277E-2</v>
      </c>
      <c r="F155">
        <f t="shared" si="25"/>
        <v>-0.21349504793178342</v>
      </c>
      <c r="G155">
        <v>0</v>
      </c>
      <c r="H155">
        <f t="shared" si="26"/>
        <v>0.2648164821778507</v>
      </c>
      <c r="I155">
        <f t="shared" si="27"/>
        <v>-1.1137266274738298</v>
      </c>
      <c r="J155">
        <f t="shared" si="28"/>
        <v>1.1137266274738298</v>
      </c>
      <c r="K155">
        <f t="shared" si="29"/>
        <v>0.39245235440666937</v>
      </c>
      <c r="L155">
        <f t="shared" si="30"/>
        <v>0.60754764559333074</v>
      </c>
      <c r="M155">
        <f t="shared" si="31"/>
        <v>2.5480800121886231</v>
      </c>
      <c r="N155">
        <f t="shared" si="32"/>
        <v>1.6459614439348218</v>
      </c>
    </row>
    <row r="156" spans="1:14" x14ac:dyDescent="0.25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22"/>
        <v>0.64516129032258063</v>
      </c>
      <c r="D156">
        <f t="shared" si="23"/>
        <v>0.38759689922480617</v>
      </c>
      <c r="E156">
        <f t="shared" si="24"/>
        <v>3.275818954738674E-2</v>
      </c>
      <c r="F156">
        <f t="shared" si="25"/>
        <v>-0.21730432608152039</v>
      </c>
      <c r="G156">
        <v>0</v>
      </c>
      <c r="H156">
        <f t="shared" si="26"/>
        <v>0.25006251562890719</v>
      </c>
      <c r="I156">
        <f t="shared" si="27"/>
        <v>-1.072729223145815</v>
      </c>
      <c r="J156">
        <f t="shared" si="28"/>
        <v>1.072729223145815</v>
      </c>
      <c r="K156">
        <f t="shared" si="29"/>
        <v>0.6289303932876571</v>
      </c>
      <c r="L156">
        <f t="shared" si="30"/>
        <v>0.37106960671234313</v>
      </c>
      <c r="M156">
        <f t="shared" si="31"/>
        <v>1.5900010727301979</v>
      </c>
      <c r="N156">
        <f t="shared" si="32"/>
        <v>2.6949121725703877</v>
      </c>
    </row>
    <row r="157" spans="1:14" x14ac:dyDescent="0.25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22"/>
        <v>0.5714285714285714</v>
      </c>
      <c r="D157">
        <f t="shared" si="23"/>
        <v>0.46296296296296291</v>
      </c>
      <c r="E157">
        <f t="shared" si="24"/>
        <v>3.4391534391534417E-2</v>
      </c>
      <c r="F157">
        <f t="shared" si="25"/>
        <v>-0.23015873015873001</v>
      </c>
      <c r="G157">
        <v>0</v>
      </c>
      <c r="H157">
        <f t="shared" si="26"/>
        <v>0.26455026455026448</v>
      </c>
      <c r="I157">
        <f t="shared" si="27"/>
        <v>-1.0721125348377951</v>
      </c>
      <c r="J157">
        <f t="shared" si="28"/>
        <v>1.0721125348377951</v>
      </c>
      <c r="K157">
        <f t="shared" si="29"/>
        <v>0.55429779192955719</v>
      </c>
      <c r="L157">
        <f t="shared" si="30"/>
        <v>0.44570220807044264</v>
      </c>
      <c r="M157">
        <f t="shared" si="31"/>
        <v>1.8040844011283466</v>
      </c>
      <c r="N157">
        <f t="shared" si="32"/>
        <v>2.2436505404118421</v>
      </c>
    </row>
    <row r="158" spans="1:14" x14ac:dyDescent="0.25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22"/>
        <v>0.6097560975609756</v>
      </c>
      <c r="D158">
        <f t="shared" si="23"/>
        <v>0.42553191489361702</v>
      </c>
      <c r="E158">
        <f t="shared" si="24"/>
        <v>3.5288012454592677E-2</v>
      </c>
      <c r="F158">
        <f t="shared" si="25"/>
        <v>-0.22418266735858849</v>
      </c>
      <c r="G158">
        <v>0</v>
      </c>
      <c r="H158">
        <f t="shared" si="26"/>
        <v>0.25947067981318112</v>
      </c>
      <c r="I158">
        <f t="shared" si="27"/>
        <v>-1.075828707279838</v>
      </c>
      <c r="J158">
        <f t="shared" si="28"/>
        <v>1.075828707279838</v>
      </c>
      <c r="K158">
        <f t="shared" si="29"/>
        <v>0.59223098156369014</v>
      </c>
      <c r="L158">
        <f t="shared" si="30"/>
        <v>0.40776901843630997</v>
      </c>
      <c r="M158">
        <f t="shared" si="31"/>
        <v>1.6885303726590961</v>
      </c>
      <c r="N158">
        <f t="shared" si="32"/>
        <v>2.452368754827781</v>
      </c>
    </row>
    <row r="159" spans="1:14" x14ac:dyDescent="0.25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22"/>
        <v>0.61728395061728392</v>
      </c>
      <c r="D159">
        <f t="shared" si="23"/>
        <v>0.41493775933609955</v>
      </c>
      <c r="E159">
        <f t="shared" si="24"/>
        <v>3.2221709953383471E-2</v>
      </c>
      <c r="F159">
        <f t="shared" si="25"/>
        <v>-0.22391270938988783</v>
      </c>
      <c r="G159">
        <v>0</v>
      </c>
      <c r="H159">
        <f t="shared" si="26"/>
        <v>0.2561344193432713</v>
      </c>
      <c r="I159">
        <f t="shared" si="27"/>
        <v>-1.0695340092890231</v>
      </c>
      <c r="J159">
        <f t="shared" si="28"/>
        <v>1.0695340092890231</v>
      </c>
      <c r="K159">
        <f t="shared" si="29"/>
        <v>0.60128274567029871</v>
      </c>
      <c r="L159">
        <f t="shared" si="30"/>
        <v>0.39871725432970118</v>
      </c>
      <c r="M159">
        <f t="shared" si="31"/>
        <v>1.6631110857591944</v>
      </c>
      <c r="N159">
        <f t="shared" si="32"/>
        <v>2.5080429530975232</v>
      </c>
    </row>
    <row r="160" spans="1:14" x14ac:dyDescent="0.25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22"/>
        <v>0.41666666666666669</v>
      </c>
      <c r="D160">
        <f t="shared" si="23"/>
        <v>0.61728395061728392</v>
      </c>
      <c r="E160">
        <f t="shared" si="24"/>
        <v>3.3950617283950546E-2</v>
      </c>
      <c r="F160">
        <f t="shared" si="25"/>
        <v>-0.22325102880658443</v>
      </c>
      <c r="G160">
        <v>0</v>
      </c>
      <c r="H160">
        <f t="shared" si="26"/>
        <v>0.25720164609053497</v>
      </c>
      <c r="I160">
        <f t="shared" si="27"/>
        <v>-1.0733469768527295</v>
      </c>
      <c r="J160">
        <f t="shared" si="28"/>
        <v>1.0733469768527295</v>
      </c>
      <c r="K160">
        <f t="shared" si="29"/>
        <v>0.3995707383438068</v>
      </c>
      <c r="L160">
        <f t="shared" si="30"/>
        <v>0.60042926165619326</v>
      </c>
      <c r="M160">
        <f t="shared" si="31"/>
        <v>2.502685767593821</v>
      </c>
      <c r="N160">
        <f t="shared" si="32"/>
        <v>1.6654751256486924</v>
      </c>
    </row>
    <row r="161" spans="1:14" x14ac:dyDescent="0.25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22"/>
        <v>0.52631578947368418</v>
      </c>
      <c r="D161">
        <f t="shared" si="23"/>
        <v>0.5</v>
      </c>
      <c r="E161">
        <f t="shared" si="24"/>
        <v>2.631578947368407E-2</v>
      </c>
      <c r="F161">
        <f t="shared" si="25"/>
        <v>-0.23684210526315796</v>
      </c>
      <c r="G161">
        <v>0</v>
      </c>
      <c r="H161">
        <f t="shared" si="26"/>
        <v>0.26315789473684209</v>
      </c>
      <c r="I161">
        <f t="shared" si="27"/>
        <v>-1.0540925533894596</v>
      </c>
      <c r="J161">
        <f t="shared" si="28"/>
        <v>1.0540925533894596</v>
      </c>
      <c r="K161">
        <f t="shared" si="29"/>
        <v>0.51316701949486188</v>
      </c>
      <c r="L161">
        <f t="shared" si="30"/>
        <v>0.48683298050513807</v>
      </c>
      <c r="M161">
        <f t="shared" si="31"/>
        <v>1.9486832980505142</v>
      </c>
      <c r="N161">
        <f t="shared" si="32"/>
        <v>2.0540925533894594</v>
      </c>
    </row>
    <row r="162" spans="1:14" x14ac:dyDescent="0.25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22"/>
        <v>0.48309178743961356</v>
      </c>
      <c r="D162">
        <f t="shared" si="23"/>
        <v>0.56818181818181823</v>
      </c>
      <c r="E162">
        <f t="shared" si="24"/>
        <v>5.1273605621431795E-2</v>
      </c>
      <c r="F162">
        <f t="shared" si="25"/>
        <v>-0.22321036451471232</v>
      </c>
      <c r="G162">
        <v>0</v>
      </c>
      <c r="H162">
        <f t="shared" si="26"/>
        <v>0.27448397013614412</v>
      </c>
      <c r="I162">
        <f t="shared" si="27"/>
        <v>-1.1089228054693063</v>
      </c>
      <c r="J162">
        <f t="shared" si="28"/>
        <v>1.1089228054693063</v>
      </c>
      <c r="K162">
        <f t="shared" si="29"/>
        <v>0.45734201744399888</v>
      </c>
      <c r="L162">
        <f t="shared" si="30"/>
        <v>0.54265798255600095</v>
      </c>
      <c r="M162">
        <f t="shared" si="31"/>
        <v>2.1865474018521578</v>
      </c>
      <c r="N162">
        <f t="shared" si="32"/>
        <v>1.8427813321566728</v>
      </c>
    </row>
    <row r="163" spans="1:14" x14ac:dyDescent="0.25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22"/>
        <v>0.38910505836575876</v>
      </c>
      <c r="D163">
        <f t="shared" si="23"/>
        <v>0.66225165562913912</v>
      </c>
      <c r="E163">
        <f t="shared" si="24"/>
        <v>5.1356713994897829E-2</v>
      </c>
      <c r="F163">
        <f t="shared" si="25"/>
        <v>-0.20632875512149873</v>
      </c>
      <c r="G163">
        <v>0</v>
      </c>
      <c r="H163">
        <f t="shared" si="26"/>
        <v>0.25768546911639656</v>
      </c>
      <c r="I163">
        <f t="shared" si="27"/>
        <v>-1.1175451696439744</v>
      </c>
      <c r="J163">
        <f t="shared" si="28"/>
        <v>1.1175451696439744</v>
      </c>
      <c r="K163">
        <f t="shared" si="29"/>
        <v>0.36303624276785895</v>
      </c>
      <c r="L163">
        <f t="shared" si="30"/>
        <v>0.63696375723214127</v>
      </c>
      <c r="M163">
        <f t="shared" si="31"/>
        <v>2.7545459163410393</v>
      </c>
      <c r="N163">
        <f t="shared" si="32"/>
        <v>1.5699480365184266</v>
      </c>
    </row>
    <row r="164" spans="1:14" x14ac:dyDescent="0.25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22"/>
        <v>0.63291139240506322</v>
      </c>
      <c r="D164">
        <f t="shared" si="23"/>
        <v>0.4</v>
      </c>
      <c r="E164">
        <f t="shared" si="24"/>
        <v>3.2911392405063244E-2</v>
      </c>
      <c r="F164">
        <f t="shared" si="25"/>
        <v>-0.22025316455696209</v>
      </c>
      <c r="G164">
        <v>0</v>
      </c>
      <c r="H164">
        <f t="shared" si="26"/>
        <v>0.25316455696202528</v>
      </c>
      <c r="I164">
        <f t="shared" si="27"/>
        <v>-1.0721125348377945</v>
      </c>
      <c r="J164">
        <f t="shared" si="28"/>
        <v>1.0721125348377945</v>
      </c>
      <c r="K164">
        <f t="shared" si="29"/>
        <v>0.61658923335991145</v>
      </c>
      <c r="L164">
        <f t="shared" si="30"/>
        <v>0.38341076664008866</v>
      </c>
      <c r="M164">
        <f t="shared" si="31"/>
        <v>1.6218252702059208</v>
      </c>
      <c r="N164">
        <f t="shared" si="32"/>
        <v>2.6081688022566918</v>
      </c>
    </row>
    <row r="165" spans="1:14" x14ac:dyDescent="0.25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22"/>
        <v>0.7407407407407407</v>
      </c>
      <c r="D165">
        <f t="shared" si="23"/>
        <v>0.3003003003003003</v>
      </c>
      <c r="E165">
        <f t="shared" si="24"/>
        <v>4.1041041041041115E-2</v>
      </c>
      <c r="F165">
        <f t="shared" si="25"/>
        <v>-0.18140362584807024</v>
      </c>
      <c r="G165">
        <v>0</v>
      </c>
      <c r="H165">
        <f t="shared" si="26"/>
        <v>0.22244466688911133</v>
      </c>
      <c r="I165">
        <f t="shared" si="27"/>
        <v>-1.1073579229811874</v>
      </c>
      <c r="J165">
        <f t="shared" si="28"/>
        <v>1.1073579229811874</v>
      </c>
      <c r="K165">
        <f t="shared" si="29"/>
        <v>0.72068162313577855</v>
      </c>
      <c r="L165">
        <f t="shared" si="30"/>
        <v>0.27931837686422134</v>
      </c>
      <c r="M165">
        <f t="shared" si="31"/>
        <v>1.3875752730434159</v>
      </c>
      <c r="N165">
        <f t="shared" si="32"/>
        <v>3.5801439605461662</v>
      </c>
    </row>
    <row r="166" spans="1:14" x14ac:dyDescent="0.25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22"/>
        <v>0.4854368932038835</v>
      </c>
      <c r="D166">
        <f t="shared" si="23"/>
        <v>0.54347826086956519</v>
      </c>
      <c r="E166">
        <f t="shared" si="24"/>
        <v>2.891515407344869E-2</v>
      </c>
      <c r="F166">
        <f t="shared" si="25"/>
        <v>-0.23490924440692273</v>
      </c>
      <c r="G166">
        <v>0</v>
      </c>
      <c r="H166">
        <f t="shared" si="26"/>
        <v>0.26382439848037148</v>
      </c>
      <c r="I166">
        <f t="shared" si="27"/>
        <v>-1.0597597584982434</v>
      </c>
      <c r="J166">
        <f t="shared" si="28"/>
        <v>1.0597597584982434</v>
      </c>
      <c r="K166">
        <f t="shared" si="29"/>
        <v>0.47095494984925418</v>
      </c>
      <c r="L166">
        <f t="shared" si="30"/>
        <v>0.52904505015074577</v>
      </c>
      <c r="M166">
        <f t="shared" si="31"/>
        <v>2.123345344008138</v>
      </c>
      <c r="N166">
        <f t="shared" si="32"/>
        <v>1.8901981971385247</v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32" activePane="bottomLeft" state="frozen"/>
      <selection pane="bottomLeft" activeCell="Y155" sqref="Y15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2" t="s">
        <v>9</v>
      </c>
      <c r="B1" s="73"/>
      <c r="C1" s="18"/>
      <c r="D1" s="74" t="s">
        <v>25</v>
      </c>
      <c r="E1" s="73"/>
      <c r="F1" s="74" t="s">
        <v>23</v>
      </c>
      <c r="G1" s="73"/>
      <c r="H1" s="74" t="s">
        <v>11</v>
      </c>
      <c r="I1" s="73"/>
      <c r="J1" s="74" t="s">
        <v>10</v>
      </c>
      <c r="K1" s="73"/>
      <c r="L1" s="70" t="s">
        <v>201</v>
      </c>
      <c r="M1" s="71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317</v>
      </c>
      <c r="X1" s="13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1.32</v>
      </c>
      <c r="B3">
        <v>3.64</v>
      </c>
      <c r="C3" s="45">
        <f t="shared" ref="C3:C66" si="0">IF(OR($A3="",$B3=""),"",(1/A3)+(1/B3)-1)</f>
        <v>3.2301032301032206E-2</v>
      </c>
      <c r="D3" s="46">
        <f>IF(OR($A3="",$B3=""),"",A3*'MPTO_working_2-way'!$G2)</f>
        <v>1.3626373626373627</v>
      </c>
      <c r="E3" s="48">
        <f>IF(OR($A3="",$B3=""),"",B3*'MPTO_working_2-way'!$G2)</f>
        <v>3.7575757575757573</v>
      </c>
      <c r="F3" s="46">
        <f>IF(OR($A3="",$B3=""),"",'MPTO_working_2-way'!D2)</f>
        <v>1.3487536492252414</v>
      </c>
      <c r="G3" s="48">
        <f>IF(OR($A3="",$B3=""),"",'MPTO_working_2-way'!E2)</f>
        <v>3.867353509336767</v>
      </c>
      <c r="H3" s="46">
        <f>IF(OR($A3="",$B3=""),"",'OddsRatio_working_2-way'!M2)</f>
        <v>1.3481553119113956</v>
      </c>
      <c r="I3" s="46">
        <f>IF(OR($A3="",$B3=""),"",'OddsRatio_working_2-way'!N2)</f>
        <v>3.872281323269013</v>
      </c>
      <c r="J3" s="46">
        <f>IF('Log_working_2-way'!$D2="","",A3^('Log_working_2-way'!$D2))</f>
        <v>1.3416815491524943</v>
      </c>
      <c r="K3" s="48">
        <f>IF('Log_working_2-way'!$D2="","",B3^('Log_working_2-way'!$D2))</f>
        <v>3.9267017855630555</v>
      </c>
      <c r="L3" s="55">
        <f>(1/D3)</f>
        <v>0.7338709677419355</v>
      </c>
      <c r="M3" s="55">
        <f>(1/E3)</f>
        <v>0.26612903225806456</v>
      </c>
      <c r="N3" s="56">
        <v>100</v>
      </c>
      <c r="O3" s="56">
        <f>(1/A3)*((N3*A3)-N3)</f>
        <v>24.242424242424242</v>
      </c>
      <c r="P3" s="56">
        <f>(1/B3)*((N3*B3)-N3)</f>
        <v>72.527472527472526</v>
      </c>
      <c r="Q3" s="56">
        <f>(1/B3)*N3</f>
        <v>27.472527472527471</v>
      </c>
      <c r="R3" s="56">
        <f>(1/A3)*N3</f>
        <v>75.757575757575751</v>
      </c>
      <c r="S3" s="57">
        <f>O3-Q3</f>
        <v>-3.2301032301032286</v>
      </c>
      <c r="T3" s="57">
        <f>P3-R3</f>
        <v>-3.2301032301032251</v>
      </c>
      <c r="U3" t="s">
        <v>318</v>
      </c>
      <c r="V3" t="s">
        <v>319</v>
      </c>
      <c r="W3" t="s">
        <v>410</v>
      </c>
      <c r="X3" s="40">
        <v>44409</v>
      </c>
      <c r="Y3" s="59" t="s">
        <v>415</v>
      </c>
    </row>
    <row r="4" spans="1:25" s="12" customFormat="1" ht="15" x14ac:dyDescent="0.25">
      <c r="A4">
        <v>1.63</v>
      </c>
      <c r="B4">
        <v>2.39</v>
      </c>
      <c r="C4" s="45">
        <f t="shared" si="0"/>
        <v>3.19069743563416E-2</v>
      </c>
      <c r="D4" s="46">
        <f>IF(OR($A4="",$B4=""),"",A4*'MPTO_working_2-way'!$G3)</f>
        <v>1.6820083682008367</v>
      </c>
      <c r="E4" s="48">
        <f>IF(OR($A4="",$B4=""),"",B4*'MPTO_working_2-way'!$G3)</f>
        <v>2.4662576687116564</v>
      </c>
      <c r="F4" s="46">
        <f>IF(OR($A4="",$B4=""),"",'MPTO_working_2-way'!D3)</f>
        <v>1.6735184827201064</v>
      </c>
      <c r="G4" s="48">
        <f>IF(OR($A4="",$B4=""),"",'MPTO_working_2-way'!E3)</f>
        <v>2.4847402493861024</v>
      </c>
      <c r="H4" s="46">
        <f>IF(OR($A4="",$B4=""),"",'OddsRatio_working_2-way'!M3)</f>
        <v>1.6732290918193764</v>
      </c>
      <c r="I4" s="46">
        <f>IF(OR($A4="",$B4=""),"",'OddsRatio_working_2-way'!N3)</f>
        <v>2.4853784724268779</v>
      </c>
      <c r="J4" s="46">
        <f>IF('Log_working_2-way'!$D3="","",A4^('Log_working_2-way'!$D3))</f>
        <v>1.6693751275261461</v>
      </c>
      <c r="K4" s="48">
        <f>IF('Log_working_2-way'!$D3="","",B4^('Log_working_2-way'!$D3))</f>
        <v>2.4939306210789667</v>
      </c>
      <c r="L4" s="55">
        <f t="shared" ref="L4:L67" si="1">(1/D4)</f>
        <v>0.59452736318407962</v>
      </c>
      <c r="M4" s="55">
        <f t="shared" ref="M4:M67" si="2">(1/E4)</f>
        <v>0.40547263681592038</v>
      </c>
      <c r="N4" s="56">
        <v>101</v>
      </c>
      <c r="O4" s="56">
        <f t="shared" ref="O4:O67" si="3">(1/A4)*((N4*A4)-N4)</f>
        <v>39.036809815950917</v>
      </c>
      <c r="P4" s="56">
        <f t="shared" ref="P4:P67" si="4">(1/B4)*((N4*B4)-N4)</f>
        <v>58.74058577405858</v>
      </c>
      <c r="Q4" s="56">
        <f t="shared" ref="Q4:Q67" si="5">(1/B4)*N4</f>
        <v>42.25941422594142</v>
      </c>
      <c r="R4" s="56">
        <f t="shared" ref="R4:R67" si="6">(1/A4)*N4</f>
        <v>61.963190184049083</v>
      </c>
      <c r="S4" s="57">
        <f t="shared" ref="S4:S67" si="7">O4-Q4</f>
        <v>-3.2226044099905025</v>
      </c>
      <c r="T4" s="57">
        <f t="shared" ref="T4:T67" si="8">P4-R4</f>
        <v>-3.2226044099905025</v>
      </c>
      <c r="U4" t="s">
        <v>320</v>
      </c>
      <c r="V4" t="s">
        <v>321</v>
      </c>
      <c r="W4" t="s">
        <v>411</v>
      </c>
      <c r="X4" s="40">
        <v>44409</v>
      </c>
      <c r="Y4" s="59" t="s">
        <v>415</v>
      </c>
    </row>
    <row r="5" spans="1:25" s="12" customFormat="1" ht="15" x14ac:dyDescent="0.25">
      <c r="A5">
        <v>2.0499999999999998</v>
      </c>
      <c r="B5">
        <v>1.85</v>
      </c>
      <c r="C5" s="45">
        <f t="shared" si="0"/>
        <v>2.8345418589321048E-2</v>
      </c>
      <c r="D5" s="46">
        <f>IF(OR($A5="",$B5=""),"",A5*'MPTO_working_2-way'!$G4)</f>
        <v>2.1081081081081079</v>
      </c>
      <c r="E5" s="48">
        <f>IF(OR($A5="",$B5=""),"",B5*'MPTO_working_2-way'!$G4)</f>
        <v>1.902439024390244</v>
      </c>
      <c r="F5" s="46">
        <f>IF(OR($A5="",$B5=""),"",'MPTO_working_2-way'!D4)</f>
        <v>2.1113430758524703</v>
      </c>
      <c r="G5" s="48">
        <f>IF(OR($A5="",$B5=""),"",'MPTO_working_2-way'!E4)</f>
        <v>1.8998121477770822</v>
      </c>
      <c r="H5" s="46">
        <f>IF(OR($A5="",$B5=""),"",'OddsRatio_working_2-way'!M4)</f>
        <v>2.1114378604524222</v>
      </c>
      <c r="I5" s="46">
        <f>IF(OR($A5="",$B5=""),"",'OddsRatio_working_2-way'!N4)</f>
        <v>1.8997354108424378</v>
      </c>
      <c r="J5" s="46">
        <f>IF('Log_working_2-way'!$D4="","",A5^('Log_working_2-way'!$D4))</f>
        <v>2.1129081281913611</v>
      </c>
      <c r="K5" s="48">
        <f>IF('Log_working_2-way'!$D4="","",B5^('Log_working_2-way'!$D4))</f>
        <v>1.8985467665018629</v>
      </c>
      <c r="L5" s="55">
        <f t="shared" si="1"/>
        <v>0.47435897435897439</v>
      </c>
      <c r="M5" s="55">
        <f t="shared" si="2"/>
        <v>0.52564102564102555</v>
      </c>
      <c r="N5" s="56">
        <v>102</v>
      </c>
      <c r="O5" s="56">
        <f t="shared" si="3"/>
        <v>52.243902439024396</v>
      </c>
      <c r="P5" s="56">
        <f t="shared" si="4"/>
        <v>46.86486486486487</v>
      </c>
      <c r="Q5" s="56">
        <f t="shared" si="5"/>
        <v>55.13513513513513</v>
      </c>
      <c r="R5" s="56">
        <f t="shared" si="6"/>
        <v>49.756097560975611</v>
      </c>
      <c r="S5" s="57">
        <f t="shared" si="7"/>
        <v>-2.891232696110734</v>
      </c>
      <c r="T5" s="57">
        <f t="shared" si="8"/>
        <v>-2.8912326961107411</v>
      </c>
      <c r="U5" t="s">
        <v>322</v>
      </c>
      <c r="V5" t="s">
        <v>323</v>
      </c>
      <c r="W5" t="s">
        <v>411</v>
      </c>
      <c r="X5" s="40">
        <v>44409</v>
      </c>
      <c r="Y5" s="59" t="s">
        <v>416</v>
      </c>
    </row>
    <row r="6" spans="1:25" s="12" customFormat="1" ht="15" x14ac:dyDescent="0.25">
      <c r="A6">
        <v>1.98</v>
      </c>
      <c r="B6">
        <v>1.91</v>
      </c>
      <c r="C6" s="45">
        <f t="shared" si="0"/>
        <v>2.861071447458885E-2</v>
      </c>
      <c r="D6" s="46">
        <f>IF(OR($A6="",$B6=""),"",A6*'MPTO_working_2-way'!$G5)</f>
        <v>2.0366492146596857</v>
      </c>
      <c r="E6" s="48">
        <f>IF(OR($A6="",$B6=""),"",B6*'MPTO_working_2-way'!$G5)</f>
        <v>1.9646464646464645</v>
      </c>
      <c r="F6" s="46">
        <f>IF(OR($A6="",$B6=""),"",'MPTO_working_2-way'!D5)</f>
        <v>2.0377175494369308</v>
      </c>
      <c r="G6" s="48">
        <f>IF(OR($A6="",$B6=""),"",'MPTO_working_2-way'!E5)</f>
        <v>1.9636533568721115</v>
      </c>
      <c r="H6" s="46">
        <f>IF(OR($A6="",$B6=""),"",'OddsRatio_working_2-way'!M5)</f>
        <v>2.0377490433255412</v>
      </c>
      <c r="I6" s="46">
        <f>IF(OR($A6="",$B6=""),"",'OddsRatio_working_2-way'!N5)</f>
        <v>1.9636241116594322</v>
      </c>
      <c r="J6" s="46">
        <f>IF('Log_working_2-way'!$D5="","",A6^('Log_working_2-way'!$D5))</f>
        <v>2.0382337672504618</v>
      </c>
      <c r="K6" s="48">
        <f>IF('Log_working_2-way'!$D5="","",B6^('Log_working_2-way'!$D5))</f>
        <v>1.9631742210121639</v>
      </c>
      <c r="L6" s="55">
        <f t="shared" si="1"/>
        <v>0.49100257069408743</v>
      </c>
      <c r="M6" s="55">
        <f t="shared" si="2"/>
        <v>0.50899742930591263</v>
      </c>
      <c r="N6" s="56">
        <v>103</v>
      </c>
      <c r="O6" s="56">
        <f t="shared" si="3"/>
        <v>50.979797979797979</v>
      </c>
      <c r="P6" s="56">
        <f t="shared" si="4"/>
        <v>49.073298429319365</v>
      </c>
      <c r="Q6" s="56">
        <f t="shared" si="5"/>
        <v>53.926701570680628</v>
      </c>
      <c r="R6" s="56">
        <f t="shared" si="6"/>
        <v>52.020202020202021</v>
      </c>
      <c r="S6" s="57">
        <f t="shared" si="7"/>
        <v>-2.9469035908826484</v>
      </c>
      <c r="T6" s="57">
        <f t="shared" si="8"/>
        <v>-2.9469035908826555</v>
      </c>
      <c r="U6" t="s">
        <v>43</v>
      </c>
      <c r="V6" t="s">
        <v>324</v>
      </c>
      <c r="W6" t="s">
        <v>305</v>
      </c>
      <c r="X6" s="40">
        <v>44409</v>
      </c>
      <c r="Y6" s="59" t="s">
        <v>417</v>
      </c>
    </row>
    <row r="7" spans="1:25" s="12" customFormat="1" ht="15" x14ac:dyDescent="0.25">
      <c r="A7">
        <v>2.2200000000000002</v>
      </c>
      <c r="B7">
        <v>1.7</v>
      </c>
      <c r="C7" s="45">
        <f t="shared" si="0"/>
        <v>3.868574456809748E-2</v>
      </c>
      <c r="D7" s="46">
        <f>IF(OR($A7="",$B7=""),"",A7*'MPTO_working_2-way'!$G6)</f>
        <v>2.3058823529411767</v>
      </c>
      <c r="E7" s="48">
        <f>IF(OR($A7="",$B7=""),"",B7*'MPTO_working_2-way'!$G6)</f>
        <v>1.7657657657657657</v>
      </c>
      <c r="F7" s="46">
        <f>IF(OR($A7="",$B7=""),"",'MPTO_working_2-way'!D6)</f>
        <v>2.3196066379840201</v>
      </c>
      <c r="G7" s="48">
        <f>IF(OR($A7="",$B7=""),"",'MPTO_working_2-way'!E6)</f>
        <v>1.7578015836050302</v>
      </c>
      <c r="H7" s="46">
        <f>IF(OR($A7="",$B7=""),"",'OddsRatio_working_2-way'!M6)</f>
        <v>2.3201731488169055</v>
      </c>
      <c r="I7" s="46">
        <f>IF(OR($A7="",$B7=""),"",'OddsRatio_working_2-way'!N6)</f>
        <v>1.7574763968621581</v>
      </c>
      <c r="J7" s="46">
        <f>IF('Log_working_2-way'!$D6="","",A7^('Log_working_2-way'!$D6))</f>
        <v>2.3265255894258647</v>
      </c>
      <c r="K7" s="48">
        <f>IF('Log_working_2-way'!$D6="","",B7^('Log_working_2-way'!$D6))</f>
        <v>1.7538490082446418</v>
      </c>
      <c r="L7" s="55">
        <f t="shared" si="1"/>
        <v>0.43367346938775503</v>
      </c>
      <c r="M7" s="55">
        <f t="shared" si="2"/>
        <v>0.56632653061224492</v>
      </c>
      <c r="N7" s="56">
        <v>104</v>
      </c>
      <c r="O7" s="56">
        <f t="shared" si="3"/>
        <v>57.153153153153156</v>
      </c>
      <c r="P7" s="56">
        <f t="shared" si="4"/>
        <v>42.823529411764696</v>
      </c>
      <c r="Q7" s="56">
        <f t="shared" si="5"/>
        <v>61.176470588235297</v>
      </c>
      <c r="R7" s="56">
        <f t="shared" si="6"/>
        <v>46.846846846846844</v>
      </c>
      <c r="S7" s="57">
        <f t="shared" si="7"/>
        <v>-4.0233174350821415</v>
      </c>
      <c r="T7" s="57">
        <f t="shared" si="8"/>
        <v>-4.0233174350821486</v>
      </c>
      <c r="U7" t="s">
        <v>233</v>
      </c>
      <c r="V7" t="s">
        <v>229</v>
      </c>
      <c r="W7" t="s">
        <v>309</v>
      </c>
      <c r="X7" s="40">
        <v>44409</v>
      </c>
      <c r="Y7" s="59" t="s">
        <v>418</v>
      </c>
    </row>
    <row r="8" spans="1:25" ht="15" x14ac:dyDescent="0.25">
      <c r="A8">
        <v>2.14</v>
      </c>
      <c r="B8">
        <v>1.75</v>
      </c>
      <c r="C8" s="45">
        <f t="shared" si="0"/>
        <v>3.8718291054739673E-2</v>
      </c>
      <c r="D8" s="46">
        <f>IF(OR($A8="",$B8=""),"",A8*'MPTO_working_2-way'!$G7)</f>
        <v>2.2228571428571429</v>
      </c>
      <c r="E8" s="48">
        <f>IF(OR($A8="",$B8=""),"",B8*'MPTO_working_2-way'!$G7)</f>
        <v>1.8177570093457944</v>
      </c>
      <c r="F8" s="46">
        <f>IF(OR($A8="",$B8=""),"",'MPTO_working_2-way'!D7)</f>
        <v>2.2324888226527575</v>
      </c>
      <c r="G8" s="48">
        <f>IF(OR($A8="",$B8=""),"",'MPTO_working_2-way'!E7)</f>
        <v>1.81136638452237</v>
      </c>
      <c r="H8" s="46">
        <f>IF(OR($A8="",$B8=""),"",'OddsRatio_working_2-way'!M7)</f>
        <v>2.2328828005937953</v>
      </c>
      <c r="I8" s="46">
        <f>IF(OR($A8="",$B8=""),"",'OddsRatio_working_2-way'!N7)</f>
        <v>1.8111071056538131</v>
      </c>
      <c r="J8" s="46">
        <f>IF('Log_working_2-way'!$D7="","",A8^('Log_working_2-way'!$D7))</f>
        <v>2.2373241322265098</v>
      </c>
      <c r="K8" s="48">
        <f>IF('Log_working_2-way'!$D7="","",B8^('Log_working_2-way'!$D7))</f>
        <v>1.8081956651086979</v>
      </c>
      <c r="L8" s="55">
        <f t="shared" si="1"/>
        <v>0.44987146529562982</v>
      </c>
      <c r="M8" s="55">
        <f t="shared" si="2"/>
        <v>0.55012853470437018</v>
      </c>
      <c r="N8" s="56">
        <v>105</v>
      </c>
      <c r="O8" s="56">
        <f t="shared" si="3"/>
        <v>55.934579439252346</v>
      </c>
      <c r="P8" s="56">
        <f t="shared" si="4"/>
        <v>45</v>
      </c>
      <c r="Q8" s="56">
        <f t="shared" si="5"/>
        <v>60</v>
      </c>
      <c r="R8" s="56">
        <f t="shared" si="6"/>
        <v>49.065420560747661</v>
      </c>
      <c r="S8" s="57">
        <f t="shared" si="7"/>
        <v>-4.0654205607476541</v>
      </c>
      <c r="T8" s="57">
        <f t="shared" si="8"/>
        <v>-4.0654205607476612</v>
      </c>
      <c r="U8" t="s">
        <v>230</v>
      </c>
      <c r="V8" t="s">
        <v>236</v>
      </c>
      <c r="W8" t="s">
        <v>309</v>
      </c>
      <c r="X8" s="40">
        <v>44409</v>
      </c>
      <c r="Y8" s="59" t="s">
        <v>419</v>
      </c>
    </row>
    <row r="9" spans="1:25" ht="15" x14ac:dyDescent="0.25">
      <c r="A9">
        <v>2.2999999999999998</v>
      </c>
      <c r="B9">
        <v>1.66</v>
      </c>
      <c r="C9" s="45">
        <f t="shared" si="0"/>
        <v>3.7192247249869137E-2</v>
      </c>
      <c r="D9" s="46">
        <f>IF(OR($A9="",$B9=""),"",A9*'MPTO_working_2-way'!$G8)</f>
        <v>2.3855421686746987</v>
      </c>
      <c r="E9" s="48">
        <f>IF(OR($A9="",$B9=""),"",B9*'MPTO_working_2-way'!$G8)</f>
        <v>1.7217391304347827</v>
      </c>
      <c r="F9" s="46">
        <f>IF(OR($A9="",$B9=""),"",'MPTO_working_2-way'!D8)</f>
        <v>2.402769037130271</v>
      </c>
      <c r="G9" s="48">
        <f>IF(OR($A9="",$B9=""),"",'MPTO_working_2-way'!E8)</f>
        <v>1.7128757290264693</v>
      </c>
      <c r="H9" s="46">
        <f>IF(OR($A9="",$B9=""),"",'OddsRatio_working_2-way'!M8)</f>
        <v>2.4034589305344736</v>
      </c>
      <c r="I9" s="46">
        <f>IF(OR($A9="",$B9=""),"",'OddsRatio_working_2-way'!N8)</f>
        <v>1.7125253031944256</v>
      </c>
      <c r="J9" s="46">
        <f>IF('Log_working_2-way'!$D8="","",A9^('Log_working_2-way'!$D8))</f>
        <v>2.4114497005870583</v>
      </c>
      <c r="K9" s="48">
        <f>IF('Log_working_2-way'!$D8="","",B9^('Log_working_2-way'!$D8))</f>
        <v>1.708491418138335</v>
      </c>
      <c r="L9" s="55">
        <f t="shared" si="1"/>
        <v>0.41919191919191923</v>
      </c>
      <c r="M9" s="55">
        <f t="shared" si="2"/>
        <v>0.58080808080808077</v>
      </c>
      <c r="N9" s="56">
        <v>106</v>
      </c>
      <c r="O9" s="56">
        <f t="shared" si="3"/>
        <v>59.913043478260867</v>
      </c>
      <c r="P9" s="56">
        <f t="shared" si="4"/>
        <v>42.144578313253007</v>
      </c>
      <c r="Q9" s="56">
        <f t="shared" si="5"/>
        <v>63.855421686746993</v>
      </c>
      <c r="R9" s="56">
        <f t="shared" si="6"/>
        <v>46.086956521739133</v>
      </c>
      <c r="S9" s="57">
        <f t="shared" si="7"/>
        <v>-3.9423782084861259</v>
      </c>
      <c r="T9" s="57">
        <f t="shared" si="8"/>
        <v>-3.9423782084861259</v>
      </c>
      <c r="U9" t="s">
        <v>253</v>
      </c>
      <c r="V9" t="s">
        <v>238</v>
      </c>
      <c r="W9" t="s">
        <v>309</v>
      </c>
      <c r="X9" s="40">
        <v>44409</v>
      </c>
      <c r="Y9" s="59" t="s">
        <v>417</v>
      </c>
    </row>
    <row r="10" spans="1:25" ht="14.25" customHeight="1" x14ac:dyDescent="0.25">
      <c r="A10">
        <v>2.69</v>
      </c>
      <c r="B10">
        <v>1.5</v>
      </c>
      <c r="C10" s="45">
        <f t="shared" si="0"/>
        <v>3.8413878562577386E-2</v>
      </c>
      <c r="D10" s="46">
        <f>IF(OR($A10="",$B10=""),"",A10*'MPTO_working_2-way'!$G9)</f>
        <v>2.793333333333333</v>
      </c>
      <c r="E10" s="48">
        <f>IF(OR($A10="",$B10=""),"",B10*'MPTO_working_2-way'!$G9)</f>
        <v>1.557620817843866</v>
      </c>
      <c r="F10" s="46">
        <f>IF(OR($A10="",$B10=""),"",'MPTO_working_2-way'!D9)</f>
        <v>2.8365553602811948</v>
      </c>
      <c r="G10" s="48">
        <f>IF(OR($A10="",$B10=""),"",'MPTO_working_2-way'!E9)</f>
        <v>1.5444976076555021</v>
      </c>
      <c r="H10" s="46">
        <f>IF(OR($A10="",$B10=""),"",'OddsRatio_working_2-way'!M9)</f>
        <v>2.838477631085023</v>
      </c>
      <c r="I10" s="46">
        <f>IF(OR($A10="",$B10=""),"",'OddsRatio_working_2-way'!N9)</f>
        <v>1.5439282932204215</v>
      </c>
      <c r="J10" s="46">
        <f>IF('Log_working_2-way'!$D9="","",A10^('Log_working_2-way'!$D9))</f>
        <v>2.8590051192932453</v>
      </c>
      <c r="K10" s="48">
        <f>IF('Log_working_2-way'!$D9="","",B10^('Log_working_2-way'!$D9))</f>
        <v>1.5379221335225206</v>
      </c>
      <c r="L10" s="55">
        <f t="shared" si="1"/>
        <v>0.35799522673031031</v>
      </c>
      <c r="M10" s="55">
        <f t="shared" si="2"/>
        <v>0.64200477326968985</v>
      </c>
      <c r="N10" s="56">
        <v>107</v>
      </c>
      <c r="O10" s="56">
        <f t="shared" si="3"/>
        <v>67.223048327137548</v>
      </c>
      <c r="P10" s="56">
        <f t="shared" si="4"/>
        <v>35.666666666666664</v>
      </c>
      <c r="Q10" s="56">
        <f t="shared" si="5"/>
        <v>71.333333333333329</v>
      </c>
      <c r="R10" s="56">
        <f t="shared" si="6"/>
        <v>39.776951672862459</v>
      </c>
      <c r="S10" s="57">
        <f t="shared" si="7"/>
        <v>-4.110285006195781</v>
      </c>
      <c r="T10" s="57">
        <f t="shared" si="8"/>
        <v>-4.1102850061957952</v>
      </c>
      <c r="U10" t="s">
        <v>225</v>
      </c>
      <c r="V10" t="s">
        <v>232</v>
      </c>
      <c r="W10" t="s">
        <v>309</v>
      </c>
      <c r="X10" s="40">
        <v>44409</v>
      </c>
      <c r="Y10" s="59" t="s">
        <v>420</v>
      </c>
    </row>
    <row r="11" spans="1:25" ht="15" x14ac:dyDescent="0.25">
      <c r="A11">
        <v>2.5299999999999998</v>
      </c>
      <c r="B11">
        <v>1.56</v>
      </c>
      <c r="C11" s="45">
        <f t="shared" si="0"/>
        <v>3.6282558021688338E-2</v>
      </c>
      <c r="D11" s="46">
        <f>IF(OR($A11="",$B11=""),"",A11*'MPTO_working_2-way'!$G10)</f>
        <v>2.6217948717948714</v>
      </c>
      <c r="E11" s="48">
        <f>IF(OR($A11="",$B11=""),"",B11*'MPTO_working_2-way'!$G10)</f>
        <v>1.6166007905138338</v>
      </c>
      <c r="F11" s="46">
        <f>IF(OR($A11="",$B11=""),"",'MPTO_working_2-way'!D10)</f>
        <v>2.6517065305025525</v>
      </c>
      <c r="G11" s="48">
        <f>IF(OR($A11="",$B11=""),"",'MPTO_working_2-way'!E10)</f>
        <v>1.6054344288968434</v>
      </c>
      <c r="H11" s="46">
        <f>IF(OR($A11="",$B11=""),"",'OddsRatio_working_2-way'!M10)</f>
        <v>2.6529194950580188</v>
      </c>
      <c r="I11" s="46">
        <f>IF(OR($A11="",$B11=""),"",'OddsRatio_working_2-way'!N10)</f>
        <v>1.6049901419820203</v>
      </c>
      <c r="J11" s="46">
        <f>IF('Log_working_2-way'!$D10="","",A11^('Log_working_2-way'!$D10))</f>
        <v>2.6669477843763532</v>
      </c>
      <c r="K11" s="48">
        <f>IF('Log_working_2-way'!$D10="","",B11^('Log_working_2-way'!$D10))</f>
        <v>1.59989881469138</v>
      </c>
      <c r="L11" s="55">
        <f t="shared" si="1"/>
        <v>0.38141809290953549</v>
      </c>
      <c r="M11" s="55">
        <f t="shared" si="2"/>
        <v>0.61858190709046468</v>
      </c>
      <c r="N11" s="56">
        <v>108</v>
      </c>
      <c r="O11" s="56">
        <f t="shared" si="3"/>
        <v>65.312252964426861</v>
      </c>
      <c r="P11" s="56">
        <f t="shared" si="4"/>
        <v>38.769230769230781</v>
      </c>
      <c r="Q11" s="56">
        <f t="shared" si="5"/>
        <v>69.230769230769226</v>
      </c>
      <c r="R11" s="56">
        <f t="shared" si="6"/>
        <v>42.687747035573125</v>
      </c>
      <c r="S11" s="57">
        <f t="shared" si="7"/>
        <v>-3.9185162663423654</v>
      </c>
      <c r="T11" s="57">
        <f t="shared" si="8"/>
        <v>-3.9185162663423441</v>
      </c>
      <c r="U11" t="s">
        <v>237</v>
      </c>
      <c r="V11" t="s">
        <v>239</v>
      </c>
      <c r="W11" t="s">
        <v>309</v>
      </c>
      <c r="X11" s="40">
        <v>44409</v>
      </c>
      <c r="Y11" s="59" t="s">
        <v>417</v>
      </c>
    </row>
    <row r="12" spans="1:25" ht="15" x14ac:dyDescent="0.25">
      <c r="A12">
        <v>2.6</v>
      </c>
      <c r="B12">
        <v>1.53</v>
      </c>
      <c r="C12" s="45">
        <f t="shared" si="0"/>
        <v>3.8210155857214545E-2</v>
      </c>
      <c r="D12" s="46">
        <f>IF(OR($A12="",$B12=""),"",A12*'MPTO_working_2-way'!$G11)</f>
        <v>2.6993464052287579</v>
      </c>
      <c r="E12" s="48">
        <f>IF(OR($A12="",$B12=""),"",B12*'MPTO_working_2-way'!$G11)</f>
        <v>1.5884615384615384</v>
      </c>
      <c r="F12" s="46">
        <f>IF(OR($A12="",$B12=""),"",'MPTO_working_2-way'!D11)</f>
        <v>2.7359009628610726</v>
      </c>
      <c r="G12" s="48">
        <f>IF(OR($A12="",$B12=""),"",'MPTO_working_2-way'!E11)</f>
        <v>1.5760697305863707</v>
      </c>
      <c r="H12" s="46">
        <f>IF(OR($A12="",$B12=""),"",'OddsRatio_working_2-way'!M11)</f>
        <v>2.7374889710522772</v>
      </c>
      <c r="I12" s="46">
        <f>IF(OR($A12="",$B12=""),"",'OddsRatio_working_2-way'!N11)</f>
        <v>1.575543221661067</v>
      </c>
      <c r="J12" s="46">
        <f>IF('Log_working_2-way'!$D11="","",A12^('Log_working_2-way'!$D11))</f>
        <v>2.7547522658238996</v>
      </c>
      <c r="K12" s="48">
        <f>IF('Log_working_2-way'!$D11="","",B12^('Log_working_2-way'!$D11))</f>
        <v>1.5698810136769392</v>
      </c>
      <c r="L12" s="55">
        <f t="shared" si="1"/>
        <v>0.37046004842615016</v>
      </c>
      <c r="M12" s="55">
        <f t="shared" si="2"/>
        <v>0.6295399515738499</v>
      </c>
      <c r="N12" s="56">
        <v>109</v>
      </c>
      <c r="O12" s="56">
        <f t="shared" si="3"/>
        <v>67.07692307692308</v>
      </c>
      <c r="P12" s="56">
        <f t="shared" si="4"/>
        <v>37.758169934640527</v>
      </c>
      <c r="Q12" s="56">
        <f t="shared" si="5"/>
        <v>71.24183006535948</v>
      </c>
      <c r="R12" s="56">
        <f t="shared" si="6"/>
        <v>41.92307692307692</v>
      </c>
      <c r="S12" s="57">
        <f t="shared" si="7"/>
        <v>-4.1649069884363996</v>
      </c>
      <c r="T12" s="57">
        <f t="shared" si="8"/>
        <v>-4.1649069884363925</v>
      </c>
      <c r="U12" t="s">
        <v>251</v>
      </c>
      <c r="V12" t="s">
        <v>224</v>
      </c>
      <c r="W12" t="s">
        <v>309</v>
      </c>
      <c r="X12" s="40">
        <v>44409</v>
      </c>
      <c r="Y12" s="59" t="s">
        <v>421</v>
      </c>
    </row>
    <row r="13" spans="1:25" ht="15" x14ac:dyDescent="0.25">
      <c r="A13">
        <v>2.5499999999999998</v>
      </c>
      <c r="B13">
        <v>1.55</v>
      </c>
      <c r="C13" s="45">
        <f t="shared" si="0"/>
        <v>3.7318153067678717E-2</v>
      </c>
      <c r="D13" s="46">
        <f>IF(OR($A13="",$B13=""),"",A13*'MPTO_working_2-way'!$G12)</f>
        <v>2.6451612903225805</v>
      </c>
      <c r="E13" s="48">
        <f>IF(OR($A13="",$B13=""),"",B13*'MPTO_working_2-way'!$G12)</f>
        <v>1.607843137254902</v>
      </c>
      <c r="F13" s="46">
        <f>IF(OR($A13="",$B13=""),"",'MPTO_working_2-way'!D12)</f>
        <v>2.6773920406435225</v>
      </c>
      <c r="G13" s="48">
        <f>IF(OR($A13="",$B13=""),"",'MPTO_working_2-way'!E12)</f>
        <v>1.596163553760727</v>
      </c>
      <c r="H13" s="46">
        <f>IF(OR($A13="",$B13=""),"",'OddsRatio_working_2-way'!M12)</f>
        <v>2.6787441193290351</v>
      </c>
      <c r="I13" s="46">
        <f>IF(OR($A13="",$B13=""),"",'OddsRatio_working_2-way'!N12)</f>
        <v>1.5956833971812705</v>
      </c>
      <c r="J13" s="46">
        <f>IF('Log_working_2-way'!$D12="","",A13^('Log_working_2-way'!$D12))</f>
        <v>2.693900720344212</v>
      </c>
      <c r="K13" s="48">
        <f>IF('Log_working_2-way'!$D12="","",B13^('Log_working_2-way'!$D12))</f>
        <v>1.5903533707669273</v>
      </c>
      <c r="L13" s="55">
        <f t="shared" si="1"/>
        <v>0.37804878048780488</v>
      </c>
      <c r="M13" s="55">
        <f t="shared" si="2"/>
        <v>0.62195121951219512</v>
      </c>
      <c r="N13" s="56">
        <v>110</v>
      </c>
      <c r="O13" s="56">
        <f t="shared" si="3"/>
        <v>66.862745098039227</v>
      </c>
      <c r="P13" s="56">
        <f t="shared" si="4"/>
        <v>39.032258064516128</v>
      </c>
      <c r="Q13" s="56">
        <f t="shared" si="5"/>
        <v>70.967741935483872</v>
      </c>
      <c r="R13" s="56">
        <f t="shared" si="6"/>
        <v>43.137254901960787</v>
      </c>
      <c r="S13" s="57">
        <f t="shared" si="7"/>
        <v>-4.1049968374446451</v>
      </c>
      <c r="T13" s="57">
        <f t="shared" si="8"/>
        <v>-4.1049968374446593</v>
      </c>
      <c r="U13" t="s">
        <v>227</v>
      </c>
      <c r="V13" t="s">
        <v>228</v>
      </c>
      <c r="W13" t="s">
        <v>309</v>
      </c>
      <c r="X13" s="40">
        <v>44409</v>
      </c>
      <c r="Y13" s="59" t="s">
        <v>422</v>
      </c>
    </row>
    <row r="14" spans="1:25" s="52" customFormat="1" ht="15" x14ac:dyDescent="0.25">
      <c r="A14">
        <v>2.65</v>
      </c>
      <c r="B14">
        <v>1.51</v>
      </c>
      <c r="C14" s="45">
        <f t="shared" si="0"/>
        <v>3.9610146195176998E-2</v>
      </c>
      <c r="D14" s="46">
        <f>IF(OR($A14="",$B14=""),"",A14*'MPTO_working_2-way'!$G13)</f>
        <v>2.7549668874172188</v>
      </c>
      <c r="E14" s="48">
        <f>IF(OR($A14="",$B14=""),"",B14*'MPTO_working_2-way'!$G13)</f>
        <v>1.5698113207547173</v>
      </c>
      <c r="F14" s="46">
        <f>IF(OR($A14="",$B14=""),"",'MPTO_working_2-way'!D13)</f>
        <v>2.7967849030228904</v>
      </c>
      <c r="G14" s="48">
        <f>IF(OR($A14="",$B14=""),"",'MPTO_working_2-way'!E13)</f>
        <v>1.5565496450452205</v>
      </c>
      <c r="H14" s="46">
        <f>IF(OR($A14="",$B14=""),"",'OddsRatio_working_2-way'!M13)</f>
        <v>2.7986923354612547</v>
      </c>
      <c r="I14" s="46">
        <f>IF(OR($A14="",$B14=""),"",'OddsRatio_working_2-way'!N13)</f>
        <v>1.5559594491425695</v>
      </c>
      <c r="J14" s="46">
        <f>IF('Log_working_2-way'!$D13="","",A14^('Log_working_2-way'!$D13))</f>
        <v>2.8185447427650114</v>
      </c>
      <c r="K14" s="48">
        <f>IF('Log_working_2-way'!$D13="","",B14^('Log_working_2-way'!$D13))</f>
        <v>1.5498902372228578</v>
      </c>
      <c r="L14" s="55">
        <f t="shared" si="1"/>
        <v>0.36298076923076922</v>
      </c>
      <c r="M14" s="55">
        <f t="shared" si="2"/>
        <v>0.63701923076923062</v>
      </c>
      <c r="N14" s="56">
        <v>111</v>
      </c>
      <c r="O14" s="56">
        <f t="shared" si="3"/>
        <v>69.113207547169807</v>
      </c>
      <c r="P14" s="56">
        <f t="shared" si="4"/>
        <v>37.490066225165577</v>
      </c>
      <c r="Q14" s="56">
        <f t="shared" si="5"/>
        <v>73.509933774834437</v>
      </c>
      <c r="R14" s="56">
        <f t="shared" si="6"/>
        <v>41.886792452830193</v>
      </c>
      <c r="S14" s="57">
        <f t="shared" si="7"/>
        <v>-4.3967262276646295</v>
      </c>
      <c r="T14" s="57">
        <f t="shared" si="8"/>
        <v>-4.3967262276646153</v>
      </c>
      <c r="U14" t="s">
        <v>234</v>
      </c>
      <c r="V14" t="s">
        <v>250</v>
      </c>
      <c r="W14" t="s">
        <v>309</v>
      </c>
      <c r="X14" s="40">
        <v>44409</v>
      </c>
      <c r="Y14" s="59" t="s">
        <v>419</v>
      </c>
    </row>
    <row r="15" spans="1:25" ht="15" x14ac:dyDescent="0.25">
      <c r="A15">
        <v>1.79</v>
      </c>
      <c r="B15">
        <v>2.1</v>
      </c>
      <c r="C15" s="45">
        <f t="shared" si="0"/>
        <v>3.4849694067571102E-2</v>
      </c>
      <c r="D15" s="46">
        <f>IF(OR($A15="",$B15=""),"",A15*'MPTO_working_2-way'!$G14)</f>
        <v>1.8523809523809522</v>
      </c>
      <c r="E15" s="48">
        <f>IF(OR($A15="",$B15=""),"",B15*'MPTO_working_2-way'!$G14)</f>
        <v>2.1731843575418992</v>
      </c>
      <c r="F15" s="46">
        <f>IF(OR($A15="",$B15=""),"",'MPTO_working_2-way'!D14)</f>
        <v>1.8476284099287292</v>
      </c>
      <c r="G15" s="48">
        <f>IF(OR($A15="",$B15=""),"",'MPTO_working_2-way'!E14)</f>
        <v>2.1797622499275153</v>
      </c>
      <c r="H15" s="46">
        <f>IF(OR($A15="",$B15=""),"",'OddsRatio_working_2-way'!M14)</f>
        <v>1.8474560862851939</v>
      </c>
      <c r="I15" s="46">
        <f>IF(OR($A15="",$B15=""),"",'OddsRatio_working_2-way'!N14)</f>
        <v>2.1800021454603971</v>
      </c>
      <c r="J15" s="46">
        <f>IF('Log_working_2-way'!$D14="","",A15^('Log_working_2-way'!$D14))</f>
        <v>1.8452962428833544</v>
      </c>
      <c r="K15" s="48">
        <f>IF('Log_working_2-way'!$D14="","",B15^('Log_working_2-way'!$D14))</f>
        <v>2.1830172065936067</v>
      </c>
      <c r="L15" s="55">
        <f t="shared" si="1"/>
        <v>0.53984575835475579</v>
      </c>
      <c r="M15" s="55">
        <f t="shared" si="2"/>
        <v>0.46015424164524427</v>
      </c>
      <c r="N15" s="56">
        <v>112</v>
      </c>
      <c r="O15" s="56">
        <f t="shared" si="3"/>
        <v>49.430167597765369</v>
      </c>
      <c r="P15" s="56">
        <f t="shared" si="4"/>
        <v>58.666666666666671</v>
      </c>
      <c r="Q15" s="56">
        <f t="shared" si="5"/>
        <v>53.333333333333329</v>
      </c>
      <c r="R15" s="56">
        <f t="shared" si="6"/>
        <v>62.569832402234631</v>
      </c>
      <c r="S15" s="57">
        <f t="shared" si="7"/>
        <v>-3.9031657355679599</v>
      </c>
      <c r="T15" s="57">
        <f t="shared" si="8"/>
        <v>-3.9031657355679599</v>
      </c>
      <c r="U15" t="s">
        <v>325</v>
      </c>
      <c r="V15" t="s">
        <v>172</v>
      </c>
      <c r="W15" t="s">
        <v>313</v>
      </c>
      <c r="X15" s="40">
        <v>44409</v>
      </c>
      <c r="Y15" s="59" t="s">
        <v>417</v>
      </c>
    </row>
    <row r="16" spans="1:25" ht="15" x14ac:dyDescent="0.25">
      <c r="A16">
        <v>1.29</v>
      </c>
      <c r="B16">
        <v>3.76</v>
      </c>
      <c r="C16" s="45">
        <f t="shared" si="0"/>
        <v>4.1151245258122859E-2</v>
      </c>
      <c r="D16" s="46">
        <f>IF(OR($A16="",$B16=""),"",A16*'MPTO_working_2-way'!$G15)</f>
        <v>1.3430851063829785</v>
      </c>
      <c r="E16" s="48">
        <f>IF(OR($A16="",$B16=""),"",B16*'MPTO_working_2-way'!$G15)</f>
        <v>3.9147286821705416</v>
      </c>
      <c r="F16" s="46">
        <f>IF(OR($A16="",$B16=""),"",'MPTO_working_2-way'!D15)</f>
        <v>1.3251734877875525</v>
      </c>
      <c r="G16" s="48">
        <f>IF(OR($A16="",$B16=""),"",'MPTO_working_2-way'!E15)</f>
        <v>4.0752814652999483</v>
      </c>
      <c r="H16" s="46">
        <f>IF(OR($A16="",$B16=""),"",'OddsRatio_working_2-way'!M15)</f>
        <v>1.3241488296571742</v>
      </c>
      <c r="I16" s="46">
        <f>IF(OR($A16="",$B16=""),"",'OddsRatio_working_2-way'!N15)</f>
        <v>4.0850026546682807</v>
      </c>
      <c r="J16" s="46">
        <f>IF('Log_working_2-way'!$D15="","",A16^('Log_working_2-way'!$D15))</f>
        <v>1.3157491600419651</v>
      </c>
      <c r="K16" s="48">
        <f>IF('Log_working_2-way'!$D15="","",B16^('Log_working_2-way'!$D15))</f>
        <v>4.1670709744774506</v>
      </c>
      <c r="L16" s="55">
        <f t="shared" si="1"/>
        <v>0.74455445544554466</v>
      </c>
      <c r="M16" s="55">
        <f t="shared" si="2"/>
        <v>0.25544554455445551</v>
      </c>
      <c r="N16" s="56">
        <v>113</v>
      </c>
      <c r="O16" s="56">
        <f t="shared" si="3"/>
        <v>25.403100775193803</v>
      </c>
      <c r="P16" s="56">
        <f t="shared" si="4"/>
        <v>82.946808510638292</v>
      </c>
      <c r="Q16" s="56">
        <f t="shared" si="5"/>
        <v>30.053191489361701</v>
      </c>
      <c r="R16" s="56">
        <f t="shared" si="6"/>
        <v>87.596899224806194</v>
      </c>
      <c r="S16" s="57">
        <f t="shared" si="7"/>
        <v>-4.6500907141678987</v>
      </c>
      <c r="T16" s="57">
        <f t="shared" si="8"/>
        <v>-4.6500907141679022</v>
      </c>
      <c r="U16" t="s">
        <v>149</v>
      </c>
      <c r="V16" t="s">
        <v>146</v>
      </c>
      <c r="W16" t="s">
        <v>313</v>
      </c>
      <c r="X16" s="40">
        <v>44409</v>
      </c>
      <c r="Y16" s="59" t="s">
        <v>423</v>
      </c>
    </row>
    <row r="17" spans="1:25" ht="15" x14ac:dyDescent="0.25">
      <c r="A17">
        <v>2.66</v>
      </c>
      <c r="B17">
        <v>1.52</v>
      </c>
      <c r="C17" s="45">
        <f t="shared" si="0"/>
        <v>3.383458646616555E-2</v>
      </c>
      <c r="D17" s="46">
        <f>IF(OR($A17="",$B17=""),"",A17*'MPTO_working_2-way'!$G16)</f>
        <v>2.7500000000000004</v>
      </c>
      <c r="E17" s="48">
        <f>IF(OR($A17="",$B17=""),"",B17*'MPTO_working_2-way'!$G16)</f>
        <v>1.5714285714285716</v>
      </c>
      <c r="F17" s="46">
        <f>IF(OR($A17="",$B17=""),"",'MPTO_working_2-way'!D16)</f>
        <v>2.7853403141361261</v>
      </c>
      <c r="G17" s="48">
        <f>IF(OR($A17="",$B17=""),"",'MPTO_working_2-way'!E16)</f>
        <v>1.5601173020527861</v>
      </c>
      <c r="H17" s="46">
        <f>IF(OR($A17="",$B17=""),"",'OddsRatio_working_2-way'!M16)</f>
        <v>2.7867030229749132</v>
      </c>
      <c r="I17" s="46">
        <f>IF(OR($A17="",$B17=""),"",'OddsRatio_working_2-way'!N16)</f>
        <v>1.559690103582503</v>
      </c>
      <c r="J17" s="46">
        <f>IF('Log_working_2-way'!$D16="","",A17^('Log_working_2-way'!$D16))</f>
        <v>2.803333350692391</v>
      </c>
      <c r="K17" s="48">
        <f>IF('Log_working_2-way'!$D16="","",B17^('Log_working_2-way'!$D16))</f>
        <v>1.5545286453089158</v>
      </c>
      <c r="L17" s="55">
        <f t="shared" si="1"/>
        <v>0.36363636363636359</v>
      </c>
      <c r="M17" s="55">
        <f t="shared" si="2"/>
        <v>0.63636363636363624</v>
      </c>
      <c r="N17" s="56">
        <v>114</v>
      </c>
      <c r="O17" s="56">
        <f t="shared" si="3"/>
        <v>71.142857142857139</v>
      </c>
      <c r="P17" s="56">
        <f t="shared" si="4"/>
        <v>39</v>
      </c>
      <c r="Q17" s="56">
        <f t="shared" si="5"/>
        <v>75</v>
      </c>
      <c r="R17" s="56">
        <f t="shared" si="6"/>
        <v>42.857142857142854</v>
      </c>
      <c r="S17" s="57">
        <f t="shared" si="7"/>
        <v>-3.8571428571428612</v>
      </c>
      <c r="T17" s="57">
        <f t="shared" si="8"/>
        <v>-3.8571428571428541</v>
      </c>
      <c r="U17" t="s">
        <v>144</v>
      </c>
      <c r="V17" t="s">
        <v>145</v>
      </c>
      <c r="W17" t="s">
        <v>313</v>
      </c>
      <c r="X17" s="40">
        <v>44409</v>
      </c>
      <c r="Y17" s="59" t="s">
        <v>424</v>
      </c>
    </row>
    <row r="18" spans="1:25" ht="15" x14ac:dyDescent="0.25">
      <c r="A18">
        <v>1.76</v>
      </c>
      <c r="B18">
        <v>2.15</v>
      </c>
      <c r="C18" s="45">
        <f t="shared" si="0"/>
        <v>3.3298097251585723E-2</v>
      </c>
      <c r="D18" s="46">
        <f>IF(OR($A18="",$B18=""),"",A18*'MPTO_working_2-way'!$G17)</f>
        <v>1.8186046511627909</v>
      </c>
      <c r="E18" s="48">
        <f>IF(OR($A18="",$B18=""),"",B18*'MPTO_working_2-way'!$G17)</f>
        <v>2.2215909090909092</v>
      </c>
      <c r="F18" s="46">
        <f>IF(OR($A18="",$B18=""),"",'MPTO_working_2-way'!D17)</f>
        <v>1.8131288931480596</v>
      </c>
      <c r="G18" s="48">
        <f>IF(OR($A18="",$B18=""),"",'MPTO_working_2-way'!E17)</f>
        <v>2.2298173246906305</v>
      </c>
      <c r="H18" s="46">
        <f>IF(OR($A18="",$B18=""),"",'OddsRatio_working_2-way'!M17)</f>
        <v>1.8129388446970602</v>
      </c>
      <c r="I18" s="46">
        <f>IF(OR($A18="",$B18=""),"",'OddsRatio_working_2-way'!N17)</f>
        <v>2.2301048307916052</v>
      </c>
      <c r="J18" s="46">
        <f>IF('Log_working_2-way'!$D17="","",A18^('Log_working_2-way'!$D17))</f>
        <v>1.8104537322239227</v>
      </c>
      <c r="K18" s="48">
        <f>IF('Log_working_2-way'!$D17="","",B18^('Log_working_2-way'!$D17))</f>
        <v>2.2338767288490446</v>
      </c>
      <c r="L18" s="55">
        <f t="shared" si="1"/>
        <v>0.54987212276214825</v>
      </c>
      <c r="M18" s="55">
        <f t="shared" si="2"/>
        <v>0.45012787723785164</v>
      </c>
      <c r="N18" s="56">
        <v>115</v>
      </c>
      <c r="O18" s="56">
        <f t="shared" si="3"/>
        <v>49.659090909090914</v>
      </c>
      <c r="P18" s="56">
        <f t="shared" si="4"/>
        <v>61.511627906976742</v>
      </c>
      <c r="Q18" s="56">
        <f t="shared" si="5"/>
        <v>53.488372093023258</v>
      </c>
      <c r="R18" s="56">
        <f t="shared" si="6"/>
        <v>65.340909090909093</v>
      </c>
      <c r="S18" s="57">
        <f t="shared" si="7"/>
        <v>-3.8292811839323448</v>
      </c>
      <c r="T18" s="57">
        <f t="shared" si="8"/>
        <v>-3.829281183932352</v>
      </c>
      <c r="U18" t="s">
        <v>148</v>
      </c>
      <c r="V18" t="s">
        <v>147</v>
      </c>
      <c r="W18" t="s">
        <v>313</v>
      </c>
      <c r="X18" s="40">
        <v>44409</v>
      </c>
      <c r="Y18" s="59" t="s">
        <v>425</v>
      </c>
    </row>
    <row r="19" spans="1:25" ht="15" x14ac:dyDescent="0.25">
      <c r="A19">
        <v>2.2799999999999998</v>
      </c>
      <c r="B19">
        <v>1.69</v>
      </c>
      <c r="C19" s="45">
        <f t="shared" si="0"/>
        <v>3.0312467559431067E-2</v>
      </c>
      <c r="D19" s="46">
        <f>IF(OR($A19="",$B19=""),"",A19*'MPTO_working_2-way'!$G18)</f>
        <v>2.3491124260355027</v>
      </c>
      <c r="E19" s="48">
        <f>IF(OR($A19="",$B19=""),"",B19*'MPTO_working_2-way'!$G18)</f>
        <v>1.7412280701754383</v>
      </c>
      <c r="F19" s="46">
        <f>IF(OR($A19="",$B19=""),"",'MPTO_working_2-way'!D18)</f>
        <v>2.3616082373130669</v>
      </c>
      <c r="G19" s="48">
        <f>IF(OR($A19="",$B19=""),"",'MPTO_working_2-way'!E18)</f>
        <v>1.7344256391789699</v>
      </c>
      <c r="H19" s="46">
        <f>IF(OR($A19="",$B19=""),"",'OddsRatio_working_2-way'!M18)</f>
        <v>2.3620104492139973</v>
      </c>
      <c r="I19" s="46">
        <f>IF(OR($A19="",$B19=""),"",'OddsRatio_working_2-way'!N18)</f>
        <v>1.7342087577794201</v>
      </c>
      <c r="J19" s="46">
        <f>IF('Log_working_2-way'!$D18="","",A19^('Log_working_2-way'!$D18))</f>
        <v>2.3677515095728476</v>
      </c>
      <c r="K19" s="48">
        <f>IF('Log_working_2-way'!$D18="","",B19^('Log_working_2-way'!$D18))</f>
        <v>1.7311269576388733</v>
      </c>
      <c r="L19" s="55">
        <f t="shared" si="1"/>
        <v>0.42569269521410585</v>
      </c>
      <c r="M19" s="55">
        <f t="shared" si="2"/>
        <v>0.57430730478589431</v>
      </c>
      <c r="N19" s="56">
        <v>116</v>
      </c>
      <c r="O19" s="56">
        <f t="shared" si="3"/>
        <v>65.122807017543849</v>
      </c>
      <c r="P19" s="56">
        <f t="shared" si="4"/>
        <v>47.360946745562124</v>
      </c>
      <c r="Q19" s="56">
        <f t="shared" si="5"/>
        <v>68.639053254437869</v>
      </c>
      <c r="R19" s="56">
        <f t="shared" si="6"/>
        <v>50.877192982456144</v>
      </c>
      <c r="S19" s="57">
        <f t="shared" si="7"/>
        <v>-3.5162462368940197</v>
      </c>
      <c r="T19" s="57">
        <f t="shared" si="8"/>
        <v>-3.5162462368940197</v>
      </c>
      <c r="U19" t="s">
        <v>56</v>
      </c>
      <c r="V19" t="s">
        <v>113</v>
      </c>
      <c r="W19" t="s">
        <v>315</v>
      </c>
      <c r="X19" s="40">
        <v>44409</v>
      </c>
      <c r="Y19" s="59" t="s">
        <v>426</v>
      </c>
    </row>
    <row r="20" spans="1:25" ht="15" x14ac:dyDescent="0.25">
      <c r="A20">
        <v>2.62</v>
      </c>
      <c r="B20">
        <v>1.53</v>
      </c>
      <c r="C20" s="45">
        <f t="shared" si="0"/>
        <v>3.5274160554807032E-2</v>
      </c>
      <c r="D20" s="46">
        <f>IF(OR($A20="",$B20=""),"",A20*'MPTO_working_2-way'!$G19)</f>
        <v>2.7124183006535945</v>
      </c>
      <c r="E20" s="48">
        <f>IF(OR($A20="",$B20=""),"",B20*'MPTO_working_2-way'!$G19)</f>
        <v>1.5839694656488548</v>
      </c>
      <c r="F20" s="46">
        <f>IF(OR($A20="",$B20=""),"",'MPTO_working_2-way'!D19)</f>
        <v>2.7469334612485432</v>
      </c>
      <c r="G20" s="48">
        <f>IF(OR($A20="",$B20=""),"",'MPTO_working_2-way'!E19)</f>
        <v>1.5724316479033458</v>
      </c>
      <c r="H20" s="46">
        <f>IF(OR($A20="",$B20=""),"",'OddsRatio_working_2-way'!M19)</f>
        <v>2.7483145522430754</v>
      </c>
      <c r="I20" s="46">
        <f>IF(OR($A20="",$B20=""),"",'OddsRatio_working_2-way'!N19)</f>
        <v>1.5719794522770554</v>
      </c>
      <c r="J20" s="46">
        <f>IF('Log_working_2-way'!$D19="","",A20^('Log_working_2-way'!$D19))</f>
        <v>2.7645578219093752</v>
      </c>
      <c r="K20" s="48">
        <f>IF('Log_working_2-way'!$D19="","",B20^('Log_working_2-way'!$D19))</f>
        <v>1.5667142145094044</v>
      </c>
      <c r="L20" s="55">
        <f t="shared" si="1"/>
        <v>0.36867469879518078</v>
      </c>
      <c r="M20" s="55">
        <f t="shared" si="2"/>
        <v>0.63132530120481933</v>
      </c>
      <c r="N20" s="56">
        <v>117</v>
      </c>
      <c r="O20" s="56">
        <f t="shared" si="3"/>
        <v>72.343511450381683</v>
      </c>
      <c r="P20" s="56">
        <f t="shared" si="4"/>
        <v>40.529411764705877</v>
      </c>
      <c r="Q20" s="56">
        <f t="shared" si="5"/>
        <v>76.470588235294116</v>
      </c>
      <c r="R20" s="56">
        <f t="shared" si="6"/>
        <v>44.656488549618317</v>
      </c>
      <c r="S20" s="57">
        <f t="shared" si="7"/>
        <v>-4.1270767849124326</v>
      </c>
      <c r="T20" s="57">
        <f t="shared" si="8"/>
        <v>-4.1270767849124397</v>
      </c>
      <c r="U20" t="s">
        <v>163</v>
      </c>
      <c r="V20" t="s">
        <v>326</v>
      </c>
      <c r="W20" t="s">
        <v>412</v>
      </c>
      <c r="X20" s="40">
        <v>44409</v>
      </c>
      <c r="Y20" s="59" t="s">
        <v>423</v>
      </c>
    </row>
    <row r="21" spans="1:25" ht="15" x14ac:dyDescent="0.25">
      <c r="A21">
        <v>1.71</v>
      </c>
      <c r="B21">
        <v>2.1800000000000002</v>
      </c>
      <c r="C21" s="45">
        <f t="shared" si="0"/>
        <v>4.3510917967702012E-2</v>
      </c>
      <c r="D21" s="46">
        <f>IF(OR($A21="",$B21=""),"",A21*'MPTO_working_2-way'!$G20)</f>
        <v>1.7844036697247705</v>
      </c>
      <c r="E21" s="48">
        <f>IF(OR($A21="",$B21=""),"",B21*'MPTO_working_2-way'!$G20)</f>
        <v>2.2748538011695905</v>
      </c>
      <c r="F21" s="46">
        <f>IF(OR($A21="",$B21=""),"",'MPTO_working_2-way'!D20)</f>
        <v>1.7760731811901471</v>
      </c>
      <c r="G21" s="48">
        <f>IF(OR($A21="",$B21=""),"",'MPTO_working_2-way'!E20)</f>
        <v>2.2885382773650926</v>
      </c>
      <c r="H21" s="46">
        <f>IF(OR($A21="",$B21=""),"",'OddsRatio_working_2-way'!M20)</f>
        <v>1.7756899607795869</v>
      </c>
      <c r="I21" s="46">
        <f>IF(OR($A21="",$B21=""),"",'OddsRatio_working_2-way'!N20)</f>
        <v>2.2891748643942433</v>
      </c>
      <c r="J21" s="46">
        <f>IF('Log_working_2-way'!$D20="","",A21^('Log_working_2-way'!$D20))</f>
        <v>1.7718830893109678</v>
      </c>
      <c r="K21" s="48">
        <f>IF('Log_working_2-way'!$D20="","",B21^('Log_working_2-way'!$D20))</f>
        <v>2.2955329814159455</v>
      </c>
      <c r="L21" s="55">
        <f t="shared" si="1"/>
        <v>0.56041131105398467</v>
      </c>
      <c r="M21" s="55">
        <f t="shared" si="2"/>
        <v>0.43958868894601544</v>
      </c>
      <c r="N21" s="56">
        <v>118</v>
      </c>
      <c r="O21" s="56">
        <f t="shared" si="3"/>
        <v>48.994152046783626</v>
      </c>
      <c r="P21" s="56">
        <f t="shared" si="4"/>
        <v>63.871559633027523</v>
      </c>
      <c r="Q21" s="56">
        <f t="shared" si="5"/>
        <v>54.128440366972477</v>
      </c>
      <c r="R21" s="56">
        <f t="shared" si="6"/>
        <v>69.005847953216374</v>
      </c>
      <c r="S21" s="57">
        <f t="shared" si="7"/>
        <v>-5.1342883201888512</v>
      </c>
      <c r="T21" s="57">
        <f t="shared" si="8"/>
        <v>-5.1342883201888512</v>
      </c>
      <c r="U21" t="s">
        <v>327</v>
      </c>
      <c r="V21" t="s">
        <v>328</v>
      </c>
      <c r="W21" t="s">
        <v>413</v>
      </c>
      <c r="X21" s="40">
        <v>44440</v>
      </c>
      <c r="Y21" s="59" t="s">
        <v>427</v>
      </c>
    </row>
    <row r="22" spans="1:25" ht="15" x14ac:dyDescent="0.25">
      <c r="A22">
        <v>1.88</v>
      </c>
      <c r="B22">
        <v>1.98</v>
      </c>
      <c r="C22" s="45">
        <f t="shared" si="0"/>
        <v>3.6965398667526461E-2</v>
      </c>
      <c r="D22" s="46">
        <f>IF(OR($A22="",$B22=""),"",A22*'MPTO_working_2-way'!$G21)</f>
        <v>1.9494949494949496</v>
      </c>
      <c r="E22" s="48">
        <f>IF(OR($A22="",$B22=""),"",B22*'MPTO_working_2-way'!$G21)</f>
        <v>2.0531914893617023</v>
      </c>
      <c r="F22" s="46">
        <f>IF(OR($A22="",$B22=""),"",'MPTO_working_2-way'!D21)</f>
        <v>1.9476768522394308</v>
      </c>
      <c r="G22" s="48">
        <f>IF(OR($A22="",$B22=""),"",'MPTO_working_2-way'!E21)</f>
        <v>2.0552120141342756</v>
      </c>
      <c r="H22" s="46">
        <f>IF(OR($A22="",$B22=""),"",'OddsRatio_working_2-way'!M21)</f>
        <v>1.947607082958686</v>
      </c>
      <c r="I22" s="46">
        <f>IF(OR($A22="",$B22=""),"",'OddsRatio_working_2-way'!N21)</f>
        <v>2.0552897060221729</v>
      </c>
      <c r="J22" s="46">
        <f>IF('Log_working_2-way'!$D21="","",A22^('Log_working_2-way'!$D21))</f>
        <v>1.9467780797695502</v>
      </c>
      <c r="K22" s="48">
        <f>IF('Log_working_2-way'!$D21="","",B22^('Log_working_2-way'!$D21))</f>
        <v>2.0562137224842738</v>
      </c>
      <c r="L22" s="55">
        <f t="shared" si="1"/>
        <v>0.5129533678756476</v>
      </c>
      <c r="M22" s="55">
        <f t="shared" si="2"/>
        <v>0.48704663212435229</v>
      </c>
      <c r="N22" s="56">
        <v>119</v>
      </c>
      <c r="O22" s="56">
        <f t="shared" si="3"/>
        <v>55.702127659574465</v>
      </c>
      <c r="P22" s="56">
        <f t="shared" si="4"/>
        <v>58.898989898989903</v>
      </c>
      <c r="Q22" s="56">
        <f t="shared" si="5"/>
        <v>60.101010101010104</v>
      </c>
      <c r="R22" s="56">
        <f t="shared" si="6"/>
        <v>63.297872340425528</v>
      </c>
      <c r="S22" s="57">
        <f t="shared" si="7"/>
        <v>-4.3988824414356387</v>
      </c>
      <c r="T22" s="57">
        <f t="shared" si="8"/>
        <v>-4.3988824414356245</v>
      </c>
      <c r="U22" t="s">
        <v>329</v>
      </c>
      <c r="V22" t="s">
        <v>330</v>
      </c>
      <c r="W22" t="s">
        <v>413</v>
      </c>
      <c r="X22" s="40">
        <v>44440</v>
      </c>
      <c r="Y22" s="59" t="s">
        <v>428</v>
      </c>
    </row>
    <row r="23" spans="1:25" ht="15" x14ac:dyDescent="0.25">
      <c r="A23">
        <v>1.56</v>
      </c>
      <c r="B23">
        <v>2.48</v>
      </c>
      <c r="C23" s="45">
        <f t="shared" si="0"/>
        <v>4.4251447477253958E-2</v>
      </c>
      <c r="D23" s="46">
        <f>IF(OR($A23="",$B23=""),"",A23*'MPTO_working_2-way'!$G22)</f>
        <v>1.6290322580645162</v>
      </c>
      <c r="E23" s="48">
        <f>IF(OR($A23="",$B23=""),"",B23*'MPTO_working_2-way'!$G22)</f>
        <v>2.5897435897435899</v>
      </c>
      <c r="F23" s="46">
        <f>IF(OR($A23="",$B23=""),"",'MPTO_working_2-way'!D22)</f>
        <v>1.6157701303040428</v>
      </c>
      <c r="G23" s="48">
        <f>IF(OR($A23="",$B23=""),"",'MPTO_working_2-way'!E22)</f>
        <v>2.6239826370048833</v>
      </c>
      <c r="H23" s="46">
        <f>IF(OR($A23="",$B23=""),"",'OddsRatio_working_2-way'!M22)</f>
        <v>1.6151246852292456</v>
      </c>
      <c r="I23" s="46">
        <f>IF(OR($A23="",$B23=""),"",'OddsRatio_working_2-way'!N22)</f>
        <v>2.6256866681058635</v>
      </c>
      <c r="J23" s="46">
        <f>IF('Log_working_2-way'!$D22="","",A23^('Log_working_2-way'!$D22))</f>
        <v>1.6090540107419686</v>
      </c>
      <c r="K23" s="48">
        <f>IF('Log_working_2-way'!$D22="","",B23^('Log_working_2-way'!$D22))</f>
        <v>2.6418905094818519</v>
      </c>
      <c r="L23" s="55">
        <f t="shared" si="1"/>
        <v>0.61386138613861385</v>
      </c>
      <c r="M23" s="55">
        <f t="shared" si="2"/>
        <v>0.38613861386138609</v>
      </c>
      <c r="N23" s="56">
        <v>120</v>
      </c>
      <c r="O23" s="56">
        <f t="shared" si="3"/>
        <v>43.076923076923087</v>
      </c>
      <c r="P23" s="56">
        <f t="shared" si="4"/>
        <v>71.612903225806463</v>
      </c>
      <c r="Q23" s="56">
        <f t="shared" si="5"/>
        <v>48.387096774193552</v>
      </c>
      <c r="R23" s="56">
        <f t="shared" si="6"/>
        <v>76.92307692307692</v>
      </c>
      <c r="S23" s="57">
        <f t="shared" si="7"/>
        <v>-5.3101736972704643</v>
      </c>
      <c r="T23" s="57">
        <f t="shared" si="8"/>
        <v>-5.3101736972704572</v>
      </c>
      <c r="U23" t="s">
        <v>331</v>
      </c>
      <c r="V23" t="s">
        <v>332</v>
      </c>
      <c r="W23" t="s">
        <v>413</v>
      </c>
      <c r="X23" s="40">
        <v>44440</v>
      </c>
      <c r="Y23" s="59" t="s">
        <v>429</v>
      </c>
    </row>
    <row r="24" spans="1:25" ht="15" x14ac:dyDescent="0.25">
      <c r="A24">
        <v>1.79</v>
      </c>
      <c r="B24">
        <v>2.06</v>
      </c>
      <c r="C24" s="45">
        <f t="shared" si="0"/>
        <v>4.4096111080978329E-2</v>
      </c>
      <c r="D24" s="46">
        <f>IF(OR($A24="",$B24=""),"",A24*'MPTO_working_2-way'!$G23)</f>
        <v>1.8689320388349513</v>
      </c>
      <c r="E24" s="48">
        <f>IF(OR($A24="",$B24=""),"",B24*'MPTO_working_2-way'!$G23)</f>
        <v>2.1508379888268152</v>
      </c>
      <c r="F24" s="46">
        <f>IF(OR($A24="",$B24=""),"",'MPTO_working_2-way'!D23)</f>
        <v>1.8635467731338755</v>
      </c>
      <c r="G24" s="48">
        <f>IF(OR($A24="",$B24=""),"",'MPTO_working_2-way'!E23)</f>
        <v>2.1580148651021243</v>
      </c>
      <c r="H24" s="46">
        <f>IF(OR($A24="",$B24=""),"",'OddsRatio_working_2-way'!M23)</f>
        <v>1.863297757942139</v>
      </c>
      <c r="I24" s="46">
        <f>IF(OR($A24="",$B24=""),"",'OddsRatio_working_2-way'!N23)</f>
        <v>2.1583488904033761</v>
      </c>
      <c r="J24" s="46">
        <f>IF('Log_working_2-way'!$D23="","",A24^('Log_working_2-way'!$D23))</f>
        <v>1.8608328110900716</v>
      </c>
      <c r="K24" s="48">
        <f>IF('Log_working_2-way'!$D23="","",B24^('Log_working_2-way'!$D23))</f>
        <v>2.1616657579923269</v>
      </c>
      <c r="L24" s="55">
        <f t="shared" si="1"/>
        <v>0.53506493506493513</v>
      </c>
      <c r="M24" s="55">
        <f t="shared" si="2"/>
        <v>0.46493506493506503</v>
      </c>
      <c r="N24" s="56">
        <v>121</v>
      </c>
      <c r="O24" s="56">
        <f t="shared" si="3"/>
        <v>53.402234636871505</v>
      </c>
      <c r="P24" s="56">
        <f t="shared" si="4"/>
        <v>62.26213592233011</v>
      </c>
      <c r="Q24" s="56">
        <f t="shared" si="5"/>
        <v>58.737864077669904</v>
      </c>
      <c r="R24" s="56">
        <f t="shared" si="6"/>
        <v>67.597765363128488</v>
      </c>
      <c r="S24" s="57">
        <f t="shared" si="7"/>
        <v>-5.3356294407983995</v>
      </c>
      <c r="T24" s="57">
        <f t="shared" si="8"/>
        <v>-5.3356294407983782</v>
      </c>
      <c r="U24" t="s">
        <v>333</v>
      </c>
      <c r="V24" t="s">
        <v>334</v>
      </c>
      <c r="W24" t="s">
        <v>413</v>
      </c>
      <c r="X24" s="40">
        <v>44440</v>
      </c>
      <c r="Y24" s="59" t="s">
        <v>415</v>
      </c>
    </row>
    <row r="25" spans="1:25" ht="15" x14ac:dyDescent="0.25">
      <c r="A25">
        <v>1.91</v>
      </c>
      <c r="B25">
        <v>2</v>
      </c>
      <c r="C25" s="45">
        <f t="shared" si="0"/>
        <v>2.3560209424083656E-2</v>
      </c>
      <c r="D25" s="46">
        <f>IF(OR($A25="",$B25=""),"",A25*'MPTO_working_2-way'!$G24)</f>
        <v>1.9549999999999996</v>
      </c>
      <c r="E25" s="48">
        <f>IF(OR($A25="",$B25=""),"",B25*'MPTO_working_2-way'!$G24)</f>
        <v>2.0471204188481673</v>
      </c>
      <c r="F25" s="46">
        <f>IF(OR($A25="",$B25=""),"",'MPTO_working_2-way'!D24)</f>
        <v>1.9539641943734012</v>
      </c>
      <c r="G25" s="48">
        <f>IF(OR($A25="",$B25=""),"",'MPTO_working_2-way'!E24)</f>
        <v>2.0482573726541551</v>
      </c>
      <c r="H25" s="46">
        <f>IF(OR($A25="",$B25=""),"",'OddsRatio_working_2-way'!M24)</f>
        <v>1.9539392014169454</v>
      </c>
      <c r="I25" s="46">
        <f>IF(OR($A25="",$B25=""),"",'OddsRatio_working_2-way'!N24)</f>
        <v>2.0482848367219182</v>
      </c>
      <c r="J25" s="46">
        <f>IF('Log_working_2-way'!$D24="","",A25^('Log_working_2-way'!$D24))</f>
        <v>1.95347196121136</v>
      </c>
      <c r="K25" s="48">
        <f>IF('Log_working_2-way'!$D24="","",B25^('Log_working_2-way'!$D24))</f>
        <v>2.0487985391091357</v>
      </c>
      <c r="L25" s="55">
        <f t="shared" si="1"/>
        <v>0.51150895140664976</v>
      </c>
      <c r="M25" s="55">
        <f t="shared" si="2"/>
        <v>0.48849104859335046</v>
      </c>
      <c r="N25" s="56">
        <v>122</v>
      </c>
      <c r="O25" s="56">
        <f t="shared" si="3"/>
        <v>58.12565445026177</v>
      </c>
      <c r="P25" s="56">
        <f t="shared" si="4"/>
        <v>61</v>
      </c>
      <c r="Q25" s="56">
        <f t="shared" si="5"/>
        <v>61</v>
      </c>
      <c r="R25" s="56">
        <f t="shared" si="6"/>
        <v>63.874345549738223</v>
      </c>
      <c r="S25" s="57">
        <f t="shared" si="7"/>
        <v>-2.87434554973823</v>
      </c>
      <c r="T25" s="57">
        <f t="shared" si="8"/>
        <v>-2.8743455497382229</v>
      </c>
      <c r="U25" t="s">
        <v>335</v>
      </c>
      <c r="V25" t="s">
        <v>336</v>
      </c>
      <c r="W25" t="s">
        <v>410</v>
      </c>
      <c r="X25" s="40">
        <v>44440</v>
      </c>
      <c r="Y25" s="59" t="s">
        <v>430</v>
      </c>
    </row>
    <row r="26" spans="1:25" ht="15" x14ac:dyDescent="0.25">
      <c r="A26">
        <v>1.68</v>
      </c>
      <c r="B26">
        <v>2.31</v>
      </c>
      <c r="C26" s="45">
        <f t="shared" si="0"/>
        <v>2.813852813852824E-2</v>
      </c>
      <c r="D26" s="46">
        <f>IF(OR($A26="",$B26=""),"",A26*'MPTO_working_2-way'!$G25)</f>
        <v>1.7272727272727273</v>
      </c>
      <c r="E26" s="48">
        <f>IF(OR($A26="",$B26=""),"",B26*'MPTO_working_2-way'!$G25)</f>
        <v>2.3750000000000004</v>
      </c>
      <c r="F26" s="46">
        <f>IF(OR($A26="",$B26=""),"",'MPTO_working_2-way'!D25)</f>
        <v>1.7206703910614525</v>
      </c>
      <c r="G26" s="48">
        <f>IF(OR($A26="",$B26=""),"",'MPTO_working_2-way'!E25)</f>
        <v>2.3875968992248064</v>
      </c>
      <c r="H26" s="46">
        <f>IF(OR($A26="",$B26=""),"",'OddsRatio_working_2-way'!M25)</f>
        <v>1.7204748222288193</v>
      </c>
      <c r="I26" s="46">
        <f>IF(OR($A26="",$B26=""),"",'OddsRatio_working_2-way'!N25)</f>
        <v>2.3879735545878726</v>
      </c>
      <c r="J26" s="46">
        <f>IF('Log_working_2-way'!$D25="","",A26^('Log_working_2-way'!$D25))</f>
        <v>1.7174872145429791</v>
      </c>
      <c r="K26" s="48">
        <f>IF('Log_working_2-way'!$D25="","",B26^('Log_working_2-way'!$D25))</f>
        <v>2.3937530589126359</v>
      </c>
      <c r="L26" s="55">
        <f t="shared" si="1"/>
        <v>0.57894736842105265</v>
      </c>
      <c r="M26" s="55">
        <f t="shared" si="2"/>
        <v>0.42105263157894729</v>
      </c>
      <c r="N26" s="56">
        <v>123</v>
      </c>
      <c r="O26" s="56">
        <f t="shared" si="3"/>
        <v>49.785714285714278</v>
      </c>
      <c r="P26" s="56">
        <f t="shared" si="4"/>
        <v>69.753246753246756</v>
      </c>
      <c r="Q26" s="56">
        <f t="shared" si="5"/>
        <v>53.246753246753244</v>
      </c>
      <c r="R26" s="56">
        <f t="shared" si="6"/>
        <v>73.214285714285708</v>
      </c>
      <c r="S26" s="57">
        <f t="shared" si="7"/>
        <v>-3.461038961038966</v>
      </c>
      <c r="T26" s="57">
        <f t="shared" si="8"/>
        <v>-3.4610389610389518</v>
      </c>
      <c r="U26" t="s">
        <v>337</v>
      </c>
      <c r="V26" t="s">
        <v>338</v>
      </c>
      <c r="W26" t="s">
        <v>410</v>
      </c>
      <c r="X26" s="40">
        <v>44440</v>
      </c>
      <c r="Y26" s="59" t="s">
        <v>421</v>
      </c>
    </row>
    <row r="27" spans="1:25" ht="15" x14ac:dyDescent="0.25">
      <c r="A27">
        <v>1.55</v>
      </c>
      <c r="B27">
        <v>2.6</v>
      </c>
      <c r="C27" s="45">
        <f t="shared" si="0"/>
        <v>2.9776674937965097E-2</v>
      </c>
      <c r="D27" s="46">
        <f>IF(OR($A27="",$B27=""),"",A27*'MPTO_working_2-way'!$G26)</f>
        <v>1.596153846153846</v>
      </c>
      <c r="E27" s="48">
        <f>IF(OR($A27="",$B27=""),"",B27*'MPTO_working_2-way'!$G26)</f>
        <v>2.6774193548387095</v>
      </c>
      <c r="F27" s="46">
        <f>IF(OR($A27="",$B27=""),"",'MPTO_working_2-way'!D26)</f>
        <v>1.5866141732283463</v>
      </c>
      <c r="G27" s="48">
        <f>IF(OR($A27="",$B27=""),"",'MPTO_working_2-way'!E26)</f>
        <v>2.7046979865771807</v>
      </c>
      <c r="H27" s="46">
        <f>IF(OR($A27="",$B27=""),"",'OddsRatio_working_2-way'!M26)</f>
        <v>1.5863019699779282</v>
      </c>
      <c r="I27" s="46">
        <f>IF(OR($A27="",$B27=""),"",'OddsRatio_working_2-way'!N26)</f>
        <v>2.7056057308448831</v>
      </c>
      <c r="J27" s="46">
        <f>IF('Log_working_2-way'!$D26="","",A27^('Log_working_2-way'!$D26))</f>
        <v>1.5819633552807311</v>
      </c>
      <c r="K27" s="48">
        <f>IF('Log_working_2-way'!$D26="","",B27^('Log_working_2-way'!$D26))</f>
        <v>2.7183212498277745</v>
      </c>
      <c r="L27" s="55">
        <f t="shared" si="1"/>
        <v>0.62650602409638556</v>
      </c>
      <c r="M27" s="55">
        <f t="shared" si="2"/>
        <v>0.37349397590361449</v>
      </c>
      <c r="N27" s="56">
        <v>124</v>
      </c>
      <c r="O27" s="56">
        <f t="shared" si="3"/>
        <v>44.000000000000007</v>
      </c>
      <c r="P27" s="56">
        <f t="shared" si="4"/>
        <v>76.307692307692321</v>
      </c>
      <c r="Q27" s="56">
        <f t="shared" si="5"/>
        <v>47.692307692307686</v>
      </c>
      <c r="R27" s="56">
        <f t="shared" si="6"/>
        <v>80</v>
      </c>
      <c r="S27" s="57">
        <f t="shared" si="7"/>
        <v>-3.6923076923076792</v>
      </c>
      <c r="T27" s="57">
        <f t="shared" si="8"/>
        <v>-3.6923076923076792</v>
      </c>
      <c r="U27" t="s">
        <v>339</v>
      </c>
      <c r="V27" t="s">
        <v>340</v>
      </c>
      <c r="W27" t="s">
        <v>410</v>
      </c>
      <c r="X27" s="40">
        <v>44440</v>
      </c>
      <c r="Y27" s="59" t="s">
        <v>417</v>
      </c>
    </row>
    <row r="28" spans="1:25" ht="15" x14ac:dyDescent="0.25">
      <c r="A28">
        <v>1.56</v>
      </c>
      <c r="B28">
        <v>2.57</v>
      </c>
      <c r="C28" s="45">
        <f t="shared" si="0"/>
        <v>3.0130699391399673E-2</v>
      </c>
      <c r="D28" s="46">
        <f>IF(OR($A28="",$B28=""),"",A28*'MPTO_working_2-way'!$G27)</f>
        <v>1.6070038910505835</v>
      </c>
      <c r="E28" s="48">
        <f>IF(OR($A28="",$B28=""),"",B28*'MPTO_working_2-way'!$G27)</f>
        <v>2.6474358974358969</v>
      </c>
      <c r="F28" s="46">
        <f>IF(OR($A28="",$B28=""),"",'MPTO_working_2-way'!D27)</f>
        <v>1.597545425565827</v>
      </c>
      <c r="G28" s="48">
        <f>IF(OR($A28="",$B28=""),"",'MPTO_working_2-way'!E27)</f>
        <v>2.6735129367831414</v>
      </c>
      <c r="H28" s="46">
        <f>IF(OR($A28="",$B28=""),"",'OddsRatio_working_2-way'!M27)</f>
        <v>1.5972335373111359</v>
      </c>
      <c r="I28" s="46">
        <f>IF(OR($A28="",$B28=""),"",'OddsRatio_working_2-way'!N27)</f>
        <v>2.6743868813901486</v>
      </c>
      <c r="J28" s="46">
        <f>IF('Log_working_2-way'!$D27="","",A28^('Log_working_2-way'!$D27))</f>
        <v>1.5929332708663844</v>
      </c>
      <c r="K28" s="48">
        <f>IF('Log_working_2-way'!$D27="","",B28^('Log_working_2-way'!$D27))</f>
        <v>2.6865304227890037</v>
      </c>
      <c r="L28" s="55">
        <f t="shared" si="1"/>
        <v>0.62227602905569013</v>
      </c>
      <c r="M28" s="55">
        <f t="shared" si="2"/>
        <v>0.37772397094430998</v>
      </c>
      <c r="N28" s="56">
        <v>125</v>
      </c>
      <c r="O28" s="56">
        <f t="shared" si="3"/>
        <v>44.871794871794869</v>
      </c>
      <c r="P28" s="56">
        <f t="shared" si="4"/>
        <v>76.361867704280158</v>
      </c>
      <c r="Q28" s="56">
        <f t="shared" si="5"/>
        <v>48.638132295719842</v>
      </c>
      <c r="R28" s="56">
        <f t="shared" si="6"/>
        <v>80.128205128205124</v>
      </c>
      <c r="S28" s="57">
        <f t="shared" si="7"/>
        <v>-3.7663374239249734</v>
      </c>
      <c r="T28" s="57">
        <f t="shared" si="8"/>
        <v>-3.7663374239249663</v>
      </c>
      <c r="U28" t="s">
        <v>341</v>
      </c>
      <c r="V28" t="s">
        <v>342</v>
      </c>
      <c r="W28" t="s">
        <v>410</v>
      </c>
      <c r="X28" s="40">
        <v>44440</v>
      </c>
      <c r="Y28" s="59" t="s">
        <v>416</v>
      </c>
    </row>
    <row r="29" spans="1:25" ht="15" x14ac:dyDescent="0.25">
      <c r="A29">
        <v>1.97</v>
      </c>
      <c r="B29">
        <v>1.93</v>
      </c>
      <c r="C29" s="45">
        <f t="shared" si="0"/>
        <v>2.5748928223876311E-2</v>
      </c>
      <c r="D29" s="46">
        <f>IF(OR($A29="",$B29=""),"",A29*'MPTO_working_2-way'!$G28)</f>
        <v>2.0207253886010363</v>
      </c>
      <c r="E29" s="48">
        <f>IF(OR($A29="",$B29=""),"",B29*'MPTO_working_2-way'!$G28)</f>
        <v>1.9796954314720812</v>
      </c>
      <c r="F29" s="46">
        <f>IF(OR($A29="",$B29=""),"",'MPTO_working_2-way'!D28)</f>
        <v>2.0212647191728026</v>
      </c>
      <c r="G29" s="48">
        <f>IF(OR($A29="",$B29=""),"",'MPTO_working_2-way'!E28)</f>
        <v>1.9791780536685666</v>
      </c>
      <c r="H29" s="46">
        <f>IF(OR($A29="",$B29=""),"",'OddsRatio_working_2-way'!M28)</f>
        <v>2.021278978873144</v>
      </c>
      <c r="I29" s="46">
        <f>IF(OR($A29="",$B29=""),"",'OddsRatio_working_2-way'!N28)</f>
        <v>1.9791643818062103</v>
      </c>
      <c r="J29" s="46">
        <f>IF('Log_working_2-way'!$D28="","",A29^('Log_working_2-way'!$D28))</f>
        <v>2.0215229873993761</v>
      </c>
      <c r="K29" s="48">
        <f>IF('Log_working_2-way'!$D28="","",B29^('Log_working_2-way'!$D28))</f>
        <v>1.9789304913693861</v>
      </c>
      <c r="L29" s="55">
        <f t="shared" si="1"/>
        <v>0.49487179487179483</v>
      </c>
      <c r="M29" s="55">
        <f t="shared" si="2"/>
        <v>0.50512820512820511</v>
      </c>
      <c r="N29" s="56">
        <v>126</v>
      </c>
      <c r="O29" s="56">
        <f t="shared" si="3"/>
        <v>62.040609137055831</v>
      </c>
      <c r="P29" s="56">
        <f t="shared" si="4"/>
        <v>60.715025906735747</v>
      </c>
      <c r="Q29" s="56">
        <f t="shared" si="5"/>
        <v>65.284974093264253</v>
      </c>
      <c r="R29" s="56">
        <f t="shared" si="6"/>
        <v>63.959390862944161</v>
      </c>
      <c r="S29" s="57">
        <f t="shared" si="7"/>
        <v>-3.2443649562084218</v>
      </c>
      <c r="T29" s="57">
        <f t="shared" si="8"/>
        <v>-3.2443649562084147</v>
      </c>
      <c r="U29" t="s">
        <v>343</v>
      </c>
      <c r="V29" t="s">
        <v>344</v>
      </c>
      <c r="W29" t="s">
        <v>410</v>
      </c>
      <c r="X29" s="40">
        <v>44440</v>
      </c>
      <c r="Y29" s="59" t="s">
        <v>420</v>
      </c>
    </row>
    <row r="30" spans="1:25" ht="15" x14ac:dyDescent="0.25">
      <c r="A30">
        <v>1.75</v>
      </c>
      <c r="B30">
        <v>2.19</v>
      </c>
      <c r="C30" s="45">
        <f t="shared" si="0"/>
        <v>2.8049575994781417E-2</v>
      </c>
      <c r="D30" s="46">
        <f>IF(OR($A30="",$B30=""),"",A30*'MPTO_working_2-way'!$G29)</f>
        <v>1.7990867579908674</v>
      </c>
      <c r="E30" s="48">
        <f>IF(OR($A30="",$B30=""),"",B30*'MPTO_working_2-way'!$G29)</f>
        <v>2.2514285714285713</v>
      </c>
      <c r="F30" s="46">
        <f>IF(OR($A30="",$B30=""),"",'MPTO_working_2-way'!D29)</f>
        <v>1.7940315974253949</v>
      </c>
      <c r="G30" s="48">
        <f>IF(OR($A30="",$B30=""),"",'MPTO_working_2-way'!E29)</f>
        <v>2.2593957258658803</v>
      </c>
      <c r="H30" s="46">
        <f>IF(OR($A30="",$B30=""),"",'OddsRatio_working_2-way'!M29)</f>
        <v>1.7938841860374448</v>
      </c>
      <c r="I30" s="46">
        <f>IF(OR($A30="",$B30=""),"",'OddsRatio_working_2-way'!N29)</f>
        <v>2.2596295751794115</v>
      </c>
      <c r="J30" s="46">
        <f>IF('Log_working_2-way'!$D29="","",A30^('Log_working_2-way'!$D29))</f>
        <v>1.7915983497890287</v>
      </c>
      <c r="K30" s="48">
        <f>IF('Log_working_2-way'!$D29="","",B30^('Log_working_2-way'!$D29))</f>
        <v>2.2632669083588914</v>
      </c>
      <c r="L30" s="55">
        <f t="shared" si="1"/>
        <v>0.55583756345177671</v>
      </c>
      <c r="M30" s="55">
        <f t="shared" si="2"/>
        <v>0.44416243654822335</v>
      </c>
      <c r="N30" s="56">
        <v>127</v>
      </c>
      <c r="O30" s="56">
        <f t="shared" si="3"/>
        <v>54.428571428571423</v>
      </c>
      <c r="P30" s="56">
        <f t="shared" si="4"/>
        <v>69.009132420091333</v>
      </c>
      <c r="Q30" s="56">
        <f t="shared" si="5"/>
        <v>57.990867579908681</v>
      </c>
      <c r="R30" s="56">
        <f t="shared" si="6"/>
        <v>72.571428571428569</v>
      </c>
      <c r="S30" s="57">
        <f t="shared" si="7"/>
        <v>-3.5622961513372573</v>
      </c>
      <c r="T30" s="57">
        <f t="shared" si="8"/>
        <v>-3.562296151337236</v>
      </c>
      <c r="U30" t="s">
        <v>345</v>
      </c>
      <c r="V30" t="s">
        <v>346</v>
      </c>
      <c r="W30" t="s">
        <v>410</v>
      </c>
      <c r="X30" s="40">
        <v>44440</v>
      </c>
      <c r="Y30" s="59" t="s">
        <v>422</v>
      </c>
    </row>
    <row r="31" spans="1:25" ht="15" x14ac:dyDescent="0.25">
      <c r="A31">
        <v>1.78</v>
      </c>
      <c r="B31">
        <v>2.11</v>
      </c>
      <c r="C31" s="45">
        <f t="shared" si="0"/>
        <v>3.5731402098088338E-2</v>
      </c>
      <c r="D31" s="46">
        <f>IF(OR($A31="",$B31=""),"",A31*'MPTO_working_2-way'!$G30)</f>
        <v>1.8436018957345972</v>
      </c>
      <c r="E31" s="48">
        <f>IF(OR($A31="",$B31=""),"",B31*'MPTO_working_2-way'!$G30)</f>
        <v>2.1853932584269664</v>
      </c>
      <c r="F31" s="46">
        <f>IF(OR($A31="",$B31=""),"",'MPTO_working_2-way'!D30)</f>
        <v>1.8384649273092173</v>
      </c>
      <c r="G31" s="48">
        <f>IF(OR($A31="",$B31=""),"",'MPTO_working_2-way'!E30)</f>
        <v>2.1926557300484557</v>
      </c>
      <c r="H31" s="46">
        <f>IF(OR($A31="",$B31=""),"",'OddsRatio_working_2-way'!M30)</f>
        <v>1.838273644284909</v>
      </c>
      <c r="I31" s="46">
        <f>IF(OR($A31="",$B31=""),"",'OddsRatio_working_2-way'!N30)</f>
        <v>2.192927878405448</v>
      </c>
      <c r="J31" s="46">
        <f>IF('Log_working_2-way'!$D30="","",A31^('Log_working_2-way'!$D30))</f>
        <v>1.8359377980310738</v>
      </c>
      <c r="K31" s="48">
        <f>IF('Log_working_2-way'!$D30="","",B31^('Log_working_2-way'!$D30))</f>
        <v>2.1962612557480616</v>
      </c>
      <c r="L31" s="55">
        <f t="shared" si="1"/>
        <v>0.54241645244215941</v>
      </c>
      <c r="M31" s="55">
        <f t="shared" si="2"/>
        <v>0.45758354755784059</v>
      </c>
      <c r="N31" s="56">
        <v>128</v>
      </c>
      <c r="O31" s="56">
        <f t="shared" si="3"/>
        <v>56.089887640449447</v>
      </c>
      <c r="P31" s="56">
        <f t="shared" si="4"/>
        <v>67.33649289099526</v>
      </c>
      <c r="Q31" s="56">
        <f t="shared" si="5"/>
        <v>60.66350710900474</v>
      </c>
      <c r="R31" s="56">
        <f t="shared" si="6"/>
        <v>71.910112359550567</v>
      </c>
      <c r="S31" s="57">
        <f t="shared" si="7"/>
        <v>-4.5736194685552931</v>
      </c>
      <c r="T31" s="57">
        <f t="shared" si="8"/>
        <v>-4.5736194685553073</v>
      </c>
      <c r="U31" t="s">
        <v>347</v>
      </c>
      <c r="V31" t="s">
        <v>348</v>
      </c>
      <c r="W31" t="s">
        <v>411</v>
      </c>
      <c r="X31" s="40">
        <v>44440</v>
      </c>
      <c r="Y31" s="59" t="s">
        <v>421</v>
      </c>
    </row>
    <row r="32" spans="1:25" ht="15" x14ac:dyDescent="0.25">
      <c r="A32">
        <v>1.74</v>
      </c>
      <c r="B32">
        <v>2.1800000000000002</v>
      </c>
      <c r="C32" s="45">
        <f t="shared" si="0"/>
        <v>3.3428240008436028E-2</v>
      </c>
      <c r="D32" s="46">
        <f>IF(OR($A32="",$B32=""),"",A32*'MPTO_working_2-way'!$G31)</f>
        <v>1.7981651376146788</v>
      </c>
      <c r="E32" s="48">
        <f>IF(OR($A32="",$B32=""),"",B32*'MPTO_working_2-way'!$G31)</f>
        <v>2.2528735632183907</v>
      </c>
      <c r="F32" s="46">
        <f>IF(OR($A32="",$B32=""),"",'MPTO_working_2-way'!D31)</f>
        <v>1.7921194368326561</v>
      </c>
      <c r="G32" s="48">
        <f>IF(OR($A32="",$B32=""),"",'MPTO_working_2-way'!E31)</f>
        <v>2.2624358821424311</v>
      </c>
      <c r="H32" s="46">
        <f>IF(OR($A32="",$B32=""),"",'OddsRatio_working_2-way'!M31)</f>
        <v>1.7919082295744857</v>
      </c>
      <c r="I32" s="46">
        <f>IF(OR($A32="",$B32=""),"",'OddsRatio_working_2-way'!N31)</f>
        <v>2.26277258229445</v>
      </c>
      <c r="J32" s="46">
        <f>IF('Log_working_2-way'!$D31="","",A32^('Log_working_2-way'!$D31))</f>
        <v>1.7891643629660847</v>
      </c>
      <c r="K32" s="48">
        <f>IF('Log_working_2-way'!$D31="","",B32^('Log_working_2-way'!$D31))</f>
        <v>2.2671631499443738</v>
      </c>
      <c r="L32" s="55">
        <f t="shared" si="1"/>
        <v>0.55612244897959184</v>
      </c>
      <c r="M32" s="55">
        <f t="shared" si="2"/>
        <v>0.44387755102040816</v>
      </c>
      <c r="N32" s="56">
        <v>129</v>
      </c>
      <c r="O32" s="56">
        <f t="shared" si="3"/>
        <v>54.862068965517246</v>
      </c>
      <c r="P32" s="56">
        <f t="shared" si="4"/>
        <v>69.825688073394502</v>
      </c>
      <c r="Q32" s="56">
        <f t="shared" si="5"/>
        <v>59.174311926605498</v>
      </c>
      <c r="R32" s="56">
        <f t="shared" si="6"/>
        <v>74.137931034482747</v>
      </c>
      <c r="S32" s="57">
        <f t="shared" si="7"/>
        <v>-4.312242961088252</v>
      </c>
      <c r="T32" s="57">
        <f t="shared" si="8"/>
        <v>-4.3122429610882449</v>
      </c>
      <c r="U32" t="s">
        <v>349</v>
      </c>
      <c r="V32" t="s">
        <v>350</v>
      </c>
      <c r="W32" t="s">
        <v>411</v>
      </c>
      <c r="X32" s="40">
        <v>44440</v>
      </c>
      <c r="Y32" s="59" t="s">
        <v>418</v>
      </c>
    </row>
    <row r="33" spans="1:25" ht="15" x14ac:dyDescent="0.25">
      <c r="A33">
        <v>1.75</v>
      </c>
      <c r="B33">
        <v>2.16</v>
      </c>
      <c r="C33" s="45">
        <f t="shared" si="0"/>
        <v>3.4391534391534417E-2</v>
      </c>
      <c r="D33" s="46">
        <f>IF(OR($A33="",$B33=""),"",A33*'MPTO_working_2-way'!$G32)</f>
        <v>1.8101851851851851</v>
      </c>
      <c r="E33" s="48">
        <f>IF(OR($A33="",$B33=""),"",B33*'MPTO_working_2-way'!$G32)</f>
        <v>2.2342857142857144</v>
      </c>
      <c r="F33" s="46">
        <f>IF(OR($A33="",$B33=""),"",'MPTO_working_2-way'!D32)</f>
        <v>1.8042959427207637</v>
      </c>
      <c r="G33" s="48">
        <f>IF(OR($A33="",$B33=""),"",'MPTO_working_2-way'!E32)</f>
        <v>2.2433234421364987</v>
      </c>
      <c r="H33" s="46">
        <f>IF(OR($A33="",$B33=""),"",'OddsRatio_working_2-way'!M32)</f>
        <v>1.8040844011283466</v>
      </c>
      <c r="I33" s="46">
        <f>IF(OR($A33="",$B33=""),"",'OddsRatio_working_2-way'!N32)</f>
        <v>2.2436505404118421</v>
      </c>
      <c r="J33" s="46">
        <f>IF('Log_working_2-way'!$D32="","",A33^('Log_working_2-way'!$D32))</f>
        <v>1.8014096722292445</v>
      </c>
      <c r="K33" s="48">
        <f>IF('Log_working_2-way'!$D32="","",B33^('Log_working_2-way'!$D32))</f>
        <v>2.2478012615174499</v>
      </c>
      <c r="L33" s="55">
        <f t="shared" si="1"/>
        <v>0.55242966751918166</v>
      </c>
      <c r="M33" s="55">
        <f t="shared" si="2"/>
        <v>0.4475703324808184</v>
      </c>
      <c r="N33" s="56">
        <v>130</v>
      </c>
      <c r="O33" s="56">
        <f t="shared" si="3"/>
        <v>55.714285714285708</v>
      </c>
      <c r="P33" s="56">
        <f t="shared" si="4"/>
        <v>69.81481481481481</v>
      </c>
      <c r="Q33" s="56">
        <f t="shared" si="5"/>
        <v>60.185185185185176</v>
      </c>
      <c r="R33" s="56">
        <f t="shared" si="6"/>
        <v>74.285714285714278</v>
      </c>
      <c r="S33" s="57">
        <f t="shared" si="7"/>
        <v>-4.470899470899468</v>
      </c>
      <c r="T33" s="57">
        <f t="shared" si="8"/>
        <v>-4.470899470899468</v>
      </c>
      <c r="U33" t="s">
        <v>351</v>
      </c>
      <c r="V33" t="s">
        <v>352</v>
      </c>
      <c r="W33" t="s">
        <v>411</v>
      </c>
      <c r="X33" s="40">
        <v>44440</v>
      </c>
      <c r="Y33" s="59" t="s">
        <v>421</v>
      </c>
    </row>
    <row r="34" spans="1:25" ht="15" x14ac:dyDescent="0.25">
      <c r="A34">
        <v>2.0699999999999998</v>
      </c>
      <c r="B34">
        <v>1.82</v>
      </c>
      <c r="C34" s="45">
        <f t="shared" si="0"/>
        <v>3.2542336890162948E-2</v>
      </c>
      <c r="D34" s="46">
        <f>IF(OR($A34="",$B34=""),"",A34*'MPTO_working_2-way'!$G33)</f>
        <v>2.1373626373626373</v>
      </c>
      <c r="E34" s="48">
        <f>IF(OR($A34="",$B34=""),"",B34*'MPTO_working_2-way'!$G33)</f>
        <v>1.8792270531400965</v>
      </c>
      <c r="F34" s="46">
        <f>IF(OR($A34="",$B34=""),"",'MPTO_working_2-way'!D33)</f>
        <v>2.1421504520384373</v>
      </c>
      <c r="G34" s="48">
        <f>IF(OR($A34="",$B34=""),"",'MPTO_working_2-way'!E33)</f>
        <v>1.8755413949320454</v>
      </c>
      <c r="H34" s="46">
        <f>IF(OR($A34="",$B34=""),"",'OddsRatio_working_2-way'!M33)</f>
        <v>2.1423125880338039</v>
      </c>
      <c r="I34" s="46">
        <f>IF(OR($A34="",$B34=""),"",'OddsRatio_working_2-way'!N33)</f>
        <v>1.8754171235399244</v>
      </c>
      <c r="J34" s="46">
        <f>IF('Log_working_2-way'!$D33="","",A34^('Log_working_2-way'!$D33))</f>
        <v>2.1444993293304022</v>
      </c>
      <c r="K34" s="48">
        <f>IF('Log_working_2-way'!$D33="","",B34^('Log_working_2-way'!$D33))</f>
        <v>1.8737445050186454</v>
      </c>
      <c r="L34" s="55">
        <f t="shared" si="1"/>
        <v>0.46786632390745503</v>
      </c>
      <c r="M34" s="55">
        <f t="shared" si="2"/>
        <v>0.53213367609254503</v>
      </c>
      <c r="N34" s="56">
        <v>131</v>
      </c>
      <c r="O34" s="56">
        <f t="shared" si="3"/>
        <v>67.714975845410606</v>
      </c>
      <c r="P34" s="56">
        <f t="shared" si="4"/>
        <v>59.021978021978022</v>
      </c>
      <c r="Q34" s="56">
        <f t="shared" si="5"/>
        <v>71.978021978021971</v>
      </c>
      <c r="R34" s="56">
        <f t="shared" si="6"/>
        <v>63.285024154589379</v>
      </c>
      <c r="S34" s="57">
        <f t="shared" si="7"/>
        <v>-4.2630461326113647</v>
      </c>
      <c r="T34" s="57">
        <f t="shared" si="8"/>
        <v>-4.2630461326113576</v>
      </c>
      <c r="U34" t="s">
        <v>353</v>
      </c>
      <c r="V34" t="s">
        <v>354</v>
      </c>
      <c r="W34" t="s">
        <v>305</v>
      </c>
      <c r="X34" s="40">
        <v>44440</v>
      </c>
      <c r="Y34" s="59" t="s">
        <v>421</v>
      </c>
    </row>
    <row r="35" spans="1:25" ht="15" x14ac:dyDescent="0.25">
      <c r="A35">
        <v>1.85</v>
      </c>
      <c r="B35">
        <v>2.02</v>
      </c>
      <c r="C35" s="45">
        <f t="shared" si="0"/>
        <v>3.5590045491035394E-2</v>
      </c>
      <c r="D35" s="46">
        <f>IF(OR($A35="",$B35=""),"",A35*'MPTO_working_2-way'!$G34)</f>
        <v>1.9158415841584155</v>
      </c>
      <c r="E35" s="48">
        <f>IF(OR($A35="",$B35=""),"",B35*'MPTO_working_2-way'!$G34)</f>
        <v>2.0918918918918914</v>
      </c>
      <c r="F35" s="46">
        <f>IF(OR($A35="",$B35=""),"",'MPTO_working_2-way'!D34)</f>
        <v>1.9129767084719731</v>
      </c>
      <c r="G35" s="48">
        <f>IF(OR($A35="",$B35=""),"",'MPTO_working_2-way'!E34)</f>
        <v>2.0953181945612553</v>
      </c>
      <c r="H35" s="46">
        <f>IF(OR($A35="",$B35=""),"",'OddsRatio_working_2-way'!M34)</f>
        <v>1.9128709291752766</v>
      </c>
      <c r="I35" s="46">
        <f>IF(OR($A35="",$B35=""),"",'OddsRatio_working_2-way'!N34)</f>
        <v>2.0954451150103317</v>
      </c>
      <c r="J35" s="46">
        <f>IF('Log_working_2-way'!$D34="","",A35^('Log_working_2-way'!$D34))</f>
        <v>1.9115669971173959</v>
      </c>
      <c r="K35" s="48">
        <f>IF('Log_working_2-way'!$D34="","",B35^('Log_working_2-way'!$D34))</f>
        <v>2.0970120716987148</v>
      </c>
      <c r="L35" s="55">
        <f t="shared" si="1"/>
        <v>0.5219638242894058</v>
      </c>
      <c r="M35" s="55">
        <f t="shared" si="2"/>
        <v>0.47803617571059442</v>
      </c>
      <c r="N35" s="56">
        <v>132</v>
      </c>
      <c r="O35" s="56">
        <f t="shared" si="3"/>
        <v>60.648648648648646</v>
      </c>
      <c r="P35" s="56">
        <f t="shared" si="4"/>
        <v>66.653465346534645</v>
      </c>
      <c r="Q35" s="56">
        <f t="shared" si="5"/>
        <v>65.346534653465341</v>
      </c>
      <c r="R35" s="56">
        <f t="shared" si="6"/>
        <v>71.35135135135134</v>
      </c>
      <c r="S35" s="57">
        <f t="shared" si="7"/>
        <v>-4.697886004816695</v>
      </c>
      <c r="T35" s="57">
        <f t="shared" si="8"/>
        <v>-4.697886004816695</v>
      </c>
      <c r="U35" t="s">
        <v>355</v>
      </c>
      <c r="V35" t="s">
        <v>356</v>
      </c>
      <c r="W35" t="s">
        <v>305</v>
      </c>
      <c r="X35" s="40">
        <v>44440</v>
      </c>
      <c r="Y35" s="59" t="s">
        <v>431</v>
      </c>
    </row>
    <row r="36" spans="1:25" ht="15" x14ac:dyDescent="0.25">
      <c r="A36">
        <v>2</v>
      </c>
      <c r="B36">
        <v>1.87</v>
      </c>
      <c r="C36" s="45">
        <f t="shared" si="0"/>
        <v>3.475935828876997E-2</v>
      </c>
      <c r="D36" s="46">
        <f>IF(OR($A36="",$B36=""),"",A36*'MPTO_working_2-way'!$G35)</f>
        <v>2.0695187165775399</v>
      </c>
      <c r="E36" s="48">
        <f>IF(OR($A36="",$B36=""),"",B36*'MPTO_working_2-way'!$G35)</f>
        <v>1.9350000000000001</v>
      </c>
      <c r="F36" s="46">
        <f>IF(OR($A36="",$B36=""),"",'MPTO_working_2-way'!D35)</f>
        <v>2.0720221606648197</v>
      </c>
      <c r="G36" s="48">
        <f>IF(OR($A36="",$B36=""),"",'MPTO_working_2-way'!E35)</f>
        <v>1.9328165374677002</v>
      </c>
      <c r="H36" s="46">
        <f>IF(OR($A36="",$B36=""),"",'OddsRatio_working_2-way'!M35)</f>
        <v>2.0721125348377947</v>
      </c>
      <c r="I36" s="46">
        <f>IF(OR($A36="",$B36=""),"",'OddsRatio_working_2-way'!N35)</f>
        <v>1.9327379053088816</v>
      </c>
      <c r="J36" s="46">
        <f>IF('Log_working_2-way'!$D35="","",A36^('Log_working_2-way'!$D35))</f>
        <v>2.0732557161055905</v>
      </c>
      <c r="K36" s="48">
        <f>IF('Log_working_2-way'!$D35="","",B36^('Log_working_2-way'!$D35))</f>
        <v>1.9317443969723613</v>
      </c>
      <c r="L36" s="55">
        <f t="shared" si="1"/>
        <v>0.48320413436692511</v>
      </c>
      <c r="M36" s="55">
        <f t="shared" si="2"/>
        <v>0.51679586563307489</v>
      </c>
      <c r="N36" s="56">
        <v>133</v>
      </c>
      <c r="O36" s="56">
        <f t="shared" si="3"/>
        <v>66.5</v>
      </c>
      <c r="P36" s="56">
        <f t="shared" si="4"/>
        <v>61.877005347593581</v>
      </c>
      <c r="Q36" s="56">
        <f t="shared" si="5"/>
        <v>71.122994652406405</v>
      </c>
      <c r="R36" s="56">
        <f t="shared" si="6"/>
        <v>66.5</v>
      </c>
      <c r="S36" s="57">
        <f t="shared" si="7"/>
        <v>-4.6229946524064047</v>
      </c>
      <c r="T36" s="57">
        <f t="shared" si="8"/>
        <v>-4.6229946524064189</v>
      </c>
      <c r="U36" t="s">
        <v>357</v>
      </c>
      <c r="V36" t="s">
        <v>358</v>
      </c>
      <c r="W36" t="s">
        <v>305</v>
      </c>
      <c r="X36" s="40">
        <v>44440</v>
      </c>
      <c r="Y36" s="59" t="s">
        <v>432</v>
      </c>
    </row>
    <row r="37" spans="1:25" ht="15" x14ac:dyDescent="0.25">
      <c r="A37">
        <v>1.79</v>
      </c>
      <c r="B37">
        <v>2.08</v>
      </c>
      <c r="C37" s="45">
        <f t="shared" si="0"/>
        <v>3.9428448646325664E-2</v>
      </c>
      <c r="D37" s="46">
        <f>IF(OR($A37="",$B37=""),"",A37*'MPTO_working_2-way'!$G36)</f>
        <v>1.8605769230769229</v>
      </c>
      <c r="E37" s="48">
        <f>IF(OR($A37="",$B37=""),"",B37*'MPTO_working_2-way'!$G36)</f>
        <v>2.1620111731843576</v>
      </c>
      <c r="F37" s="46">
        <f>IF(OR($A37="",$B37=""),"",'MPTO_working_2-way'!D36)</f>
        <v>1.8554769261437256</v>
      </c>
      <c r="G37" s="48">
        <f>IF(OR($A37="",$B37=""),"",'MPTO_working_2-way'!E36)</f>
        <v>2.1689385995572641</v>
      </c>
      <c r="H37" s="46">
        <f>IF(OR($A37="",$B37=""),"",'OddsRatio_working_2-way'!M36)</f>
        <v>1.8552669065744805</v>
      </c>
      <c r="I37" s="46">
        <f>IF(OR($A37="",$B37=""),"",'OddsRatio_working_2-way'!N36)</f>
        <v>2.1692256444309357</v>
      </c>
      <c r="J37" s="46">
        <f>IF('Log_working_2-way'!$D36="","",A37^('Log_working_2-way'!$D36))</f>
        <v>1.8529410467292624</v>
      </c>
      <c r="K37" s="48">
        <f>IF('Log_working_2-way'!$D36="","",B37^('Log_working_2-way'!$D36))</f>
        <v>2.1724139714397546</v>
      </c>
      <c r="L37" s="55">
        <f t="shared" si="1"/>
        <v>0.53746770025839796</v>
      </c>
      <c r="M37" s="55">
        <f t="shared" si="2"/>
        <v>0.46253229974160204</v>
      </c>
      <c r="N37" s="56">
        <v>134</v>
      </c>
      <c r="O37" s="56">
        <f t="shared" si="3"/>
        <v>59.139664804469277</v>
      </c>
      <c r="P37" s="56">
        <f t="shared" si="4"/>
        <v>69.57692307692308</v>
      </c>
      <c r="Q37" s="56">
        <f t="shared" si="5"/>
        <v>64.42307692307692</v>
      </c>
      <c r="R37" s="56">
        <f t="shared" si="6"/>
        <v>74.860335195530723</v>
      </c>
      <c r="S37" s="57">
        <f t="shared" si="7"/>
        <v>-5.283412118607643</v>
      </c>
      <c r="T37" s="57">
        <f t="shared" si="8"/>
        <v>-5.283412118607643</v>
      </c>
      <c r="U37" t="s">
        <v>359</v>
      </c>
      <c r="V37" t="s">
        <v>360</v>
      </c>
      <c r="W37" t="s">
        <v>305</v>
      </c>
      <c r="X37" s="40">
        <v>44440</v>
      </c>
      <c r="Y37" s="59" t="s">
        <v>418</v>
      </c>
    </row>
    <row r="38" spans="1:25" ht="15" x14ac:dyDescent="0.25">
      <c r="A38">
        <v>2.17</v>
      </c>
      <c r="B38">
        <v>1.73</v>
      </c>
      <c r="C38" s="45">
        <f t="shared" si="0"/>
        <v>3.8864175168482618E-2</v>
      </c>
      <c r="D38" s="46">
        <f>IF(OR($A38="",$B38=""),"",A38*'MPTO_working_2-way'!$G37)</f>
        <v>2.254335260115607</v>
      </c>
      <c r="E38" s="48">
        <f>IF(OR($A38="",$B38=""),"",B38*'MPTO_working_2-way'!$G37)</f>
        <v>1.7972350230414749</v>
      </c>
      <c r="F38" s="46">
        <f>IF(OR($A38="",$B38=""),"",'MPTO_working_2-way'!D37)</f>
        <v>2.2655321203343295</v>
      </c>
      <c r="G38" s="48">
        <f>IF(OR($A38="",$B38=""),"",'MPTO_working_2-way'!E37)</f>
        <v>1.7901814453637255</v>
      </c>
      <c r="H38" s="46">
        <f>IF(OR($A38="",$B38=""),"",'OddsRatio_working_2-way'!M37)</f>
        <v>2.2659935726643319</v>
      </c>
      <c r="I38" s="46">
        <f>IF(OR($A38="",$B38=""),"",'OddsRatio_working_2-way'!N37)</f>
        <v>1.789893425679455</v>
      </c>
      <c r="J38" s="46">
        <f>IF('Log_working_2-way'!$D37="","",A38^('Log_working_2-way'!$D37))</f>
        <v>2.2711647318744981</v>
      </c>
      <c r="K38" s="48">
        <f>IF('Log_working_2-way'!$D37="","",B38^('Log_working_2-way'!$D37))</f>
        <v>1.7866801012683895</v>
      </c>
      <c r="L38" s="55">
        <f t="shared" si="1"/>
        <v>0.44358974358974357</v>
      </c>
      <c r="M38" s="55">
        <f t="shared" si="2"/>
        <v>0.55641025641025632</v>
      </c>
      <c r="N38" s="56">
        <v>135</v>
      </c>
      <c r="O38" s="56">
        <f t="shared" si="3"/>
        <v>72.788018433179715</v>
      </c>
      <c r="P38" s="56">
        <f t="shared" si="4"/>
        <v>56.965317919075154</v>
      </c>
      <c r="Q38" s="56">
        <f t="shared" si="5"/>
        <v>78.034682080924867</v>
      </c>
      <c r="R38" s="56">
        <f t="shared" si="6"/>
        <v>62.211981566820278</v>
      </c>
      <c r="S38" s="57">
        <f t="shared" si="7"/>
        <v>-5.2466636477451516</v>
      </c>
      <c r="T38" s="57">
        <f t="shared" si="8"/>
        <v>-5.2466636477451232</v>
      </c>
      <c r="U38" t="s">
        <v>361</v>
      </c>
      <c r="V38" t="s">
        <v>83</v>
      </c>
      <c r="W38" t="s">
        <v>305</v>
      </c>
      <c r="X38" s="40">
        <v>44440</v>
      </c>
      <c r="Y38" s="59" t="s">
        <v>421</v>
      </c>
    </row>
    <row r="39" spans="1:25" ht="15" x14ac:dyDescent="0.25">
      <c r="A39">
        <v>2.17</v>
      </c>
      <c r="B39">
        <v>1.74</v>
      </c>
      <c r="C39" s="45">
        <f t="shared" si="0"/>
        <v>3.5542136765718491E-2</v>
      </c>
      <c r="D39" s="46">
        <f>IF(OR($A39="",$B39=""),"",A39*'MPTO_working_2-way'!$G38)</f>
        <v>2.2471264367816088</v>
      </c>
      <c r="E39" s="48">
        <f>IF(OR($A39="",$B39=""),"",B39*'MPTO_working_2-way'!$G38)</f>
        <v>1.8018433179723501</v>
      </c>
      <c r="F39" s="46">
        <f>IF(OR($A39="",$B39=""),"",'MPTO_working_2-way'!D38)</f>
        <v>2.2570386753541753</v>
      </c>
      <c r="G39" s="48">
        <f>IF(OR($A39="",$B39=""),"",'MPTO_working_2-way'!E38)</f>
        <v>1.7955204717295163</v>
      </c>
      <c r="H39" s="46">
        <f>IF(OR($A39="",$B39=""),"",'OddsRatio_working_2-way'!M38)</f>
        <v>2.2574104664273644</v>
      </c>
      <c r="I39" s="46">
        <f>IF(OR($A39="",$B39=""),"",'OddsRatio_working_2-way'!N38)</f>
        <v>1.7952852522702987</v>
      </c>
      <c r="J39" s="46">
        <f>IF('Log_working_2-way'!$D38="","",A39^('Log_working_2-way'!$D38))</f>
        <v>2.2619707702020815</v>
      </c>
      <c r="K39" s="48">
        <f>IF('Log_working_2-way'!$D38="","",B39^('Log_working_2-way'!$D38))</f>
        <v>1.7924113803680148</v>
      </c>
      <c r="L39" s="55">
        <f t="shared" si="1"/>
        <v>0.44501278772378522</v>
      </c>
      <c r="M39" s="55">
        <f t="shared" si="2"/>
        <v>0.55498721227621484</v>
      </c>
      <c r="N39" s="56">
        <v>136</v>
      </c>
      <c r="O39" s="56">
        <f t="shared" si="3"/>
        <v>73.327188940092171</v>
      </c>
      <c r="P39" s="56">
        <f t="shared" si="4"/>
        <v>57.839080459770102</v>
      </c>
      <c r="Q39" s="56">
        <f t="shared" si="5"/>
        <v>78.160919540229884</v>
      </c>
      <c r="R39" s="56">
        <f t="shared" si="6"/>
        <v>62.672811059907836</v>
      </c>
      <c r="S39" s="57">
        <f t="shared" si="7"/>
        <v>-4.8337306001377129</v>
      </c>
      <c r="T39" s="57">
        <f t="shared" si="8"/>
        <v>-4.8337306001377343</v>
      </c>
      <c r="U39" t="s">
        <v>362</v>
      </c>
      <c r="V39" t="s">
        <v>363</v>
      </c>
      <c r="W39" t="s">
        <v>306</v>
      </c>
      <c r="X39" s="40">
        <v>44440</v>
      </c>
      <c r="Y39" s="59" t="s">
        <v>429</v>
      </c>
    </row>
    <row r="40" spans="1:25" ht="15" x14ac:dyDescent="0.25">
      <c r="A40">
        <v>1.97</v>
      </c>
      <c r="B40">
        <v>1.89</v>
      </c>
      <c r="C40" s="45">
        <f t="shared" si="0"/>
        <v>3.6714742298498582E-2</v>
      </c>
      <c r="D40" s="46">
        <f>IF(OR($A40="",$B40=""),"",A40*'MPTO_working_2-way'!$G39)</f>
        <v>2.0423280423280423</v>
      </c>
      <c r="E40" s="48">
        <f>IF(OR($A40="",$B40=""),"",B40*'MPTO_working_2-way'!$G39)</f>
        <v>1.9593908629441623</v>
      </c>
      <c r="F40" s="46">
        <f>IF(OR($A40="",$B40=""),"",'MPTO_working_2-way'!D39)</f>
        <v>2.0439162297916722</v>
      </c>
      <c r="G40" s="48">
        <f>IF(OR($A40="",$B40=""),"",'MPTO_working_2-way'!E39)</f>
        <v>1.9579312702127099</v>
      </c>
      <c r="H40" s="46">
        <f>IF(OR($A40="",$B40=""),"",'OddsRatio_working_2-way'!M39)</f>
        <v>2.0439768390387969</v>
      </c>
      <c r="I40" s="46">
        <f>IF(OR($A40="",$B40=""),"",'OddsRatio_working_2-way'!N39)</f>
        <v>1.9578756564376583</v>
      </c>
      <c r="J40" s="46">
        <f>IF('Log_working_2-way'!$D39="","",A40^('Log_working_2-way'!$D39))</f>
        <v>2.0447027247449845</v>
      </c>
      <c r="K40" s="48">
        <f>IF('Log_working_2-way'!$D39="","",B40^('Log_working_2-way'!$D39))</f>
        <v>1.9572101003603855</v>
      </c>
      <c r="L40" s="55">
        <f t="shared" si="1"/>
        <v>0.48963730569948188</v>
      </c>
      <c r="M40" s="55">
        <f t="shared" si="2"/>
        <v>0.51036269430051817</v>
      </c>
      <c r="N40" s="56">
        <v>137</v>
      </c>
      <c r="O40" s="56">
        <f t="shared" si="3"/>
        <v>67.456852791878163</v>
      </c>
      <c r="P40" s="56">
        <f t="shared" si="4"/>
        <v>64.51322751322752</v>
      </c>
      <c r="Q40" s="56">
        <f t="shared" si="5"/>
        <v>72.486772486772495</v>
      </c>
      <c r="R40" s="56">
        <f t="shared" si="6"/>
        <v>69.543147208121823</v>
      </c>
      <c r="S40" s="57">
        <f t="shared" si="7"/>
        <v>-5.0299196948943319</v>
      </c>
      <c r="T40" s="57">
        <f t="shared" si="8"/>
        <v>-5.0299196948943035</v>
      </c>
      <c r="U40" t="s">
        <v>364</v>
      </c>
      <c r="V40" t="s">
        <v>243</v>
      </c>
      <c r="W40" t="s">
        <v>306</v>
      </c>
      <c r="X40" s="40">
        <v>44440</v>
      </c>
      <c r="Y40" s="59" t="s">
        <v>424</v>
      </c>
    </row>
    <row r="41" spans="1:25" ht="15" x14ac:dyDescent="0.25">
      <c r="A41">
        <v>2.21</v>
      </c>
      <c r="B41">
        <v>1.71</v>
      </c>
      <c r="C41" s="45">
        <f t="shared" si="0"/>
        <v>3.7284009420232245E-2</v>
      </c>
      <c r="D41" s="46">
        <f>IF(OR($A41="",$B41=""),"",A41*'MPTO_working_2-way'!$G40)</f>
        <v>2.2923976608187133</v>
      </c>
      <c r="E41" s="48">
        <f>IF(OR($A41="",$B41=""),"",B41*'MPTO_working_2-way'!$G40)</f>
        <v>1.7737556561085972</v>
      </c>
      <c r="F41" s="46">
        <f>IF(OR($A41="",$B41=""),"",'MPTO_working_2-way'!D40)</f>
        <v>2.3049617273032235</v>
      </c>
      <c r="G41" s="48">
        <f>IF(OR($A41="",$B41=""),"",'MPTO_working_2-way'!E40)</f>
        <v>1.7663059989250076</v>
      </c>
      <c r="H41" s="46">
        <f>IF(OR($A41="",$B41=""),"",'OddsRatio_working_2-way'!M40)</f>
        <v>2.305459824013238</v>
      </c>
      <c r="I41" s="46">
        <f>IF(OR($A41="",$B41=""),"",'OddsRatio_working_2-way'!N40)</f>
        <v>1.7660136157433048</v>
      </c>
      <c r="J41" s="46">
        <f>IF('Log_working_2-way'!$D40="","",A41^('Log_working_2-way'!$D40))</f>
        <v>2.3112626061065349</v>
      </c>
      <c r="K41" s="48">
        <f>IF('Log_working_2-way'!$D40="","",B41^('Log_working_2-way'!$D40))</f>
        <v>1.7626237454975722</v>
      </c>
      <c r="L41" s="55">
        <f t="shared" si="1"/>
        <v>0.43622448979591838</v>
      </c>
      <c r="M41" s="55">
        <f t="shared" si="2"/>
        <v>0.56377551020408168</v>
      </c>
      <c r="N41" s="56">
        <v>138</v>
      </c>
      <c r="O41" s="56">
        <f t="shared" si="3"/>
        <v>75.556561085972859</v>
      </c>
      <c r="P41" s="56">
        <f t="shared" si="4"/>
        <v>57.298245614035082</v>
      </c>
      <c r="Q41" s="56">
        <f t="shared" si="5"/>
        <v>80.701754385964904</v>
      </c>
      <c r="R41" s="56">
        <f t="shared" si="6"/>
        <v>62.443438914027148</v>
      </c>
      <c r="S41" s="57">
        <f t="shared" si="7"/>
        <v>-5.1451932999920444</v>
      </c>
      <c r="T41" s="57">
        <f t="shared" si="8"/>
        <v>-5.1451932999920658</v>
      </c>
      <c r="U41" t="s">
        <v>365</v>
      </c>
      <c r="V41" t="s">
        <v>242</v>
      </c>
      <c r="W41" t="s">
        <v>306</v>
      </c>
      <c r="X41" s="40">
        <v>44440</v>
      </c>
      <c r="Y41" s="59" t="s">
        <v>433</v>
      </c>
    </row>
    <row r="42" spans="1:25" ht="15" x14ac:dyDescent="0.25">
      <c r="A42">
        <v>2.0299999999999998</v>
      </c>
      <c r="B42">
        <v>1.85</v>
      </c>
      <c r="C42" s="45">
        <f t="shared" si="0"/>
        <v>3.315137797896428E-2</v>
      </c>
      <c r="D42" s="46">
        <f>IF(OR($A42="",$B42=""),"",A42*'MPTO_working_2-way'!$G41)</f>
        <v>2.0972972972972972</v>
      </c>
      <c r="E42" s="48">
        <f>IF(OR($A42="",$B42=""),"",B42*'MPTO_working_2-way'!$G41)</f>
        <v>1.9113300492610841</v>
      </c>
      <c r="F42" s="46">
        <f>IF(OR($A42="",$B42=""),"",'MPTO_working_2-way'!D41)</f>
        <v>2.1006852188505105</v>
      </c>
      <c r="G42" s="48">
        <f>IF(OR($A42="",$B42=""),"",'MPTO_working_2-way'!E41)</f>
        <v>1.9085249650616189</v>
      </c>
      <c r="H42" s="46">
        <f>IF(OR($A42="",$B42=""),"",'OddsRatio_working_2-way'!M41)</f>
        <v>2.1008018467836762</v>
      </c>
      <c r="I42" s="46">
        <f>IF(OR($A42="",$B42=""),"",'OddsRatio_working_2-way'!N41)</f>
        <v>1.9084287085108012</v>
      </c>
      <c r="J42" s="46">
        <f>IF('Log_working_2-way'!$D41="","",A42^('Log_working_2-way'!$D41))</f>
        <v>2.1023480190539692</v>
      </c>
      <c r="K42" s="48">
        <f>IF('Log_working_2-way'!$D41="","",B42^('Log_working_2-way'!$D41))</f>
        <v>1.9071545307970494</v>
      </c>
      <c r="L42" s="55">
        <f t="shared" si="1"/>
        <v>0.47680412371134023</v>
      </c>
      <c r="M42" s="55">
        <f t="shared" si="2"/>
        <v>0.52319587628865971</v>
      </c>
      <c r="N42" s="56">
        <v>139</v>
      </c>
      <c r="O42" s="56">
        <f t="shared" si="3"/>
        <v>70.527093596059103</v>
      </c>
      <c r="P42" s="56">
        <f t="shared" si="4"/>
        <v>63.86486486486487</v>
      </c>
      <c r="Q42" s="56">
        <f t="shared" si="5"/>
        <v>75.13513513513513</v>
      </c>
      <c r="R42" s="56">
        <f t="shared" si="6"/>
        <v>68.472906403940897</v>
      </c>
      <c r="S42" s="57">
        <f t="shared" si="7"/>
        <v>-4.6080415390760265</v>
      </c>
      <c r="T42" s="57">
        <f t="shared" si="8"/>
        <v>-4.6080415390760265</v>
      </c>
      <c r="U42" t="s">
        <v>366</v>
      </c>
      <c r="V42" t="s">
        <v>367</v>
      </c>
      <c r="W42" t="s">
        <v>306</v>
      </c>
      <c r="X42" s="40">
        <v>44440</v>
      </c>
      <c r="Y42" s="59" t="s">
        <v>427</v>
      </c>
    </row>
    <row r="43" spans="1:25" ht="15" x14ac:dyDescent="0.25">
      <c r="A43">
        <v>1.75</v>
      </c>
      <c r="B43">
        <v>2.12</v>
      </c>
      <c r="C43" s="45">
        <f t="shared" si="0"/>
        <v>4.3126684636118462E-2</v>
      </c>
      <c r="D43" s="46">
        <f>IF(OR($A43="",$B43=""),"",A43*'MPTO_working_2-way'!$G42)</f>
        <v>1.8254716981132073</v>
      </c>
      <c r="E43" s="48">
        <f>IF(OR($A43="",$B43=""),"",B43*'MPTO_working_2-way'!$G42)</f>
        <v>2.2114285714285713</v>
      </c>
      <c r="F43" s="46">
        <f>IF(OR($A43="",$B43=""),"",'MPTO_working_2-way'!D42)</f>
        <v>1.8186274509803919</v>
      </c>
      <c r="G43" s="48">
        <f>IF(OR($A43="",$B43=""),"",'MPTO_working_2-way'!E42)</f>
        <v>2.2215568862275448</v>
      </c>
      <c r="H43" s="46">
        <f>IF(OR($A43="",$B43=""),"",'OddsRatio_working_2-way'!M42)</f>
        <v>1.8183170883849711</v>
      </c>
      <c r="I43" s="46">
        <f>IF(OR($A43="",$B43=""),"",'OddsRatio_working_2-way'!N42)</f>
        <v>2.2220201853215569</v>
      </c>
      <c r="J43" s="46">
        <f>IF('Log_working_2-way'!$D42="","",A43^('Log_working_2-way'!$D42))</f>
        <v>1.8151888879286393</v>
      </c>
      <c r="K43" s="48">
        <f>IF('Log_working_2-way'!$D42="","",B43^('Log_working_2-way'!$D42))</f>
        <v>2.2267095575120122</v>
      </c>
      <c r="L43" s="55">
        <f t="shared" si="1"/>
        <v>0.54780361757105955</v>
      </c>
      <c r="M43" s="55">
        <f t="shared" si="2"/>
        <v>0.45219638242894061</v>
      </c>
      <c r="N43" s="56">
        <v>140</v>
      </c>
      <c r="O43" s="56">
        <f t="shared" si="3"/>
        <v>60</v>
      </c>
      <c r="P43" s="56">
        <f t="shared" si="4"/>
        <v>73.962264150943398</v>
      </c>
      <c r="Q43" s="56">
        <f t="shared" si="5"/>
        <v>66.037735849056602</v>
      </c>
      <c r="R43" s="56">
        <f t="shared" si="6"/>
        <v>80</v>
      </c>
      <c r="S43" s="57">
        <f t="shared" si="7"/>
        <v>-6.0377358490566024</v>
      </c>
      <c r="T43" s="57">
        <f t="shared" si="8"/>
        <v>-6.0377358490566024</v>
      </c>
      <c r="U43" t="s">
        <v>368</v>
      </c>
      <c r="V43" t="s">
        <v>369</v>
      </c>
      <c r="W43" t="s">
        <v>307</v>
      </c>
      <c r="X43" s="40">
        <v>44440</v>
      </c>
      <c r="Y43" s="59" t="s">
        <v>433</v>
      </c>
    </row>
    <row r="44" spans="1:25" ht="15" x14ac:dyDescent="0.25">
      <c r="A44">
        <v>1.68</v>
      </c>
      <c r="B44">
        <v>2.2400000000000002</v>
      </c>
      <c r="C44" s="45">
        <f t="shared" si="0"/>
        <v>4.1666666666666519E-2</v>
      </c>
      <c r="D44" s="46">
        <f>IF(OR($A44="",$B44=""),"",A44*'MPTO_working_2-way'!$G43)</f>
        <v>1.7499999999999998</v>
      </c>
      <c r="E44" s="48">
        <f>IF(OR($A44="",$B44=""),"",B44*'MPTO_working_2-way'!$G43)</f>
        <v>2.333333333333333</v>
      </c>
      <c r="F44" s="46">
        <f>IF(OR($A44="",$B44=""),"",'MPTO_working_2-way'!D43)</f>
        <v>1.7409326424870464</v>
      </c>
      <c r="G44" s="48">
        <f>IF(OR($A44="",$B44=""),"",'MPTO_working_2-way'!E43)</f>
        <v>2.3496503496503496</v>
      </c>
      <c r="H44" s="46">
        <f>IF(OR($A44="",$B44=""),"",'OddsRatio_working_2-way'!M43)</f>
        <v>1.7405316311773544</v>
      </c>
      <c r="I44" s="46">
        <f>IF(OR($A44="",$B44=""),"",'OddsRatio_working_2-way'!N43)</f>
        <v>2.3503812097939996</v>
      </c>
      <c r="J44" s="46">
        <f>IF('Log_working_2-way'!$D43="","",A44^('Log_working_2-way'!$D43))</f>
        <v>1.7363936538464513</v>
      </c>
      <c r="K44" s="48">
        <f>IF('Log_working_2-way'!$D43="","",B44^('Log_working_2-way'!$D43))</f>
        <v>2.357969334439959</v>
      </c>
      <c r="L44" s="55">
        <f t="shared" si="1"/>
        <v>0.57142857142857151</v>
      </c>
      <c r="M44" s="55">
        <f t="shared" si="2"/>
        <v>0.4285714285714286</v>
      </c>
      <c r="N44" s="56">
        <v>141</v>
      </c>
      <c r="O44" s="56">
        <f t="shared" si="3"/>
        <v>57.071428571428569</v>
      </c>
      <c r="P44" s="56">
        <f t="shared" si="4"/>
        <v>78.053571428571431</v>
      </c>
      <c r="Q44" s="56">
        <f t="shared" si="5"/>
        <v>62.946428571428569</v>
      </c>
      <c r="R44" s="56">
        <f t="shared" si="6"/>
        <v>83.928571428571431</v>
      </c>
      <c r="S44" s="57">
        <f t="shared" si="7"/>
        <v>-5.875</v>
      </c>
      <c r="T44" s="57">
        <f t="shared" si="8"/>
        <v>-5.875</v>
      </c>
      <c r="U44" t="s">
        <v>301</v>
      </c>
      <c r="V44" t="s">
        <v>370</v>
      </c>
      <c r="W44" t="s">
        <v>307</v>
      </c>
      <c r="X44" s="40">
        <v>44440</v>
      </c>
      <c r="Y44" s="59" t="s">
        <v>434</v>
      </c>
    </row>
    <row r="45" spans="1:25" ht="15" x14ac:dyDescent="0.25">
      <c r="A45">
        <v>1.71</v>
      </c>
      <c r="B45">
        <v>2.1800000000000002</v>
      </c>
      <c r="C45" s="45">
        <f t="shared" si="0"/>
        <v>4.3510917967702012E-2</v>
      </c>
      <c r="D45" s="46">
        <f>IF(OR($A45="",$B45=""),"",A45*'MPTO_working_2-way'!$G44)</f>
        <v>1.7844036697247705</v>
      </c>
      <c r="E45" s="48">
        <f>IF(OR($A45="",$B45=""),"",B45*'MPTO_working_2-way'!$G44)</f>
        <v>2.2748538011695905</v>
      </c>
      <c r="F45" s="46">
        <f>IF(OR($A45="",$B45=""),"",'MPTO_working_2-way'!D44)</f>
        <v>1.7760731811901471</v>
      </c>
      <c r="G45" s="48">
        <f>IF(OR($A45="",$B45=""),"",'MPTO_working_2-way'!E44)</f>
        <v>2.2885382773650926</v>
      </c>
      <c r="H45" s="46">
        <f>IF(OR($A45="",$B45=""),"",'OddsRatio_working_2-way'!M44)</f>
        <v>1.7756899607795869</v>
      </c>
      <c r="I45" s="46">
        <f>IF(OR($A45="",$B45=""),"",'OddsRatio_working_2-way'!N44)</f>
        <v>2.2891748643942433</v>
      </c>
      <c r="J45" s="46">
        <f>IF('Log_working_2-way'!$D44="","",A45^('Log_working_2-way'!$D44))</f>
        <v>1.7718830893109678</v>
      </c>
      <c r="K45" s="48">
        <f>IF('Log_working_2-way'!$D44="","",B45^('Log_working_2-way'!$D44))</f>
        <v>2.2955329814159455</v>
      </c>
      <c r="L45" s="55">
        <f t="shared" si="1"/>
        <v>0.56041131105398467</v>
      </c>
      <c r="M45" s="55">
        <f t="shared" si="2"/>
        <v>0.43958868894601544</v>
      </c>
      <c r="N45" s="56">
        <v>142</v>
      </c>
      <c r="O45" s="56">
        <f t="shared" si="3"/>
        <v>58.959064327485372</v>
      </c>
      <c r="P45" s="56">
        <f t="shared" si="4"/>
        <v>76.862385321100916</v>
      </c>
      <c r="Q45" s="56">
        <f t="shared" si="5"/>
        <v>65.137614678899084</v>
      </c>
      <c r="R45" s="56">
        <f t="shared" si="6"/>
        <v>83.040935672514621</v>
      </c>
      <c r="S45" s="57">
        <f t="shared" si="7"/>
        <v>-6.1785503514137119</v>
      </c>
      <c r="T45" s="57">
        <f t="shared" si="8"/>
        <v>-6.1785503514137048</v>
      </c>
      <c r="U45" t="s">
        <v>371</v>
      </c>
      <c r="V45" t="s">
        <v>302</v>
      </c>
      <c r="W45" t="s">
        <v>307</v>
      </c>
      <c r="X45" s="40">
        <v>44440</v>
      </c>
      <c r="Y45" s="59" t="s">
        <v>421</v>
      </c>
    </row>
    <row r="46" spans="1:25" ht="15" x14ac:dyDescent="0.25">
      <c r="A46">
        <v>1.92</v>
      </c>
      <c r="B46">
        <v>1.9</v>
      </c>
      <c r="C46" s="45">
        <f t="shared" si="0"/>
        <v>4.7149122807017552E-2</v>
      </c>
      <c r="D46" s="46">
        <f>IF(OR($A46="",$B46=""),"",A46*'MPTO_working_2-way'!$G45)</f>
        <v>2.0105263157894737</v>
      </c>
      <c r="E46" s="48">
        <f>IF(OR($A46="",$B46=""),"",B46*'MPTO_working_2-way'!$G45)</f>
        <v>1.9895833333333333</v>
      </c>
      <c r="F46" s="46">
        <f>IF(OR($A46="",$B46=""),"",'MPTO_working_2-way'!D45)</f>
        <v>2.0110253583241455</v>
      </c>
      <c r="G46" s="48">
        <f>IF(OR($A46="",$B46=""),"",'MPTO_working_2-way'!E45)</f>
        <v>1.9890948745910577</v>
      </c>
      <c r="H46" s="46">
        <f>IF(OR($A46="",$B46=""),"",'OddsRatio_working_2-way'!M45)</f>
        <v>2.0110500592068727</v>
      </c>
      <c r="I46" s="46">
        <f>IF(OR($A46="",$B46=""),"",'OddsRatio_working_2-way'!N45)</f>
        <v>1.9890707100936806</v>
      </c>
      <c r="J46" s="46">
        <f>IF('Log_working_2-way'!$D45="","",A46^('Log_working_2-way'!$D45))</f>
        <v>2.0112800109902316</v>
      </c>
      <c r="K46" s="48">
        <f>IF('Log_working_2-way'!$D45="","",B46^('Log_working_2-way'!$D45))</f>
        <v>1.9888458084128613</v>
      </c>
      <c r="L46" s="55">
        <f t="shared" si="1"/>
        <v>0.49738219895287955</v>
      </c>
      <c r="M46" s="55">
        <f t="shared" si="2"/>
        <v>0.50261780104712039</v>
      </c>
      <c r="N46" s="56">
        <v>143</v>
      </c>
      <c r="O46" s="56">
        <f t="shared" si="3"/>
        <v>68.520833333333343</v>
      </c>
      <c r="P46" s="56">
        <f t="shared" si="4"/>
        <v>67.73684210526315</v>
      </c>
      <c r="Q46" s="56">
        <f t="shared" si="5"/>
        <v>75.263157894736835</v>
      </c>
      <c r="R46" s="56">
        <f t="shared" si="6"/>
        <v>74.479166666666671</v>
      </c>
      <c r="S46" s="57">
        <f t="shared" si="7"/>
        <v>-6.7423245614034926</v>
      </c>
      <c r="T46" s="57">
        <f t="shared" si="8"/>
        <v>-6.742324561403521</v>
      </c>
      <c r="U46" t="s">
        <v>372</v>
      </c>
      <c r="V46" t="s">
        <v>373</v>
      </c>
      <c r="W46" t="s">
        <v>307</v>
      </c>
      <c r="X46" s="40">
        <v>44440</v>
      </c>
      <c r="Y46" s="59" t="s">
        <v>420</v>
      </c>
    </row>
    <row r="47" spans="1:25" ht="15" x14ac:dyDescent="0.25">
      <c r="A47">
        <v>2.2400000000000002</v>
      </c>
      <c r="B47">
        <v>1.66</v>
      </c>
      <c r="C47" s="45">
        <f t="shared" si="0"/>
        <v>4.8838209982788428E-2</v>
      </c>
      <c r="D47" s="46">
        <f>IF(OR($A47="",$B47=""),"",A47*'MPTO_working_2-way'!$G46)</f>
        <v>2.3493975903614461</v>
      </c>
      <c r="E47" s="48">
        <f>IF(OR($A47="",$B47=""),"",B47*'MPTO_working_2-way'!$G46)</f>
        <v>1.7410714285714286</v>
      </c>
      <c r="F47" s="46">
        <f>IF(OR($A47="",$B47=""),"",'MPTO_working_2-way'!D46)</f>
        <v>2.3696150904919713</v>
      </c>
      <c r="G47" s="48">
        <f>IF(OR($A47="",$B47=""),"",'MPTO_working_2-way'!E46)</f>
        <v>1.7301321421924438</v>
      </c>
      <c r="H47" s="46">
        <f>IF(OR($A47="",$B47=""),"",'OddsRatio_working_2-way'!M46)</f>
        <v>2.3706888336846839</v>
      </c>
      <c r="I47" s="46">
        <f>IF(OR($A47="",$B47=""),"",'OddsRatio_working_2-way'!N46)</f>
        <v>1.7295601856708804</v>
      </c>
      <c r="J47" s="46">
        <f>IF('Log_working_2-way'!$D46="","",A47^('Log_working_2-way'!$D46))</f>
        <v>2.380177238993153</v>
      </c>
      <c r="K47" s="48">
        <f>IF('Log_working_2-way'!$D46="","",B47^('Log_working_2-way'!$D46))</f>
        <v>1.7245446249558118</v>
      </c>
      <c r="L47" s="55">
        <f t="shared" si="1"/>
        <v>0.42564102564102557</v>
      </c>
      <c r="M47" s="55">
        <f t="shared" si="2"/>
        <v>0.57435897435897432</v>
      </c>
      <c r="N47" s="56">
        <v>144</v>
      </c>
      <c r="O47" s="56">
        <f t="shared" si="3"/>
        <v>79.714285714285737</v>
      </c>
      <c r="P47" s="56">
        <f t="shared" si="4"/>
        <v>57.253012048192772</v>
      </c>
      <c r="Q47" s="56">
        <f t="shared" si="5"/>
        <v>86.746987951807242</v>
      </c>
      <c r="R47" s="56">
        <f t="shared" si="6"/>
        <v>64.285714285714278</v>
      </c>
      <c r="S47" s="57">
        <f t="shared" si="7"/>
        <v>-7.0327022375215051</v>
      </c>
      <c r="T47" s="57">
        <f t="shared" si="8"/>
        <v>-7.0327022375215051</v>
      </c>
      <c r="U47" t="s">
        <v>283</v>
      </c>
      <c r="V47" t="s">
        <v>284</v>
      </c>
      <c r="W47" t="s">
        <v>308</v>
      </c>
      <c r="X47" s="40">
        <v>44440</v>
      </c>
      <c r="Y47" s="59" t="s">
        <v>429</v>
      </c>
    </row>
    <row r="48" spans="1:25" ht="15" x14ac:dyDescent="0.25">
      <c r="A48">
        <v>2.09</v>
      </c>
      <c r="B48">
        <v>1.83</v>
      </c>
      <c r="C48" s="45">
        <f t="shared" si="0"/>
        <v>2.4916986953225084E-2</v>
      </c>
      <c r="D48" s="46">
        <f>IF(OR($A48="",$B48=""),"",A48*'MPTO_working_2-way'!$G47)</f>
        <v>2.1420765027322402</v>
      </c>
      <c r="E48" s="48">
        <f>IF(OR($A48="",$B48=""),"",B48*'MPTO_working_2-way'!$G47)</f>
        <v>1.8755980861244019</v>
      </c>
      <c r="F48" s="46">
        <f>IF(OR($A48="",$B48=""),"",'MPTO_working_2-way'!D47)</f>
        <v>2.1458748281762841</v>
      </c>
      <c r="G48" s="48">
        <f>IF(OR($A48="",$B48=""),"",'MPTO_working_2-way'!E47)</f>
        <v>1.8726956692045928</v>
      </c>
      <c r="H48" s="46">
        <f>IF(OR($A48="",$B48=""),"",'OddsRatio_working_2-way'!M47)</f>
        <v>2.145972518016114</v>
      </c>
      <c r="I48" s="46">
        <f>IF(OR($A48="",$B48=""),"",'OddsRatio_working_2-way'!N47)</f>
        <v>1.8726212751865827</v>
      </c>
      <c r="J48" s="46">
        <f>IF('Log_working_2-way'!$D47="","",A48^('Log_working_2-way'!$D47))</f>
        <v>2.1476949656411697</v>
      </c>
      <c r="K48" s="48">
        <f>IF('Log_working_2-way'!$D47="","",B48^('Log_working_2-way'!$D47))</f>
        <v>1.8713116550453253</v>
      </c>
      <c r="L48" s="55">
        <f t="shared" si="1"/>
        <v>0.4668367346938776</v>
      </c>
      <c r="M48" s="55">
        <f t="shared" si="2"/>
        <v>0.53316326530612246</v>
      </c>
      <c r="N48" s="56">
        <v>145</v>
      </c>
      <c r="O48" s="56">
        <f t="shared" si="3"/>
        <v>75.62200956937798</v>
      </c>
      <c r="P48" s="56">
        <f t="shared" si="4"/>
        <v>65.765027322404379</v>
      </c>
      <c r="Q48" s="56">
        <f t="shared" si="5"/>
        <v>79.234972677595621</v>
      </c>
      <c r="R48" s="56">
        <f t="shared" si="6"/>
        <v>69.37799043062202</v>
      </c>
      <c r="S48" s="57">
        <f t="shared" si="7"/>
        <v>-3.6129631082176417</v>
      </c>
      <c r="T48" s="57">
        <f t="shared" si="8"/>
        <v>-3.6129631082176417</v>
      </c>
      <c r="U48" t="s">
        <v>276</v>
      </c>
      <c r="V48" t="s">
        <v>246</v>
      </c>
      <c r="W48" t="s">
        <v>308</v>
      </c>
      <c r="X48" s="40">
        <v>44440</v>
      </c>
      <c r="Y48" s="59" t="s">
        <v>419</v>
      </c>
    </row>
    <row r="49" spans="1:25" ht="15" x14ac:dyDescent="0.25">
      <c r="A49">
        <v>2.04</v>
      </c>
      <c r="B49">
        <v>1.87</v>
      </c>
      <c r="C49" s="45">
        <f t="shared" si="0"/>
        <v>2.4955436720142554E-2</v>
      </c>
      <c r="D49" s="46">
        <f>IF(OR($A49="",$B49=""),"",A49*'MPTO_working_2-way'!$G48)</f>
        <v>2.0909090909090908</v>
      </c>
      <c r="E49" s="48">
        <f>IF(OR($A49="",$B49=""),"",B49*'MPTO_working_2-way'!$G48)</f>
        <v>1.9166666666666667</v>
      </c>
      <c r="F49" s="46">
        <f>IF(OR($A49="",$B49=""),"",'MPTO_working_2-way'!D48)</f>
        <v>2.0932835820895521</v>
      </c>
      <c r="G49" s="48">
        <f>IF(OR($A49="",$B49=""),"",'MPTO_working_2-way'!E48)</f>
        <v>1.9146757679180888</v>
      </c>
      <c r="H49" s="46">
        <f>IF(OR($A49="",$B49=""),"",'OddsRatio_working_2-way'!M48)</f>
        <v>2.0933445471810685</v>
      </c>
      <c r="I49" s="46">
        <f>IF(OR($A49="",$B49=""),"",'OddsRatio_working_2-way'!N48)</f>
        <v>1.9146247654303168</v>
      </c>
      <c r="J49" s="46">
        <f>IF('Log_working_2-way'!$D48="","",A49^('Log_working_2-way'!$D48))</f>
        <v>2.0944198529941209</v>
      </c>
      <c r="K49" s="48">
        <f>IF('Log_working_2-way'!$D48="","",B49^('Log_working_2-way'!$D48))</f>
        <v>1.9137261145840778</v>
      </c>
      <c r="L49" s="55">
        <f t="shared" si="1"/>
        <v>0.47826086956521741</v>
      </c>
      <c r="M49" s="55">
        <f t="shared" si="2"/>
        <v>0.52173913043478259</v>
      </c>
      <c r="N49" s="56">
        <v>146</v>
      </c>
      <c r="O49" s="56">
        <f t="shared" si="3"/>
        <v>74.431372549019613</v>
      </c>
      <c r="P49" s="56">
        <f t="shared" si="4"/>
        <v>67.925133689839583</v>
      </c>
      <c r="Q49" s="56">
        <f t="shared" si="5"/>
        <v>78.074866310160417</v>
      </c>
      <c r="R49" s="56">
        <f t="shared" si="6"/>
        <v>71.568627450980387</v>
      </c>
      <c r="S49" s="57">
        <f t="shared" si="7"/>
        <v>-3.6434937611408031</v>
      </c>
      <c r="T49" s="57">
        <f t="shared" si="8"/>
        <v>-3.6434937611408031</v>
      </c>
      <c r="U49" t="s">
        <v>245</v>
      </c>
      <c r="V49" t="s">
        <v>282</v>
      </c>
      <c r="W49" t="s">
        <v>308</v>
      </c>
      <c r="X49" s="40">
        <v>44440</v>
      </c>
      <c r="Y49" s="59" t="s">
        <v>431</v>
      </c>
    </row>
    <row r="50" spans="1:25" ht="15" x14ac:dyDescent="0.25">
      <c r="A50">
        <v>2.34</v>
      </c>
      <c r="B50">
        <v>1.66</v>
      </c>
      <c r="C50" s="45">
        <f t="shared" si="0"/>
        <v>2.9760065904644417E-2</v>
      </c>
      <c r="D50" s="46">
        <f>IF(OR($A50="",$B50=""),"",A50*'MPTO_working_2-way'!$G49)</f>
        <v>2.4096385542168677</v>
      </c>
      <c r="E50" s="48">
        <f>IF(OR($A50="",$B50=""),"",B50*'MPTO_working_2-way'!$G49)</f>
        <v>1.7094017094017095</v>
      </c>
      <c r="F50" s="46">
        <f>IF(OR($A50="",$B50=""),"",'MPTO_working_2-way'!D49)</f>
        <v>2.4244164274123086</v>
      </c>
      <c r="G50" s="48">
        <f>IF(OR($A50="",$B50=""),"",'MPTO_working_2-way'!E49)</f>
        <v>1.7020418894049603</v>
      </c>
      <c r="H50" s="46">
        <f>IF(OR($A50="",$B50=""),"",'OddsRatio_working_2-way'!M49)</f>
        <v>2.4248870236980302</v>
      </c>
      <c r="I50" s="46">
        <f>IF(OR($A50="",$B50=""),"",'OddsRatio_working_2-way'!N49)</f>
        <v>1.7018100265975373</v>
      </c>
      <c r="J50" s="46">
        <f>IF('Log_working_2-way'!$D49="","",A50^('Log_working_2-way'!$D49))</f>
        <v>2.4316899199135542</v>
      </c>
      <c r="K50" s="48">
        <f>IF('Log_working_2-way'!$D49="","",B50^('Log_working_2-way'!$D49))</f>
        <v>1.6984752676475883</v>
      </c>
      <c r="L50" s="55">
        <f t="shared" si="1"/>
        <v>0.41499999999999998</v>
      </c>
      <c r="M50" s="55">
        <f t="shared" si="2"/>
        <v>0.58499999999999996</v>
      </c>
      <c r="N50" s="56">
        <v>147</v>
      </c>
      <c r="O50" s="56">
        <f t="shared" si="3"/>
        <v>84.179487179487168</v>
      </c>
      <c r="P50" s="56">
        <f t="shared" si="4"/>
        <v>58.445783132530117</v>
      </c>
      <c r="Q50" s="56">
        <f t="shared" si="5"/>
        <v>88.55421686746989</v>
      </c>
      <c r="R50" s="56">
        <f t="shared" si="6"/>
        <v>62.820512820512825</v>
      </c>
      <c r="S50" s="57">
        <f t="shared" si="7"/>
        <v>-4.3747296879827218</v>
      </c>
      <c r="T50" s="57">
        <f t="shared" si="8"/>
        <v>-4.3747296879827076</v>
      </c>
      <c r="U50" t="s">
        <v>244</v>
      </c>
      <c r="V50" t="s">
        <v>248</v>
      </c>
      <c r="W50" t="s">
        <v>308</v>
      </c>
      <c r="X50" s="40">
        <v>44440</v>
      </c>
      <c r="Y50" s="59" t="s">
        <v>421</v>
      </c>
    </row>
    <row r="51" spans="1:25" ht="15" x14ac:dyDescent="0.25">
      <c r="A51">
        <v>1.83</v>
      </c>
      <c r="B51">
        <v>2.08</v>
      </c>
      <c r="C51" s="45">
        <f t="shared" si="0"/>
        <v>2.7217318200924545E-2</v>
      </c>
      <c r="D51" s="46">
        <f>IF(OR($A51="",$B51=""),"",A51*'MPTO_working_2-way'!$G50)</f>
        <v>1.8798076923076921</v>
      </c>
      <c r="E51" s="48">
        <f>IF(OR($A51="",$B51=""),"",B51*'MPTO_working_2-way'!$G50)</f>
        <v>2.136612021857923</v>
      </c>
      <c r="F51" s="46">
        <f>IF(OR($A51="",$B51=""),"",'MPTO_working_2-way'!D50)</f>
        <v>1.8767379942806428</v>
      </c>
      <c r="G51" s="48">
        <f>IF(OR($A51="",$B51=""),"",'MPTO_working_2-way'!E50)</f>
        <v>2.1405916094927453</v>
      </c>
      <c r="H51" s="46">
        <f>IF(OR($A51="",$B51=""),"",'OddsRatio_working_2-way'!M50)</f>
        <v>1.8766518798921943</v>
      </c>
      <c r="I51" s="46">
        <f>IF(OR($A51="",$B51=""),"",'OddsRatio_working_2-way'!N50)</f>
        <v>2.1407036509440598</v>
      </c>
      <c r="J51" s="46">
        <f>IF('Log_working_2-way'!$D50="","",A51^('Log_working_2-way'!$D50))</f>
        <v>1.875264356990918</v>
      </c>
      <c r="K51" s="48">
        <f>IF('Log_working_2-way'!$D50="","",B51^('Log_working_2-way'!$D50))</f>
        <v>2.1425119645428072</v>
      </c>
      <c r="L51" s="55">
        <f t="shared" si="1"/>
        <v>0.53196930946291565</v>
      </c>
      <c r="M51" s="55">
        <f t="shared" si="2"/>
        <v>0.46803069053708451</v>
      </c>
      <c r="N51" s="56">
        <v>148</v>
      </c>
      <c r="O51" s="56">
        <f t="shared" si="3"/>
        <v>67.125683060109296</v>
      </c>
      <c r="P51" s="56">
        <f t="shared" si="4"/>
        <v>76.846153846153854</v>
      </c>
      <c r="Q51" s="56">
        <f t="shared" si="5"/>
        <v>71.153846153846146</v>
      </c>
      <c r="R51" s="56">
        <f t="shared" si="6"/>
        <v>80.874316939890704</v>
      </c>
      <c r="S51" s="57">
        <f t="shared" si="7"/>
        <v>-4.0281630937368504</v>
      </c>
      <c r="T51" s="57">
        <f t="shared" si="8"/>
        <v>-4.0281630937368504</v>
      </c>
      <c r="U51" t="s">
        <v>277</v>
      </c>
      <c r="V51" t="s">
        <v>279</v>
      </c>
      <c r="W51" t="s">
        <v>308</v>
      </c>
      <c r="X51" s="40">
        <v>44440</v>
      </c>
      <c r="Y51" s="59" t="s">
        <v>424</v>
      </c>
    </row>
    <row r="52" spans="1:25" ht="15" x14ac:dyDescent="0.25">
      <c r="A52">
        <v>1.97</v>
      </c>
      <c r="B52">
        <v>1.93</v>
      </c>
      <c r="C52" s="45">
        <f t="shared" si="0"/>
        <v>2.5748928223876311E-2</v>
      </c>
      <c r="D52" s="46">
        <f>IF(OR($A52="",$B52=""),"",A52*'MPTO_working_2-way'!$G51)</f>
        <v>2.0207253886010363</v>
      </c>
      <c r="E52" s="48">
        <f>IF(OR($A52="",$B52=""),"",B52*'MPTO_working_2-way'!$G51)</f>
        <v>1.9796954314720812</v>
      </c>
      <c r="F52" s="46">
        <f>IF(OR($A52="",$B52=""),"",'MPTO_working_2-way'!D51)</f>
        <v>2.0212647191728026</v>
      </c>
      <c r="G52" s="48">
        <f>IF(OR($A52="",$B52=""),"",'MPTO_working_2-way'!E51)</f>
        <v>1.9791780536685666</v>
      </c>
      <c r="H52" s="46">
        <f>IF(OR($A52="",$B52=""),"",'OddsRatio_working_2-way'!M51)</f>
        <v>2.021278978873144</v>
      </c>
      <c r="I52" s="46">
        <f>IF(OR($A52="",$B52=""),"",'OddsRatio_working_2-way'!N51)</f>
        <v>1.9791643818062103</v>
      </c>
      <c r="J52" s="46">
        <f>IF('Log_working_2-way'!$D51="","",A52^('Log_working_2-way'!$D51))</f>
        <v>2.0215229873993761</v>
      </c>
      <c r="K52" s="48">
        <f>IF('Log_working_2-way'!$D51="","",B52^('Log_working_2-way'!$D51))</f>
        <v>1.9789304913693861</v>
      </c>
      <c r="L52" s="55">
        <f t="shared" si="1"/>
        <v>0.49487179487179483</v>
      </c>
      <c r="M52" s="55">
        <f t="shared" si="2"/>
        <v>0.50512820512820511</v>
      </c>
      <c r="N52" s="56">
        <v>149</v>
      </c>
      <c r="O52" s="56">
        <f t="shared" si="3"/>
        <v>73.365482233502519</v>
      </c>
      <c r="P52" s="56">
        <f t="shared" si="4"/>
        <v>71.797927461139906</v>
      </c>
      <c r="Q52" s="56">
        <f t="shared" si="5"/>
        <v>77.202072538860108</v>
      </c>
      <c r="R52" s="56">
        <f t="shared" si="6"/>
        <v>75.634517766497453</v>
      </c>
      <c r="S52" s="57">
        <f t="shared" si="7"/>
        <v>-3.8365903053575892</v>
      </c>
      <c r="T52" s="57">
        <f t="shared" si="8"/>
        <v>-3.8365903053575465</v>
      </c>
      <c r="U52" t="s">
        <v>275</v>
      </c>
      <c r="V52" t="s">
        <v>278</v>
      </c>
      <c r="W52" t="s">
        <v>308</v>
      </c>
      <c r="X52" s="40">
        <v>44440</v>
      </c>
      <c r="Y52" s="59" t="s">
        <v>421</v>
      </c>
    </row>
    <row r="53" spans="1:25" ht="15" x14ac:dyDescent="0.25">
      <c r="A53">
        <v>1.85</v>
      </c>
      <c r="B53">
        <v>2.0699999999999998</v>
      </c>
      <c r="C53" s="45">
        <f t="shared" si="0"/>
        <v>2.3632327980154022E-2</v>
      </c>
      <c r="D53" s="46">
        <f>IF(OR($A53="",$B53=""),"",A53*'MPTO_working_2-way'!$G52)</f>
        <v>1.893719806763285</v>
      </c>
      <c r="E53" s="48">
        <f>IF(OR($A53="",$B53=""),"",B53*'MPTO_working_2-way'!$G52)</f>
        <v>2.1189189189189186</v>
      </c>
      <c r="F53" s="46">
        <f>IF(OR($A53="",$B53=""),"",'MPTO_working_2-way'!D52)</f>
        <v>1.8913446104457341</v>
      </c>
      <c r="G53" s="48">
        <f>IF(OR($A53="",$B53=""),"",'MPTO_working_2-way'!E52)</f>
        <v>2.1219005402410303</v>
      </c>
      <c r="H53" s="46">
        <f>IF(OR($A53="",$B53=""),"",'OddsRatio_working_2-way'!M52)</f>
        <v>1.8912870039243732</v>
      </c>
      <c r="I53" s="46">
        <f>IF(OR($A53="",$B53=""),"",'OddsRatio_working_2-way'!N52)</f>
        <v>2.1219730519989164</v>
      </c>
      <c r="J53" s="46">
        <f>IF('Log_working_2-way'!$D52="","",A53^('Log_working_2-way'!$D52))</f>
        <v>1.8902161893692622</v>
      </c>
      <c r="K53" s="48">
        <f>IF('Log_working_2-way'!$D52="","",B53^('Log_working_2-way'!$D52))</f>
        <v>2.1233226399853709</v>
      </c>
      <c r="L53" s="55">
        <f t="shared" si="1"/>
        <v>0.52806122448979598</v>
      </c>
      <c r="M53" s="55">
        <f t="shared" si="2"/>
        <v>0.47193877551020413</v>
      </c>
      <c r="N53" s="56">
        <v>150</v>
      </c>
      <c r="O53" s="56">
        <f t="shared" si="3"/>
        <v>68.918918918918905</v>
      </c>
      <c r="P53" s="56">
        <f t="shared" si="4"/>
        <v>77.536231884057983</v>
      </c>
      <c r="Q53" s="56">
        <f t="shared" si="5"/>
        <v>72.463768115942031</v>
      </c>
      <c r="R53" s="56">
        <f t="shared" si="6"/>
        <v>81.081081081081066</v>
      </c>
      <c r="S53" s="57">
        <f t="shared" si="7"/>
        <v>-3.544849197023126</v>
      </c>
      <c r="T53" s="57">
        <f t="shared" si="8"/>
        <v>-3.5448491970230833</v>
      </c>
      <c r="U53" t="s">
        <v>281</v>
      </c>
      <c r="V53" t="s">
        <v>286</v>
      </c>
      <c r="W53" t="s">
        <v>308</v>
      </c>
      <c r="X53" s="40">
        <v>44440</v>
      </c>
      <c r="Y53" s="59" t="s">
        <v>431</v>
      </c>
    </row>
    <row r="54" spans="1:25" ht="15" x14ac:dyDescent="0.25">
      <c r="A54">
        <v>1.26</v>
      </c>
      <c r="B54">
        <v>4.05</v>
      </c>
      <c r="C54" s="45">
        <f t="shared" si="0"/>
        <v>4.0564373897707284E-2</v>
      </c>
      <c r="D54" s="46">
        <f>IF(OR($A54="",$B54=""),"",A54*'MPTO_working_2-way'!$G53)</f>
        <v>1.3111111111111111</v>
      </c>
      <c r="E54" s="48">
        <f>IF(OR($A54="",$B54=""),"",B54*'MPTO_working_2-way'!$G53)</f>
        <v>4.2142857142857144</v>
      </c>
      <c r="F54" s="46">
        <f>IF(OR($A54="",$B54=""),"",'MPTO_working_2-way'!D53)</f>
        <v>1.2930444697833523</v>
      </c>
      <c r="G54" s="48">
        <f>IF(OR($A54="",$B54=""),"",'MPTO_working_2-way'!E53)</f>
        <v>4.4124513618677046</v>
      </c>
      <c r="H54" s="46">
        <f>IF(OR($A54="",$B54=""),"",'OddsRatio_working_2-way'!M53)</f>
        <v>1.2919690080117141</v>
      </c>
      <c r="I54" s="46">
        <f>IF(OR($A54="",$B54=""),"",'OddsRatio_working_2-way'!N53)</f>
        <v>4.4250210555220288</v>
      </c>
      <c r="J54" s="46">
        <f>IF('Log_working_2-way'!$D53="","",A54^('Log_working_2-way'!$D53))</f>
        <v>1.2834437012831175</v>
      </c>
      <c r="K54" s="48">
        <f>IF('Log_working_2-way'!$D53="","",B54^('Log_working_2-way'!$D53))</f>
        <v>4.5280374742674327</v>
      </c>
      <c r="L54" s="55">
        <f t="shared" si="1"/>
        <v>0.76271186440677963</v>
      </c>
      <c r="M54" s="55">
        <f t="shared" si="2"/>
        <v>0.23728813559322035</v>
      </c>
      <c r="N54" s="56">
        <v>151</v>
      </c>
      <c r="O54" s="56">
        <f t="shared" si="3"/>
        <v>31.158730158730151</v>
      </c>
      <c r="P54" s="56">
        <f t="shared" si="4"/>
        <v>113.71604938271605</v>
      </c>
      <c r="Q54" s="56">
        <f t="shared" si="5"/>
        <v>37.283950617283949</v>
      </c>
      <c r="R54" s="56">
        <f t="shared" si="6"/>
        <v>119.84126984126983</v>
      </c>
      <c r="S54" s="57">
        <f t="shared" si="7"/>
        <v>-6.1252204585537982</v>
      </c>
      <c r="T54" s="57">
        <f t="shared" si="8"/>
        <v>-6.1252204585537839</v>
      </c>
      <c r="U54" t="s">
        <v>287</v>
      </c>
      <c r="V54" t="s">
        <v>274</v>
      </c>
      <c r="W54" t="s">
        <v>308</v>
      </c>
      <c r="X54" s="40">
        <v>44440</v>
      </c>
      <c r="Y54" s="59" t="s">
        <v>424</v>
      </c>
    </row>
    <row r="55" spans="1:25" ht="15" x14ac:dyDescent="0.25">
      <c r="A55">
        <v>2.64</v>
      </c>
      <c r="B55">
        <v>1.54</v>
      </c>
      <c r="C55" s="45">
        <f t="shared" si="0"/>
        <v>2.813852813852824E-2</v>
      </c>
      <c r="D55" s="46">
        <f>IF(OR($A55="",$B55=""),"",A55*'MPTO_working_2-way'!$G54)</f>
        <v>2.7142857142857149</v>
      </c>
      <c r="E55" s="48">
        <f>IF(OR($A55="",$B55=""),"",B55*'MPTO_working_2-way'!$G54)</f>
        <v>1.5833333333333335</v>
      </c>
      <c r="F55" s="46">
        <f>IF(OR($A55="",$B55=""),"",'MPTO_working_2-way'!D54)</f>
        <v>2.7418397626112765</v>
      </c>
      <c r="G55" s="48">
        <f>IF(OR($A55="",$B55=""),"",'MPTO_working_2-way'!E54)</f>
        <v>1.5741056218057923</v>
      </c>
      <c r="H55" s="46">
        <f>IF(OR($A55="",$B55=""),"",'OddsRatio_working_2-way'!M54)</f>
        <v>2.7427096823731243</v>
      </c>
      <c r="I55" s="46">
        <f>IF(OR($A55="",$B55=""),"",'OddsRatio_working_2-way'!N54)</f>
        <v>1.5738190417570046</v>
      </c>
      <c r="J55" s="46">
        <f>IF('Log_working_2-way'!$D54="","",A55^('Log_working_2-way'!$D54))</f>
        <v>2.7555470769012813</v>
      </c>
      <c r="K55" s="48">
        <f>IF('Log_working_2-way'!$D54="","",B55^('Log_working_2-way'!$D54))</f>
        <v>1.5696230042233144</v>
      </c>
      <c r="L55" s="55">
        <f t="shared" si="1"/>
        <v>0.36842105263157887</v>
      </c>
      <c r="M55" s="55">
        <f t="shared" si="2"/>
        <v>0.63157894736842102</v>
      </c>
      <c r="N55" s="56">
        <v>152</v>
      </c>
      <c r="O55" s="56">
        <f t="shared" si="3"/>
        <v>94.424242424242436</v>
      </c>
      <c r="P55" s="56">
        <f t="shared" si="4"/>
        <v>53.298701298701303</v>
      </c>
      <c r="Q55" s="56">
        <f t="shared" si="5"/>
        <v>98.701298701298697</v>
      </c>
      <c r="R55" s="56">
        <f t="shared" si="6"/>
        <v>57.575757575757578</v>
      </c>
      <c r="S55" s="57">
        <f t="shared" si="7"/>
        <v>-4.2770562770562606</v>
      </c>
      <c r="T55" s="57">
        <f t="shared" si="8"/>
        <v>-4.2770562770562748</v>
      </c>
      <c r="U55" t="s">
        <v>247</v>
      </c>
      <c r="V55" t="s">
        <v>280</v>
      </c>
      <c r="W55" t="s">
        <v>308</v>
      </c>
      <c r="X55" s="40">
        <v>44440</v>
      </c>
      <c r="Y55" s="59" t="s">
        <v>434</v>
      </c>
    </row>
    <row r="56" spans="1:25" ht="15" x14ac:dyDescent="0.25">
      <c r="A56">
        <v>1.92</v>
      </c>
      <c r="B56">
        <v>1.99</v>
      </c>
      <c r="C56" s="45">
        <f t="shared" si="0"/>
        <v>2.3345896147403788E-2</v>
      </c>
      <c r="D56" s="46">
        <f>IF(OR($A56="",$B56=""),"",A56*'MPTO_working_2-way'!$G55)</f>
        <v>1.9648241206030153</v>
      </c>
      <c r="E56" s="48">
        <f>IF(OR($A56="",$B56=""),"",B56*'MPTO_working_2-way'!$G55)</f>
        <v>2.0364583333333335</v>
      </c>
      <c r="F56" s="46">
        <f>IF(OR($A56="",$B56=""),"",'MPTO_working_2-way'!D55)</f>
        <v>1.9640176827387685</v>
      </c>
      <c r="G56" s="48">
        <f>IF(OR($A56="",$B56=""),"",'MPTO_working_2-way'!E55)</f>
        <v>2.0373253705876082</v>
      </c>
      <c r="H56" s="46">
        <f>IF(OR($A56="",$B56=""),"",'OddsRatio_working_2-way'!M55)</f>
        <v>1.9639984073082948</v>
      </c>
      <c r="I56" s="46">
        <f>IF(OR($A56="",$B56=""),"",'OddsRatio_working_2-way'!N55)</f>
        <v>2.0373461122121879</v>
      </c>
      <c r="J56" s="46">
        <f>IF('Log_working_2-way'!$D55="","",A56^('Log_working_2-way'!$D55))</f>
        <v>1.9636346459170313</v>
      </c>
      <c r="K56" s="48">
        <f>IF('Log_working_2-way'!$D55="","",B56^('Log_working_2-way'!$D55))</f>
        <v>2.0377376988644484</v>
      </c>
      <c r="L56" s="55">
        <f t="shared" si="1"/>
        <v>0.50895140664961636</v>
      </c>
      <c r="M56" s="55">
        <f t="shared" si="2"/>
        <v>0.49104859335038359</v>
      </c>
      <c r="N56" s="56">
        <v>153</v>
      </c>
      <c r="O56" s="56">
        <f t="shared" si="3"/>
        <v>73.3125</v>
      </c>
      <c r="P56" s="56">
        <f t="shared" si="4"/>
        <v>76.115577889447209</v>
      </c>
      <c r="Q56" s="56">
        <f t="shared" si="5"/>
        <v>76.884422110552762</v>
      </c>
      <c r="R56" s="56">
        <f t="shared" si="6"/>
        <v>79.6875</v>
      </c>
      <c r="S56" s="57">
        <f t="shared" si="7"/>
        <v>-3.5719221105527623</v>
      </c>
      <c r="T56" s="57">
        <f t="shared" si="8"/>
        <v>-3.5719221105527907</v>
      </c>
      <c r="U56" t="s">
        <v>285</v>
      </c>
      <c r="V56" t="s">
        <v>249</v>
      </c>
      <c r="W56" t="s">
        <v>308</v>
      </c>
      <c r="X56" s="40">
        <v>44440</v>
      </c>
      <c r="Y56" s="59" t="s">
        <v>420</v>
      </c>
    </row>
    <row r="57" spans="1:25" ht="15" x14ac:dyDescent="0.25">
      <c r="A57">
        <v>2.42</v>
      </c>
      <c r="B57">
        <v>1.59</v>
      </c>
      <c r="C57" s="45">
        <f t="shared" si="0"/>
        <v>4.21539581059307E-2</v>
      </c>
      <c r="D57" s="46">
        <f>IF(OR($A57="",$B57=""),"",A57*'MPTO_working_2-way'!$G56)</f>
        <v>2.5220125786163523</v>
      </c>
      <c r="E57" s="48">
        <f>IF(OR($A57="",$B57=""),"",B57*'MPTO_working_2-way'!$G56)</f>
        <v>1.6570247933884299</v>
      </c>
      <c r="F57" s="46">
        <f>IF(OR($A57="",$B57=""),"",'MPTO_working_2-way'!D56)</f>
        <v>2.5500695871164427</v>
      </c>
      <c r="G57" s="48">
        <f>IF(OR($A57="",$B57=""),"",'MPTO_working_2-way'!E56)</f>
        <v>1.6451323271623415</v>
      </c>
      <c r="H57" s="46">
        <f>IF(OR($A57="",$B57=""),"",'OddsRatio_working_2-way'!M56)</f>
        <v>2.5513799215591741</v>
      </c>
      <c r="I57" s="46">
        <f>IF(OR($A57="",$B57=""),"",'OddsRatio_working_2-way'!N56)</f>
        <v>1.6445874321971223</v>
      </c>
      <c r="J57" s="46">
        <f>IF('Log_working_2-way'!$D56="","",A57^('Log_working_2-way'!$D56))</f>
        <v>2.5645690601012014</v>
      </c>
      <c r="K57" s="48">
        <f>IF('Log_working_2-way'!$D56="","",B57^('Log_working_2-way'!$D56))</f>
        <v>1.6391536337391139</v>
      </c>
      <c r="L57" s="55">
        <f t="shared" si="1"/>
        <v>0.39650872817955113</v>
      </c>
      <c r="M57" s="55">
        <f t="shared" si="2"/>
        <v>0.60349127182044882</v>
      </c>
      <c r="N57" s="56">
        <v>154</v>
      </c>
      <c r="O57" s="56">
        <f t="shared" si="3"/>
        <v>90.363636363636374</v>
      </c>
      <c r="P57" s="56">
        <f t="shared" si="4"/>
        <v>57.144654088050324</v>
      </c>
      <c r="Q57" s="56">
        <f t="shared" si="5"/>
        <v>96.855345911949684</v>
      </c>
      <c r="R57" s="56">
        <f t="shared" si="6"/>
        <v>63.63636363636364</v>
      </c>
      <c r="S57" s="57">
        <f t="shared" si="7"/>
        <v>-6.4917095483133096</v>
      </c>
      <c r="T57" s="57">
        <f t="shared" si="8"/>
        <v>-6.4917095483133167</v>
      </c>
      <c r="U57" t="s">
        <v>235</v>
      </c>
      <c r="V57" t="s">
        <v>226</v>
      </c>
      <c r="W57" t="s">
        <v>309</v>
      </c>
      <c r="X57" s="40">
        <v>44440</v>
      </c>
      <c r="Y57" s="59" t="s">
        <v>420</v>
      </c>
    </row>
    <row r="58" spans="1:25" ht="15" x14ac:dyDescent="0.25">
      <c r="A58">
        <v>1.72</v>
      </c>
      <c r="B58">
        <v>2.08</v>
      </c>
      <c r="C58" s="45">
        <f t="shared" si="0"/>
        <v>6.2164579606440062E-2</v>
      </c>
      <c r="D58" s="46">
        <f>IF(OR($A58="",$B58=""),"",A58*'MPTO_working_2-way'!$G57)</f>
        <v>1.8269230769230769</v>
      </c>
      <c r="E58" s="48">
        <f>IF(OR($A58="",$B58=""),"",B58*'MPTO_working_2-way'!$G57)</f>
        <v>2.2093023255813953</v>
      </c>
      <c r="F58" s="46">
        <f>IF(OR($A58="",$B58=""),"",'MPTO_working_2-way'!D57)</f>
        <v>1.8171475010158471</v>
      </c>
      <c r="G58" s="48">
        <f>IF(OR($A58="",$B58=""),"",'MPTO_working_2-way'!E57)</f>
        <v>2.2237692690203881</v>
      </c>
      <c r="H58" s="46">
        <f>IF(OR($A58="",$B58=""),"",'OddsRatio_working_2-way'!M57)</f>
        <v>1.816496580927726</v>
      </c>
      <c r="I58" s="46">
        <f>IF(OR($A58="",$B58=""),"",'OddsRatio_working_2-way'!N57)</f>
        <v>2.2247448713915898</v>
      </c>
      <c r="J58" s="46">
        <f>IF('Log_working_2-way'!$D57="","",A58^('Log_working_2-way'!$D57))</f>
        <v>1.8119661788930275</v>
      </c>
      <c r="K58" s="48">
        <f>IF('Log_working_2-way'!$D57="","",B58^('Log_working_2-way'!$D57))</f>
        <v>2.2315783908110327</v>
      </c>
      <c r="L58" s="55">
        <f t="shared" si="1"/>
        <v>0.54736842105263162</v>
      </c>
      <c r="M58" s="55">
        <f t="shared" si="2"/>
        <v>0.45263157894736844</v>
      </c>
      <c r="N58" s="56">
        <v>155</v>
      </c>
      <c r="O58" s="56">
        <f t="shared" si="3"/>
        <v>64.88372093023257</v>
      </c>
      <c r="P58" s="56">
        <f t="shared" si="4"/>
        <v>80.480769230769241</v>
      </c>
      <c r="Q58" s="56">
        <f t="shared" si="5"/>
        <v>74.519230769230759</v>
      </c>
      <c r="R58" s="56">
        <f t="shared" si="6"/>
        <v>90.116279069767444</v>
      </c>
      <c r="S58" s="57">
        <f t="shared" si="7"/>
        <v>-9.635509838998189</v>
      </c>
      <c r="T58" s="57">
        <f t="shared" si="8"/>
        <v>-9.6355098389982032</v>
      </c>
      <c r="U58" t="s">
        <v>374</v>
      </c>
      <c r="V58" t="s">
        <v>89</v>
      </c>
      <c r="W58" t="s">
        <v>414</v>
      </c>
      <c r="X58" s="40">
        <v>44440</v>
      </c>
      <c r="Y58" s="59" t="s">
        <v>428</v>
      </c>
    </row>
    <row r="59" spans="1:25" ht="15" x14ac:dyDescent="0.25">
      <c r="A59">
        <v>1.49</v>
      </c>
      <c r="B59">
        <v>2.75</v>
      </c>
      <c r="C59" s="45">
        <f t="shared" si="0"/>
        <v>3.4777303233679113E-2</v>
      </c>
      <c r="D59" s="46">
        <f>IF(OR($A59="",$B59=""),"",A59*'MPTO_working_2-way'!$G58)</f>
        <v>1.541818181818182</v>
      </c>
      <c r="E59" s="48">
        <f>IF(OR($A59="",$B59=""),"",B59*'MPTO_working_2-way'!$G58)</f>
        <v>2.8456375838926178</v>
      </c>
      <c r="F59" s="46">
        <f>IF(OR($A59="",$B59=""),"",'MPTO_working_2-way'!D58)</f>
        <v>1.5296313579094729</v>
      </c>
      <c r="G59" s="48">
        <f>IF(OR($A59="",$B59=""),"",'MPTO_working_2-way'!E58)</f>
        <v>2.8881057268722468</v>
      </c>
      <c r="H59" s="46">
        <f>IF(OR($A59="",$B59=""),"",'OddsRatio_working_2-way'!M58)</f>
        <v>1.5291502622129183</v>
      </c>
      <c r="I59" s="46">
        <f>IF(OR($A59="",$B59=""),"",'OddsRatio_working_2-way'!N58)</f>
        <v>2.8898223650461352</v>
      </c>
      <c r="J59" s="46">
        <f>IF('Log_working_2-way'!$D58="","",A59^('Log_working_2-way'!$D58))</f>
        <v>1.523576998193785</v>
      </c>
      <c r="K59" s="48">
        <f>IF('Log_working_2-way'!$D58="","",B59^('Log_working_2-way'!$D58))</f>
        <v>2.9099387548526887</v>
      </c>
      <c r="L59" s="55">
        <f t="shared" si="1"/>
        <v>0.6485849056603773</v>
      </c>
      <c r="M59" s="55">
        <f t="shared" si="2"/>
        <v>0.35141509433962259</v>
      </c>
      <c r="N59" s="56">
        <v>156</v>
      </c>
      <c r="O59" s="56">
        <f t="shared" si="3"/>
        <v>51.302013422818796</v>
      </c>
      <c r="P59" s="56">
        <f t="shared" si="4"/>
        <v>99.27272727272728</v>
      </c>
      <c r="Q59" s="56">
        <f t="shared" si="5"/>
        <v>56.727272727272727</v>
      </c>
      <c r="R59" s="56">
        <f t="shared" si="6"/>
        <v>104.69798657718121</v>
      </c>
      <c r="S59" s="57">
        <f t="shared" si="7"/>
        <v>-5.425259304453931</v>
      </c>
      <c r="T59" s="57">
        <f t="shared" si="8"/>
        <v>-5.425259304453931</v>
      </c>
      <c r="U59" t="s">
        <v>288</v>
      </c>
      <c r="V59" t="s">
        <v>98</v>
      </c>
      <c r="W59" t="s">
        <v>310</v>
      </c>
      <c r="X59" s="40">
        <v>44440</v>
      </c>
      <c r="Y59" s="59" t="s">
        <v>425</v>
      </c>
    </row>
    <row r="60" spans="1:25" ht="15" x14ac:dyDescent="0.25">
      <c r="A60">
        <v>1.97</v>
      </c>
      <c r="B60">
        <v>1.93</v>
      </c>
      <c r="C60" s="45">
        <f t="shared" si="0"/>
        <v>2.5748928223876311E-2</v>
      </c>
      <c r="D60" s="46">
        <f>IF(OR($A60="",$B60=""),"",A60*'MPTO_working_2-way'!$G59)</f>
        <v>2.0207253886010363</v>
      </c>
      <c r="E60" s="48">
        <f>IF(OR($A60="",$B60=""),"",B60*'MPTO_working_2-way'!$G59)</f>
        <v>1.9796954314720812</v>
      </c>
      <c r="F60" s="46">
        <f>IF(OR($A60="",$B60=""),"",'MPTO_working_2-way'!D59)</f>
        <v>2.0212647191728026</v>
      </c>
      <c r="G60" s="48">
        <f>IF(OR($A60="",$B60=""),"",'MPTO_working_2-way'!E59)</f>
        <v>1.9791780536685666</v>
      </c>
      <c r="H60" s="46">
        <f>IF(OR($A60="",$B60=""),"",'OddsRatio_working_2-way'!M59)</f>
        <v>2.021278978873144</v>
      </c>
      <c r="I60" s="46">
        <f>IF(OR($A60="",$B60=""),"",'OddsRatio_working_2-way'!N59)</f>
        <v>1.9791643818062103</v>
      </c>
      <c r="J60" s="46">
        <f>IF('Log_working_2-way'!$D59="","",A60^('Log_working_2-way'!$D59))</f>
        <v>2.0215229873993761</v>
      </c>
      <c r="K60" s="48">
        <f>IF('Log_working_2-way'!$D59="","",B60^('Log_working_2-way'!$D59))</f>
        <v>1.9789304913693861</v>
      </c>
      <c r="L60" s="55">
        <f t="shared" si="1"/>
        <v>0.49487179487179483</v>
      </c>
      <c r="M60" s="55">
        <f t="shared" si="2"/>
        <v>0.50512820512820511</v>
      </c>
      <c r="N60" s="56">
        <v>157</v>
      </c>
      <c r="O60" s="56">
        <f t="shared" si="3"/>
        <v>77.304568527918789</v>
      </c>
      <c r="P60" s="56">
        <f t="shared" si="4"/>
        <v>75.652849740932652</v>
      </c>
      <c r="Q60" s="56">
        <f t="shared" si="5"/>
        <v>81.347150259067362</v>
      </c>
      <c r="R60" s="56">
        <f t="shared" si="6"/>
        <v>79.695431472081211</v>
      </c>
      <c r="S60" s="57">
        <f t="shared" si="7"/>
        <v>-4.042581731148573</v>
      </c>
      <c r="T60" s="57">
        <f t="shared" si="8"/>
        <v>-4.0425817311485588</v>
      </c>
      <c r="U60" t="s">
        <v>96</v>
      </c>
      <c r="V60" t="s">
        <v>100</v>
      </c>
      <c r="W60" t="s">
        <v>310</v>
      </c>
      <c r="X60" s="40">
        <v>44440</v>
      </c>
      <c r="Y60" s="59" t="s">
        <v>423</v>
      </c>
    </row>
    <row r="61" spans="1:25" ht="15" x14ac:dyDescent="0.25">
      <c r="A61">
        <v>1.69</v>
      </c>
      <c r="B61">
        <v>2.1800000000000002</v>
      </c>
      <c r="C61" s="45">
        <f t="shared" si="0"/>
        <v>5.0431572661636226E-2</v>
      </c>
      <c r="D61" s="46">
        <f>IF(OR($A61="",$B61=""),"",A61*'MPTO_working_2-way'!$G60)</f>
        <v>1.7752293577981653</v>
      </c>
      <c r="E61" s="48">
        <f>IF(OR($A61="",$B61=""),"",B61*'MPTO_working_2-way'!$G60)</f>
        <v>2.2899408284023672</v>
      </c>
      <c r="F61" s="46">
        <f>IF(OR($A61="",$B61=""),"",'MPTO_working_2-way'!D60)</f>
        <v>1.7652244741507357</v>
      </c>
      <c r="G61" s="48">
        <f>IF(OR($A61="",$B61=""),"",'MPTO_working_2-way'!E60)</f>
        <v>2.3068060860309316</v>
      </c>
      <c r="H61" s="46">
        <f>IF(OR($A61="",$B61=""),"",'OddsRatio_working_2-way'!M60)</f>
        <v>1.7646867088630902</v>
      </c>
      <c r="I61" s="46">
        <f>IF(OR($A61="",$B61=""),"",'OddsRatio_working_2-way'!N60)</f>
        <v>2.3077250963165894</v>
      </c>
      <c r="J61" s="46">
        <f>IF('Log_working_2-way'!$D60="","",A61^('Log_working_2-way'!$D60))</f>
        <v>1.7600934217112194</v>
      </c>
      <c r="K61" s="48">
        <f>IF('Log_working_2-way'!$D60="","",B61^('Log_working_2-way'!$D60))</f>
        <v>2.3156277523719879</v>
      </c>
      <c r="L61" s="55">
        <f t="shared" si="1"/>
        <v>0.56330749354005161</v>
      </c>
      <c r="M61" s="55">
        <f t="shared" si="2"/>
        <v>0.43669250645994823</v>
      </c>
      <c r="N61" s="56">
        <v>158</v>
      </c>
      <c r="O61" s="56">
        <f t="shared" si="3"/>
        <v>64.508875739644964</v>
      </c>
      <c r="P61" s="56">
        <f t="shared" si="4"/>
        <v>85.522935779816507</v>
      </c>
      <c r="Q61" s="56">
        <f t="shared" si="5"/>
        <v>72.477064220183479</v>
      </c>
      <c r="R61" s="56">
        <f t="shared" si="6"/>
        <v>93.491124260355036</v>
      </c>
      <c r="S61" s="57">
        <f t="shared" si="7"/>
        <v>-7.9681884805385153</v>
      </c>
      <c r="T61" s="57">
        <f t="shared" si="8"/>
        <v>-7.9681884805385295</v>
      </c>
      <c r="U61" t="s">
        <v>52</v>
      </c>
      <c r="V61" t="s">
        <v>104</v>
      </c>
      <c r="W61" t="s">
        <v>310</v>
      </c>
      <c r="X61" s="40">
        <v>44440</v>
      </c>
      <c r="Y61" s="59" t="s">
        <v>423</v>
      </c>
    </row>
    <row r="62" spans="1:25" ht="15" x14ac:dyDescent="0.25">
      <c r="A62">
        <v>1.98</v>
      </c>
      <c r="B62">
        <v>1.9</v>
      </c>
      <c r="C62" s="45">
        <f t="shared" si="0"/>
        <v>3.1366294524189264E-2</v>
      </c>
      <c r="D62" s="46">
        <f>IF(OR($A62="",$B62=""),"",A62*'MPTO_working_2-way'!$G61)</f>
        <v>2.0421052631578949</v>
      </c>
      <c r="E62" s="48">
        <f>IF(OR($A62="",$B62=""),"",B62*'MPTO_working_2-way'!$G61)</f>
        <v>1.9595959595959596</v>
      </c>
      <c r="F62" s="46">
        <f>IF(OR($A62="",$B62=""),"",'MPTO_working_2-way'!D61)</f>
        <v>2.0434546442151005</v>
      </c>
      <c r="G62" s="48">
        <f>IF(OR($A62="",$B62=""),"",'MPTO_working_2-way'!E61)</f>
        <v>1.9583550234252993</v>
      </c>
      <c r="H62" s="46">
        <f>IF(OR($A62="",$B62=""),"",'OddsRatio_working_2-way'!M61)</f>
        <v>2.0434983894999017</v>
      </c>
      <c r="I62" s="46">
        <f>IF(OR($A62="",$B62=""),"",'OddsRatio_working_2-way'!N61)</f>
        <v>1.9583148474999099</v>
      </c>
      <c r="J62" s="46">
        <f>IF('Log_working_2-way'!$D61="","",A62^('Log_working_2-way'!$D61))</f>
        <v>2.0441122029468173</v>
      </c>
      <c r="K62" s="48">
        <f>IF('Log_working_2-way'!$D61="","",B62^('Log_working_2-way'!$D61))</f>
        <v>1.9577514726651566</v>
      </c>
      <c r="L62" s="55">
        <f t="shared" si="1"/>
        <v>0.48969072164948452</v>
      </c>
      <c r="M62" s="55">
        <f t="shared" si="2"/>
        <v>0.51030927835051543</v>
      </c>
      <c r="N62" s="56">
        <v>159</v>
      </c>
      <c r="O62" s="56">
        <f t="shared" si="3"/>
        <v>78.696969696969703</v>
      </c>
      <c r="P62" s="56">
        <f t="shared" si="4"/>
        <v>75.315789473684191</v>
      </c>
      <c r="Q62" s="56">
        <f t="shared" si="5"/>
        <v>83.68421052631578</v>
      </c>
      <c r="R62" s="56">
        <f t="shared" si="6"/>
        <v>80.303030303030312</v>
      </c>
      <c r="S62" s="57">
        <f t="shared" si="7"/>
        <v>-4.9872408293460779</v>
      </c>
      <c r="T62" s="57">
        <f t="shared" si="8"/>
        <v>-4.9872408293461206</v>
      </c>
      <c r="U62" t="s">
        <v>255</v>
      </c>
      <c r="V62" t="s">
        <v>256</v>
      </c>
      <c r="W62" t="s">
        <v>311</v>
      </c>
      <c r="X62" s="40">
        <v>44440</v>
      </c>
      <c r="Y62" s="59" t="s">
        <v>417</v>
      </c>
    </row>
    <row r="63" spans="1:25" ht="15" x14ac:dyDescent="0.25">
      <c r="A63">
        <v>1.61</v>
      </c>
      <c r="B63">
        <v>2.42</v>
      </c>
      <c r="C63" s="45">
        <f t="shared" si="0"/>
        <v>3.4341152918228035E-2</v>
      </c>
      <c r="D63" s="46">
        <f>IF(OR($A63="",$B63=""),"",A63*'MPTO_working_2-way'!$G62)</f>
        <v>1.6652892561983472</v>
      </c>
      <c r="E63" s="48">
        <f>IF(OR($A63="",$B63=""),"",B63*'MPTO_working_2-way'!$G62)</f>
        <v>2.5031055900621118</v>
      </c>
      <c r="F63" s="46">
        <f>IF(OR($A63="",$B63=""),"",'MPTO_working_2-way'!D62)</f>
        <v>1.655773235306617</v>
      </c>
      <c r="G63" s="48">
        <f>IF(OR($A63="",$B63=""),"",'MPTO_working_2-way'!E62)</f>
        <v>2.5249173741170372</v>
      </c>
      <c r="H63" s="46">
        <f>IF(OR($A63="",$B63=""),"",'OddsRatio_working_2-way'!M62)</f>
        <v>1.6554215931663621</v>
      </c>
      <c r="I63" s="46">
        <f>IF(OR($A63="",$B63=""),"",'OddsRatio_working_2-way'!N62)</f>
        <v>2.5257355119610394</v>
      </c>
      <c r="J63" s="46">
        <f>IF('Log_working_2-way'!$D62="","",A63^('Log_working_2-way'!$D62))</f>
        <v>1.6510939281167687</v>
      </c>
      <c r="K63" s="48">
        <f>IF('Log_working_2-way'!$D62="","",B63^('Log_working_2-way'!$D62))</f>
        <v>2.5358767096666233</v>
      </c>
      <c r="L63" s="55">
        <f t="shared" si="1"/>
        <v>0.60049627791563276</v>
      </c>
      <c r="M63" s="55">
        <f t="shared" si="2"/>
        <v>0.39950372208436724</v>
      </c>
      <c r="N63" s="56">
        <v>160</v>
      </c>
      <c r="O63" s="56">
        <f t="shared" si="3"/>
        <v>60.621118012422372</v>
      </c>
      <c r="P63" s="56">
        <f t="shared" si="4"/>
        <v>93.88429752066115</v>
      </c>
      <c r="Q63" s="56">
        <f t="shared" si="5"/>
        <v>66.11570247933885</v>
      </c>
      <c r="R63" s="56">
        <f t="shared" si="6"/>
        <v>99.378881987577628</v>
      </c>
      <c r="S63" s="57">
        <f t="shared" si="7"/>
        <v>-5.4945844669164785</v>
      </c>
      <c r="T63" s="57">
        <f t="shared" si="8"/>
        <v>-5.4945844669164785</v>
      </c>
      <c r="U63" t="s">
        <v>261</v>
      </c>
      <c r="V63" t="s">
        <v>292</v>
      </c>
      <c r="W63" t="s">
        <v>312</v>
      </c>
      <c r="X63" s="40">
        <v>44440</v>
      </c>
      <c r="Y63" s="59" t="s">
        <v>431</v>
      </c>
    </row>
    <row r="64" spans="1:25" ht="15" x14ac:dyDescent="0.25">
      <c r="A64">
        <v>1.7</v>
      </c>
      <c r="B64">
        <v>2.25</v>
      </c>
      <c r="C64" s="45">
        <f t="shared" si="0"/>
        <v>3.2679738562091387E-2</v>
      </c>
      <c r="D64" s="46">
        <f>IF(OR($A64="",$B64=""),"",A64*'MPTO_working_2-way'!$G63)</f>
        <v>1.7555555555555553</v>
      </c>
      <c r="E64" s="48">
        <f>IF(OR($A64="",$B64=""),"",B64*'MPTO_working_2-way'!$G63)</f>
        <v>2.3235294117647056</v>
      </c>
      <c r="F64" s="46">
        <f>IF(OR($A64="",$B64=""),"",'MPTO_working_2-way'!D63)</f>
        <v>1.7485714285714284</v>
      </c>
      <c r="G64" s="48">
        <f>IF(OR($A64="",$B64=""),"",'MPTO_working_2-way'!E63)</f>
        <v>2.3358778625954195</v>
      </c>
      <c r="H64" s="46">
        <f>IF(OR($A64="",$B64=""),"",'OddsRatio_working_2-way'!M63)</f>
        <v>1.7483314773547878</v>
      </c>
      <c r="I64" s="46">
        <f>IF(OR($A64="",$B64=""),"",'OddsRatio_working_2-way'!N63)</f>
        <v>2.3363062095621219</v>
      </c>
      <c r="J64" s="46">
        <f>IF('Log_working_2-way'!$D63="","",A64^('Log_working_2-way'!$D63))</f>
        <v>1.7451629298644922</v>
      </c>
      <c r="K64" s="48">
        <f>IF('Log_working_2-way'!$D63="","",B64^('Log_working_2-way'!$D63))</f>
        <v>2.3419883892799152</v>
      </c>
      <c r="L64" s="55">
        <f t="shared" si="1"/>
        <v>0.569620253164557</v>
      </c>
      <c r="M64" s="55">
        <f t="shared" si="2"/>
        <v>0.43037974683544311</v>
      </c>
      <c r="N64" s="56">
        <v>161</v>
      </c>
      <c r="O64" s="56">
        <f t="shared" si="3"/>
        <v>66.294117647058826</v>
      </c>
      <c r="P64" s="56">
        <f t="shared" si="4"/>
        <v>89.444444444444443</v>
      </c>
      <c r="Q64" s="56">
        <f t="shared" si="5"/>
        <v>71.555555555555557</v>
      </c>
      <c r="R64" s="56">
        <f t="shared" si="6"/>
        <v>94.705882352941174</v>
      </c>
      <c r="S64" s="57">
        <f t="shared" si="7"/>
        <v>-5.2614379084967311</v>
      </c>
      <c r="T64" s="57">
        <f t="shared" si="8"/>
        <v>-5.2614379084967311</v>
      </c>
      <c r="U64" t="s">
        <v>241</v>
      </c>
      <c r="V64" t="s">
        <v>260</v>
      </c>
      <c r="W64" t="s">
        <v>312</v>
      </c>
      <c r="X64" s="40">
        <v>44440</v>
      </c>
      <c r="Y64" s="59" t="s">
        <v>425</v>
      </c>
    </row>
    <row r="65" spans="1:25" ht="15" x14ac:dyDescent="0.25">
      <c r="A65">
        <v>1.92</v>
      </c>
      <c r="B65">
        <v>1.97</v>
      </c>
      <c r="C65" s="45">
        <f t="shared" si="0"/>
        <v>2.844754653130277E-2</v>
      </c>
      <c r="D65" s="46">
        <f>IF(OR($A65="",$B65=""),"",A65*'MPTO_working_2-way'!$G64)</f>
        <v>1.9746192893401013</v>
      </c>
      <c r="E65" s="48">
        <f>IF(OR($A65="",$B65=""),"",B65*'MPTO_working_2-way'!$G64)</f>
        <v>2.0260416666666665</v>
      </c>
      <c r="F65" s="46">
        <f>IF(OR($A65="",$B65=""),"",'MPTO_working_2-way'!D64)</f>
        <v>1.9739066903246005</v>
      </c>
      <c r="G65" s="48">
        <f>IF(OR($A65="",$B65=""),"",'MPTO_working_2-way'!E64)</f>
        <v>2.0267924123888115</v>
      </c>
      <c r="H65" s="46">
        <f>IF(OR($A65="",$B65=""),"",'OddsRatio_working_2-way'!M64)</f>
        <v>1.9738858291644976</v>
      </c>
      <c r="I65" s="46">
        <f>IF(OR($A65="",$B65=""),"",'OddsRatio_working_2-way'!N64)</f>
        <v>2.0268144068364817</v>
      </c>
      <c r="J65" s="46">
        <f>IF('Log_working_2-way'!$D64="","",A65^('Log_working_2-way'!$D64))</f>
        <v>1.9735629954505829</v>
      </c>
      <c r="K65" s="48">
        <f>IF('Log_working_2-way'!$D64="","",B65^('Log_working_2-way'!$D64))</f>
        <v>2.0271548987306875</v>
      </c>
      <c r="L65" s="55">
        <f t="shared" si="1"/>
        <v>0.50642673521850901</v>
      </c>
      <c r="M65" s="55">
        <f t="shared" si="2"/>
        <v>0.49357326478149105</v>
      </c>
      <c r="N65" s="56">
        <v>162</v>
      </c>
      <c r="O65" s="56">
        <f t="shared" si="3"/>
        <v>77.624999999999986</v>
      </c>
      <c r="P65" s="56">
        <f t="shared" si="4"/>
        <v>79.766497461928921</v>
      </c>
      <c r="Q65" s="56">
        <f t="shared" si="5"/>
        <v>82.233502538071065</v>
      </c>
      <c r="R65" s="56">
        <f t="shared" si="6"/>
        <v>84.375</v>
      </c>
      <c r="S65" s="57">
        <f t="shared" si="7"/>
        <v>-4.6085025380710789</v>
      </c>
      <c r="T65" s="57">
        <f t="shared" si="8"/>
        <v>-4.6085025380710789</v>
      </c>
      <c r="U65" t="s">
        <v>295</v>
      </c>
      <c r="V65" t="s">
        <v>290</v>
      </c>
      <c r="W65" t="s">
        <v>312</v>
      </c>
      <c r="X65" s="40">
        <v>44440</v>
      </c>
      <c r="Y65" s="59" t="s">
        <v>417</v>
      </c>
    </row>
    <row r="66" spans="1:25" ht="15" x14ac:dyDescent="0.25">
      <c r="A66">
        <v>1.6</v>
      </c>
      <c r="B66">
        <v>2.44</v>
      </c>
      <c r="C66" s="45">
        <f t="shared" si="0"/>
        <v>3.4836065573770503E-2</v>
      </c>
      <c r="D66" s="46">
        <f>IF(OR($A66="",$B66=""),"",A66*'MPTO_working_2-way'!$G65)</f>
        <v>1.6557377049180328</v>
      </c>
      <c r="E66" s="48">
        <f>IF(OR($A66="",$B66=""),"",B66*'MPTO_working_2-way'!$G65)</f>
        <v>2.5249999999999999</v>
      </c>
      <c r="F66" s="46">
        <f>IF(OR($A66="",$B66=""),"",'MPTO_working_2-way'!D65)</f>
        <v>1.6458684654300169</v>
      </c>
      <c r="G66" s="48">
        <f>IF(OR($A66="",$B66=""),"",'MPTO_working_2-way'!E65)</f>
        <v>2.548302872062663</v>
      </c>
      <c r="H66" s="46">
        <f>IF(OR($A66="",$B66=""),"",'OddsRatio_working_2-way'!M65)</f>
        <v>1.6454972243679031</v>
      </c>
      <c r="I66" s="46">
        <f>IF(OR($A66="",$B66=""),"",'OddsRatio_working_2-way'!N65)</f>
        <v>2.5491933384829668</v>
      </c>
      <c r="J66" s="46">
        <f>IF('Log_working_2-way'!$D65="","",A66^('Log_working_2-way'!$D65))</f>
        <v>1.6410065291696188</v>
      </c>
      <c r="K66" s="48">
        <f>IF('Log_working_2-way'!$D65="","",B66^('Log_working_2-way'!$D65))</f>
        <v>2.5600465119993632</v>
      </c>
      <c r="L66" s="55">
        <f t="shared" si="1"/>
        <v>0.60396039603960394</v>
      </c>
      <c r="M66" s="55">
        <f t="shared" si="2"/>
        <v>0.39603960396039606</v>
      </c>
      <c r="N66" s="56">
        <v>163</v>
      </c>
      <c r="O66" s="56">
        <f t="shared" si="3"/>
        <v>61.125000000000007</v>
      </c>
      <c r="P66" s="56">
        <f t="shared" si="4"/>
        <v>96.1967213114754</v>
      </c>
      <c r="Q66" s="56">
        <f t="shared" si="5"/>
        <v>66.803278688524586</v>
      </c>
      <c r="R66" s="56">
        <f t="shared" si="6"/>
        <v>101.875</v>
      </c>
      <c r="S66" s="57">
        <f t="shared" si="7"/>
        <v>-5.6782786885245784</v>
      </c>
      <c r="T66" s="57">
        <f t="shared" si="8"/>
        <v>-5.6782786885245997</v>
      </c>
      <c r="U66" t="s">
        <v>240</v>
      </c>
      <c r="V66" t="s">
        <v>296</v>
      </c>
      <c r="W66" t="s">
        <v>312</v>
      </c>
      <c r="X66" s="40">
        <v>44440</v>
      </c>
      <c r="Y66" s="59" t="s">
        <v>421</v>
      </c>
    </row>
    <row r="67" spans="1:25" ht="15" x14ac:dyDescent="0.25">
      <c r="A67">
        <v>1.91</v>
      </c>
      <c r="B67">
        <v>1.98</v>
      </c>
      <c r="C67" s="45">
        <f t="shared" ref="C67:C130" si="9">IF(OR($A67="",$B67=""),"",(1/A67)+(1/B67)-1)</f>
        <v>2.861071447458885E-2</v>
      </c>
      <c r="D67" s="46">
        <f>IF(OR($A67="",$B67=""),"",A67*'MPTO_working_2-way'!$G66)</f>
        <v>1.9646464646464645</v>
      </c>
      <c r="E67" s="48">
        <f>IF(OR($A67="",$B67=""),"",B67*'MPTO_working_2-way'!$G66)</f>
        <v>2.0366492146596857</v>
      </c>
      <c r="F67" s="46">
        <f>IF(OR($A67="",$B67=""),"",'MPTO_working_2-way'!D66)</f>
        <v>1.9636533568721115</v>
      </c>
      <c r="G67" s="48">
        <f>IF(OR($A67="",$B67=""),"",'MPTO_working_2-way'!E66)</f>
        <v>2.0377175494369308</v>
      </c>
      <c r="H67" s="46">
        <f>IF(OR($A67="",$B67=""),"",'OddsRatio_working_2-way'!M66)</f>
        <v>1.9636241116594322</v>
      </c>
      <c r="I67" s="46">
        <f>IF(OR($A67="",$B67=""),"",'OddsRatio_working_2-way'!N66)</f>
        <v>2.0377490433255412</v>
      </c>
      <c r="J67" s="46">
        <f>IF('Log_working_2-way'!$D66="","",A67^('Log_working_2-way'!$D66))</f>
        <v>1.9631742210121639</v>
      </c>
      <c r="K67" s="48">
        <f>IF('Log_working_2-way'!$D66="","",B67^('Log_working_2-way'!$D66))</f>
        <v>2.0382337672504618</v>
      </c>
      <c r="L67" s="55">
        <f t="shared" si="1"/>
        <v>0.50899742930591263</v>
      </c>
      <c r="M67" s="55">
        <f t="shared" si="2"/>
        <v>0.49100257069408743</v>
      </c>
      <c r="N67" s="56">
        <v>164</v>
      </c>
      <c r="O67" s="56">
        <f t="shared" si="3"/>
        <v>78.136125654450268</v>
      </c>
      <c r="P67" s="56">
        <f t="shared" si="4"/>
        <v>81.171717171717162</v>
      </c>
      <c r="Q67" s="56">
        <f t="shared" si="5"/>
        <v>82.828282828282838</v>
      </c>
      <c r="R67" s="56">
        <f t="shared" si="6"/>
        <v>85.863874345549732</v>
      </c>
      <c r="S67" s="57">
        <f t="shared" si="7"/>
        <v>-4.6921571738325696</v>
      </c>
      <c r="T67" s="57">
        <f t="shared" si="8"/>
        <v>-4.6921571738325696</v>
      </c>
      <c r="U67" t="s">
        <v>263</v>
      </c>
      <c r="V67" t="s">
        <v>258</v>
      </c>
      <c r="W67" t="s">
        <v>312</v>
      </c>
      <c r="X67" s="40">
        <v>44440</v>
      </c>
      <c r="Y67" s="59" t="s">
        <v>420</v>
      </c>
    </row>
    <row r="68" spans="1:25" ht="15" x14ac:dyDescent="0.25">
      <c r="A68">
        <v>2.4900000000000002</v>
      </c>
      <c r="B68">
        <v>1.58</v>
      </c>
      <c r="C68" s="45">
        <f t="shared" si="9"/>
        <v>3.4517818107874465E-2</v>
      </c>
      <c r="D68" s="46">
        <f>IF(OR($A68="",$B68=""),"",A68*'MPTO_working_2-way'!$G67)</f>
        <v>2.5759493670886076</v>
      </c>
      <c r="E68" s="48">
        <f>IF(OR($A68="",$B68=""),"",B68*'MPTO_working_2-way'!$G67)</f>
        <v>1.6345381526104417</v>
      </c>
      <c r="F68" s="46">
        <f>IF(OR($A68="",$B68=""),"",'MPTO_working_2-way'!D67)</f>
        <v>2.6018120494676276</v>
      </c>
      <c r="G68" s="48">
        <f>IF(OR($A68="",$B68=""),"",'MPTO_working_2-way'!E67)</f>
        <v>1.6242929689112753</v>
      </c>
      <c r="H68" s="46">
        <f>IF(OR($A68="",$B68=""),"",'OddsRatio_working_2-way'!M67)</f>
        <v>2.6027992754058067</v>
      </c>
      <c r="I68" s="46">
        <f>IF(OR($A68="",$B68=""),"",'OddsRatio_working_2-way'!N67)</f>
        <v>1.6239084427754149</v>
      </c>
      <c r="J68" s="46">
        <f>IF('Log_working_2-way'!$D67="","",A68^('Log_working_2-way'!$D67))</f>
        <v>2.6148709324694677</v>
      </c>
      <c r="K68" s="48">
        <f>IF('Log_working_2-way'!$D67="","",B68^('Log_working_2-way'!$D67))</f>
        <v>1.6192445352091833</v>
      </c>
      <c r="L68" s="55">
        <f t="shared" ref="L68:L131" si="10">(1/D68)</f>
        <v>0.3882063882063882</v>
      </c>
      <c r="M68" s="55">
        <f t="shared" ref="M68:M131" si="11">(1/E68)</f>
        <v>0.6117936117936118</v>
      </c>
      <c r="N68" s="56">
        <v>165</v>
      </c>
      <c r="O68" s="56">
        <f t="shared" ref="O68:O131" si="12">(1/A68)*((N68*A68)-N68)</f>
        <v>98.734939759036138</v>
      </c>
      <c r="P68" s="56">
        <f t="shared" ref="P68:P131" si="13">(1/B68)*((N68*B68)-N68)</f>
        <v>60.569620253164544</v>
      </c>
      <c r="Q68" s="56">
        <f t="shared" ref="Q68:Q131" si="14">(1/B68)*N68</f>
        <v>104.43037974683543</v>
      </c>
      <c r="R68" s="56">
        <f t="shared" ref="R68:R131" si="15">(1/A68)*N68</f>
        <v>66.265060240963848</v>
      </c>
      <c r="S68" s="57">
        <f t="shared" ref="S68:S131" si="16">O68-Q68</f>
        <v>-5.6954399877992898</v>
      </c>
      <c r="T68" s="57">
        <f t="shared" ref="T68:T131" si="17">P68-R68</f>
        <v>-5.695439987799304</v>
      </c>
      <c r="U68" t="s">
        <v>182</v>
      </c>
      <c r="V68" t="s">
        <v>375</v>
      </c>
      <c r="W68" t="s">
        <v>313</v>
      </c>
      <c r="X68" s="40">
        <v>44440</v>
      </c>
      <c r="Y68" s="59" t="s">
        <v>420</v>
      </c>
    </row>
    <row r="69" spans="1:25" ht="15" x14ac:dyDescent="0.25">
      <c r="A69">
        <v>2.52</v>
      </c>
      <c r="B69">
        <v>1.57</v>
      </c>
      <c r="C69" s="45">
        <f t="shared" si="9"/>
        <v>3.3768071984632497E-2</v>
      </c>
      <c r="D69" s="46">
        <f>IF(OR($A69="",$B69=""),"",A69*'MPTO_working_2-way'!$G68)</f>
        <v>2.605095541401274</v>
      </c>
      <c r="E69" s="48">
        <f>IF(OR($A69="",$B69=""),"",B69*'MPTO_working_2-way'!$G68)</f>
        <v>1.623015873015873</v>
      </c>
      <c r="F69" s="46">
        <f>IF(OR($A69="",$B69=""),"",'MPTO_working_2-way'!D68)</f>
        <v>2.6319850984566258</v>
      </c>
      <c r="G69" s="48">
        <f>IF(OR($A69="",$B69=""),"",'MPTO_working_2-way'!E68)</f>
        <v>1.6127506929724442</v>
      </c>
      <c r="H69" s="46">
        <f>IF(OR($A69="",$B69=""),"",'OddsRatio_working_2-way'!M68)</f>
        <v>2.6329931618554516</v>
      </c>
      <c r="I69" s="46">
        <f>IF(OR($A69="",$B69=""),"",'OddsRatio_working_2-way'!N68)</f>
        <v>1.6123724356957947</v>
      </c>
      <c r="J69" s="46">
        <f>IF('Log_working_2-way'!$D68="","",A69^('Log_working_2-way'!$D68))</f>
        <v>2.6455503097461972</v>
      </c>
      <c r="K69" s="48">
        <f>IF('Log_working_2-way'!$D68="","",B69^('Log_working_2-way'!$D68))</f>
        <v>1.6076994389518999</v>
      </c>
      <c r="L69" s="55">
        <f t="shared" si="10"/>
        <v>0.38386308068459657</v>
      </c>
      <c r="M69" s="55">
        <f t="shared" si="11"/>
        <v>0.61613691931540338</v>
      </c>
      <c r="N69" s="56">
        <v>166</v>
      </c>
      <c r="O69" s="56">
        <f t="shared" si="12"/>
        <v>100.12698412698411</v>
      </c>
      <c r="P69" s="56">
        <f t="shared" si="13"/>
        <v>60.267515923566876</v>
      </c>
      <c r="Q69" s="56">
        <f t="shared" si="14"/>
        <v>105.73248407643311</v>
      </c>
      <c r="R69" s="56">
        <f t="shared" si="15"/>
        <v>65.873015873015873</v>
      </c>
      <c r="S69" s="57">
        <f t="shared" si="16"/>
        <v>-5.6054999494489977</v>
      </c>
      <c r="T69" s="57">
        <f t="shared" si="17"/>
        <v>-5.6054999494489977</v>
      </c>
      <c r="U69" t="s">
        <v>106</v>
      </c>
      <c r="V69" t="s">
        <v>173</v>
      </c>
      <c r="W69" t="s">
        <v>313</v>
      </c>
      <c r="X69" s="40">
        <v>44440</v>
      </c>
      <c r="Y69" s="59" t="s">
        <v>421</v>
      </c>
    </row>
    <row r="70" spans="1:25" ht="15" x14ac:dyDescent="0.25">
      <c r="A70">
        <v>2.44</v>
      </c>
      <c r="B70">
        <v>1.6</v>
      </c>
      <c r="C70" s="45">
        <f t="shared" si="9"/>
        <v>3.4836065573770503E-2</v>
      </c>
      <c r="D70" s="46">
        <f>IF(OR($A70="",$B70=""),"",A70*'MPTO_working_2-way'!$G69)</f>
        <v>2.5249999999999999</v>
      </c>
      <c r="E70" s="48">
        <f>IF(OR($A70="",$B70=""),"",B70*'MPTO_working_2-way'!$G69)</f>
        <v>1.6557377049180328</v>
      </c>
      <c r="F70" s="46">
        <f>IF(OR($A70="",$B70=""),"",'MPTO_working_2-way'!D69)</f>
        <v>2.548302872062663</v>
      </c>
      <c r="G70" s="48">
        <f>IF(OR($A70="",$B70=""),"",'MPTO_working_2-way'!E69)</f>
        <v>1.6458684654300169</v>
      </c>
      <c r="H70" s="46">
        <f>IF(OR($A70="",$B70=""),"",'OddsRatio_working_2-way'!M69)</f>
        <v>2.5491933384829668</v>
      </c>
      <c r="I70" s="46">
        <f>IF(OR($A70="",$B70=""),"",'OddsRatio_working_2-way'!N69)</f>
        <v>1.6454972243679031</v>
      </c>
      <c r="J70" s="46">
        <f>IF('Log_working_2-way'!$D69="","",A70^('Log_working_2-way'!$D69))</f>
        <v>2.5600465119993632</v>
      </c>
      <c r="K70" s="48">
        <f>IF('Log_working_2-way'!$D69="","",B70^('Log_working_2-way'!$D69))</f>
        <v>1.6410065291696188</v>
      </c>
      <c r="L70" s="55">
        <f t="shared" si="10"/>
        <v>0.39603960396039606</v>
      </c>
      <c r="M70" s="55">
        <f t="shared" si="11"/>
        <v>0.60396039603960394</v>
      </c>
      <c r="N70" s="56">
        <v>167</v>
      </c>
      <c r="O70" s="56">
        <f t="shared" si="12"/>
        <v>98.557377049180332</v>
      </c>
      <c r="P70" s="56">
        <f t="shared" si="13"/>
        <v>62.624999999999993</v>
      </c>
      <c r="Q70" s="56">
        <f t="shared" si="14"/>
        <v>104.375</v>
      </c>
      <c r="R70" s="56">
        <f t="shared" si="15"/>
        <v>68.442622950819668</v>
      </c>
      <c r="S70" s="57">
        <f t="shared" si="16"/>
        <v>-5.8176229508196684</v>
      </c>
      <c r="T70" s="57">
        <f t="shared" si="17"/>
        <v>-5.8176229508196755</v>
      </c>
      <c r="U70" t="s">
        <v>272</v>
      </c>
      <c r="V70" t="s">
        <v>270</v>
      </c>
      <c r="W70" t="s">
        <v>314</v>
      </c>
      <c r="X70" s="40">
        <v>44440</v>
      </c>
      <c r="Y70" s="59" t="s">
        <v>433</v>
      </c>
    </row>
    <row r="71" spans="1:25" ht="15" x14ac:dyDescent="0.25">
      <c r="A71">
        <v>1.79</v>
      </c>
      <c r="B71">
        <v>2.11</v>
      </c>
      <c r="C71" s="45">
        <f t="shared" si="9"/>
        <v>3.2592867166194583E-2</v>
      </c>
      <c r="D71" s="46">
        <f>IF(OR($A71="",$B71=""),"",A71*'MPTO_working_2-way'!$G70)</f>
        <v>1.8483412322274884</v>
      </c>
      <c r="E71" s="48">
        <f>IF(OR($A71="",$B71=""),"",B71*'MPTO_working_2-way'!$G70)</f>
        <v>2.1787709497206706</v>
      </c>
      <c r="F71" s="46">
        <f>IF(OR($A71="",$B71=""),"",'MPTO_working_2-way'!D70)</f>
        <v>1.8437843247333352</v>
      </c>
      <c r="G71" s="48">
        <f>IF(OR($A71="",$B71=""),"",'MPTO_working_2-way'!E70)</f>
        <v>2.1851369724319478</v>
      </c>
      <c r="H71" s="46">
        <f>IF(OR($A71="",$B71=""),"",'OddsRatio_working_2-way'!M70)</f>
        <v>1.8436300798997822</v>
      </c>
      <c r="I71" s="46">
        <f>IF(OR($A71="",$B71=""),"",'OddsRatio_working_2-way'!N70)</f>
        <v>2.1853536565680476</v>
      </c>
      <c r="J71" s="46">
        <f>IF('Log_working_2-way'!$D70="","",A71^('Log_working_2-way'!$D70))</f>
        <v>1.8415626408173078</v>
      </c>
      <c r="K71" s="48">
        <f>IF('Log_working_2-way'!$D70="","",B71^('Log_working_2-way'!$D70))</f>
        <v>2.1882656756587764</v>
      </c>
      <c r="L71" s="55">
        <f t="shared" si="10"/>
        <v>0.54102564102564099</v>
      </c>
      <c r="M71" s="55">
        <f t="shared" si="11"/>
        <v>0.4589743589743589</v>
      </c>
      <c r="N71" s="56">
        <v>168</v>
      </c>
      <c r="O71" s="56">
        <f t="shared" si="12"/>
        <v>74.14525139664805</v>
      </c>
      <c r="P71" s="56">
        <f t="shared" si="13"/>
        <v>88.379146919431264</v>
      </c>
      <c r="Q71" s="56">
        <f t="shared" si="14"/>
        <v>79.620853080568722</v>
      </c>
      <c r="R71" s="56">
        <f t="shared" si="15"/>
        <v>93.85474860335195</v>
      </c>
      <c r="S71" s="57">
        <f t="shared" si="16"/>
        <v>-5.4756016839206723</v>
      </c>
      <c r="T71" s="57">
        <f t="shared" si="17"/>
        <v>-5.4756016839206865</v>
      </c>
      <c r="U71" t="s">
        <v>298</v>
      </c>
      <c r="V71" t="s">
        <v>268</v>
      </c>
      <c r="W71" t="s">
        <v>314</v>
      </c>
      <c r="X71" s="40">
        <v>44440</v>
      </c>
      <c r="Y71" s="59" t="s">
        <v>423</v>
      </c>
    </row>
    <row r="72" spans="1:25" ht="15" x14ac:dyDescent="0.25">
      <c r="A72">
        <v>2.2999999999999998</v>
      </c>
      <c r="B72">
        <v>1.67</v>
      </c>
      <c r="C72" s="45">
        <f t="shared" si="9"/>
        <v>3.3585003905233002E-2</v>
      </c>
      <c r="D72" s="46">
        <f>IF(OR($A72="",$B72=""),"",A72*'MPTO_working_2-way'!$G71)</f>
        <v>2.3772455089820359</v>
      </c>
      <c r="E72" s="48">
        <f>IF(OR($A72="",$B72=""),"",B72*'MPTO_working_2-way'!$G71)</f>
        <v>1.7260869565217389</v>
      </c>
      <c r="F72" s="46">
        <f>IF(OR($A72="",$B72=""),"",'MPTO_working_2-way'!D71)</f>
        <v>2.3924011211460603</v>
      </c>
      <c r="G72" s="48">
        <f>IF(OR($A72="",$B72=""),"",'MPTO_working_2-way'!E71)</f>
        <v>1.7181838514873629</v>
      </c>
      <c r="H72" s="46">
        <f>IF(OR($A72="",$B72=""),"",'OddsRatio_working_2-way'!M71)</f>
        <v>2.3929459815307572</v>
      </c>
      <c r="I72" s="46">
        <f>IF(OR($A72="",$B72=""),"",'OddsRatio_working_2-way'!N71)</f>
        <v>1.7179029289427752</v>
      </c>
      <c r="J72" s="46">
        <f>IF('Log_working_2-way'!$D71="","",A72^('Log_working_2-way'!$D71))</f>
        <v>2.399943779582375</v>
      </c>
      <c r="K72" s="48">
        <f>IF('Log_working_2-way'!$D71="","",B72^('Log_working_2-way'!$D71))</f>
        <v>1.7143143993241288</v>
      </c>
      <c r="L72" s="55">
        <f t="shared" si="10"/>
        <v>0.42065491183879095</v>
      </c>
      <c r="M72" s="55">
        <f t="shared" si="11"/>
        <v>0.57934508816120911</v>
      </c>
      <c r="N72" s="56">
        <v>169</v>
      </c>
      <c r="O72" s="56">
        <f t="shared" si="12"/>
        <v>95.521739130434781</v>
      </c>
      <c r="P72" s="56">
        <f t="shared" si="13"/>
        <v>67.802395209580823</v>
      </c>
      <c r="Q72" s="56">
        <f t="shared" si="14"/>
        <v>101.19760479041918</v>
      </c>
      <c r="R72" s="56">
        <f t="shared" si="15"/>
        <v>73.478260869565219</v>
      </c>
      <c r="S72" s="57">
        <f t="shared" si="16"/>
        <v>-5.675865659984396</v>
      </c>
      <c r="T72" s="57">
        <f t="shared" si="17"/>
        <v>-5.675865659984396</v>
      </c>
      <c r="U72" t="s">
        <v>269</v>
      </c>
      <c r="V72" t="s">
        <v>266</v>
      </c>
      <c r="W72" t="s">
        <v>314</v>
      </c>
      <c r="X72" s="40">
        <v>44440</v>
      </c>
      <c r="Y72" s="59" t="s">
        <v>421</v>
      </c>
    </row>
    <row r="73" spans="1:25" ht="15" x14ac:dyDescent="0.25">
      <c r="A73">
        <v>2.4500000000000002</v>
      </c>
      <c r="B73">
        <v>1.61</v>
      </c>
      <c r="C73" s="45">
        <f t="shared" si="9"/>
        <v>2.9281277728482547E-2</v>
      </c>
      <c r="D73" s="46">
        <f>IF(OR($A73="",$B73=""),"",A73*'MPTO_working_2-way'!$G72)</f>
        <v>2.5217391304347823</v>
      </c>
      <c r="E73" s="48">
        <f>IF(OR($A73="",$B73=""),"",B73*'MPTO_working_2-way'!$G72)</f>
        <v>1.657142857142857</v>
      </c>
      <c r="F73" s="46">
        <f>IF(OR($A73="",$B73=""),"",'MPTO_working_2-way'!D72)</f>
        <v>2.5411499436302138</v>
      </c>
      <c r="G73" s="48">
        <f>IF(OR($A73="",$B73=""),"",'MPTO_working_2-way'!E72)</f>
        <v>1.6488661302121432</v>
      </c>
      <c r="H73" s="46">
        <f>IF(OR($A73="",$B73=""),"",'OddsRatio_working_2-way'!M72)</f>
        <v>2.5417681992854404</v>
      </c>
      <c r="I73" s="46">
        <f>IF(OR($A73="",$B73=""),"",'OddsRatio_working_2-way'!N72)</f>
        <v>1.648605932113185</v>
      </c>
      <c r="J73" s="46">
        <f>IF('Log_working_2-way'!$D72="","",A73^('Log_working_2-way'!$D72))</f>
        <v>2.5507436683605564</v>
      </c>
      <c r="K73" s="48">
        <f>IF('Log_working_2-way'!$D72="","",B73^('Log_working_2-way'!$D72))</f>
        <v>1.6448518993839698</v>
      </c>
      <c r="L73" s="55">
        <f t="shared" si="10"/>
        <v>0.39655172413793111</v>
      </c>
      <c r="M73" s="55">
        <f t="shared" si="11"/>
        <v>0.60344827586206906</v>
      </c>
      <c r="N73" s="56">
        <v>170</v>
      </c>
      <c r="O73" s="56">
        <f t="shared" si="12"/>
        <v>100.6122448979592</v>
      </c>
      <c r="P73" s="56">
        <f t="shared" si="13"/>
        <v>64.409937888198741</v>
      </c>
      <c r="Q73" s="56">
        <f t="shared" si="14"/>
        <v>105.59006211180123</v>
      </c>
      <c r="R73" s="56">
        <f t="shared" si="15"/>
        <v>69.387755102040813</v>
      </c>
      <c r="S73" s="57">
        <f t="shared" si="16"/>
        <v>-4.9778172138420302</v>
      </c>
      <c r="T73" s="57">
        <f t="shared" si="17"/>
        <v>-4.9778172138420729</v>
      </c>
      <c r="U73" t="s">
        <v>155</v>
      </c>
      <c r="V73" t="s">
        <v>176</v>
      </c>
      <c r="W73" t="s">
        <v>315</v>
      </c>
      <c r="X73" s="40">
        <v>44440</v>
      </c>
      <c r="Y73" s="59" t="s">
        <v>415</v>
      </c>
    </row>
    <row r="74" spans="1:25" ht="15" x14ac:dyDescent="0.25">
      <c r="A74">
        <v>2.64</v>
      </c>
      <c r="B74">
        <v>1.54</v>
      </c>
      <c r="C74" s="45">
        <f t="shared" si="9"/>
        <v>2.813852813852824E-2</v>
      </c>
      <c r="D74" s="46">
        <f>IF(OR($A74="",$B74=""),"",A74*'MPTO_working_2-way'!$G73)</f>
        <v>2.7142857142857149</v>
      </c>
      <c r="E74" s="48">
        <f>IF(OR($A74="",$B74=""),"",B74*'MPTO_working_2-way'!$G73)</f>
        <v>1.5833333333333335</v>
      </c>
      <c r="F74" s="46">
        <f>IF(OR($A74="",$B74=""),"",'MPTO_working_2-way'!D73)</f>
        <v>2.7418397626112765</v>
      </c>
      <c r="G74" s="48">
        <f>IF(OR($A74="",$B74=""),"",'MPTO_working_2-way'!E73)</f>
        <v>1.5741056218057923</v>
      </c>
      <c r="H74" s="46">
        <f>IF(OR($A74="",$B74=""),"",'OddsRatio_working_2-way'!M73)</f>
        <v>2.7427096823731243</v>
      </c>
      <c r="I74" s="46">
        <f>IF(OR($A74="",$B74=""),"",'OddsRatio_working_2-way'!N73)</f>
        <v>1.5738190417570046</v>
      </c>
      <c r="J74" s="46">
        <f>IF('Log_working_2-way'!$D73="","",A74^('Log_working_2-way'!$D73))</f>
        <v>2.7555470769012813</v>
      </c>
      <c r="K74" s="48">
        <f>IF('Log_working_2-way'!$D73="","",B74^('Log_working_2-way'!$D73))</f>
        <v>1.5696230042233144</v>
      </c>
      <c r="L74" s="55">
        <f t="shared" si="10"/>
        <v>0.36842105263157887</v>
      </c>
      <c r="M74" s="55">
        <f t="shared" si="11"/>
        <v>0.63157894736842102</v>
      </c>
      <c r="N74" s="56">
        <v>171</v>
      </c>
      <c r="O74" s="56">
        <f t="shared" si="12"/>
        <v>106.22727272727272</v>
      </c>
      <c r="P74" s="56">
        <f t="shared" si="13"/>
        <v>59.96103896103898</v>
      </c>
      <c r="Q74" s="56">
        <f t="shared" si="14"/>
        <v>111.03896103896103</v>
      </c>
      <c r="R74" s="56">
        <f t="shared" si="15"/>
        <v>64.772727272727266</v>
      </c>
      <c r="S74" s="57">
        <f t="shared" si="16"/>
        <v>-4.8116883116883145</v>
      </c>
      <c r="T74" s="57">
        <f t="shared" si="17"/>
        <v>-4.811688311688286</v>
      </c>
      <c r="U74" t="s">
        <v>57</v>
      </c>
      <c r="V74" t="s">
        <v>154</v>
      </c>
      <c r="W74" t="s">
        <v>315</v>
      </c>
      <c r="X74" s="40">
        <v>44440</v>
      </c>
      <c r="Y74" s="59" t="s">
        <v>433</v>
      </c>
    </row>
    <row r="75" spans="1:25" ht="15" x14ac:dyDescent="0.25">
      <c r="A75">
        <v>1.48</v>
      </c>
      <c r="B75">
        <v>2.78</v>
      </c>
      <c r="C75" s="45">
        <f t="shared" si="9"/>
        <v>3.538790589150298E-2</v>
      </c>
      <c r="D75" s="46">
        <f>IF(OR($A75="",$B75=""),"",A75*'MPTO_working_2-way'!$G74)</f>
        <v>1.5323741007194245</v>
      </c>
      <c r="E75" s="48">
        <f>IF(OR($A75="",$B75=""),"",B75*'MPTO_working_2-way'!$G74)</f>
        <v>2.8783783783783781</v>
      </c>
      <c r="F75" s="46">
        <f>IF(OR($A75="",$B75=""),"",'MPTO_working_2-way'!D74)</f>
        <v>1.5197990543735225</v>
      </c>
      <c r="G75" s="48">
        <f>IF(OR($A75="",$B75=""),"",'MPTO_working_2-way'!E74)</f>
        <v>2.9238203524729958</v>
      </c>
      <c r="H75" s="46">
        <f>IF(OR($A75="",$B75=""),"",'OddsRatio_working_2-way'!M74)</f>
        <v>1.5192907868894985</v>
      </c>
      <c r="I75" s="46">
        <f>IF(OR($A75="",$B75=""),"",'OddsRatio_working_2-way'!N74)</f>
        <v>2.9257033347152235</v>
      </c>
      <c r="J75" s="46">
        <f>IF('Log_working_2-way'!$D74="","",A75^('Log_working_2-way'!$D74))</f>
        <v>1.5135347646077513</v>
      </c>
      <c r="K75" s="48">
        <f>IF('Log_working_2-way'!$D74="","",B75^('Log_working_2-way'!$D74))</f>
        <v>2.9472878350572889</v>
      </c>
      <c r="L75" s="55">
        <f t="shared" si="10"/>
        <v>0.65258215962441313</v>
      </c>
      <c r="M75" s="55">
        <f t="shared" si="11"/>
        <v>0.34741784037558687</v>
      </c>
      <c r="N75" s="56">
        <v>172</v>
      </c>
      <c r="O75" s="56">
        <f t="shared" si="12"/>
        <v>55.783783783783782</v>
      </c>
      <c r="P75" s="56">
        <f t="shared" si="13"/>
        <v>110.12949640287769</v>
      </c>
      <c r="Q75" s="56">
        <f t="shared" si="14"/>
        <v>61.870503597122308</v>
      </c>
      <c r="R75" s="56">
        <f t="shared" si="15"/>
        <v>116.21621621621621</v>
      </c>
      <c r="S75" s="57">
        <f t="shared" si="16"/>
        <v>-6.0867198133385259</v>
      </c>
      <c r="T75" s="57">
        <f t="shared" si="17"/>
        <v>-6.0867198133385187</v>
      </c>
      <c r="U75" t="s">
        <v>177</v>
      </c>
      <c r="V75" t="s">
        <v>114</v>
      </c>
      <c r="W75" t="s">
        <v>315</v>
      </c>
      <c r="X75" s="40">
        <v>44440</v>
      </c>
      <c r="Y75" s="59" t="s">
        <v>426</v>
      </c>
    </row>
    <row r="76" spans="1:25" ht="15" x14ac:dyDescent="0.25">
      <c r="A76">
        <v>1.81</v>
      </c>
      <c r="B76">
        <v>2.09</v>
      </c>
      <c r="C76" s="45">
        <f t="shared" si="9"/>
        <v>3.0955087366835166E-2</v>
      </c>
      <c r="D76" s="46">
        <f>IF(OR($A76="",$B76=""),"",A76*'MPTO_working_2-way'!$G75)</f>
        <v>1.8660287081339717</v>
      </c>
      <c r="E76" s="48">
        <f>IF(OR($A76="",$B76=""),"",B76*'MPTO_working_2-way'!$G75)</f>
        <v>2.1546961325966851</v>
      </c>
      <c r="F76" s="46">
        <f>IF(OR($A76="",$B76=""),"",'MPTO_working_2-way'!D75)</f>
        <v>1.8621674173619833</v>
      </c>
      <c r="G76" s="48">
        <f>IF(OR($A76="",$B76=""),"",'MPTO_working_2-way'!E75)</f>
        <v>2.159867538325388</v>
      </c>
      <c r="H76" s="46">
        <f>IF(OR($A76="",$B76=""),"",'OddsRatio_working_2-way'!M75)</f>
        <v>1.8620436566990362</v>
      </c>
      <c r="I76" s="46">
        <f>IF(OR($A76="",$B76=""),"",'OddsRatio_working_2-way'!N75)</f>
        <v>2.1600340565456171</v>
      </c>
      <c r="J76" s="46">
        <f>IF('Log_working_2-way'!$D75="","",A76^('Log_working_2-way'!$D75))</f>
        <v>1.8602936584659731</v>
      </c>
      <c r="K76" s="48">
        <f>IF('Log_working_2-way'!$D75="","",B76^('Log_working_2-way'!$D75))</f>
        <v>2.1623937828196005</v>
      </c>
      <c r="L76" s="55">
        <f t="shared" si="10"/>
        <v>0.53589743589743577</v>
      </c>
      <c r="M76" s="55">
        <f t="shared" si="11"/>
        <v>0.46410256410256412</v>
      </c>
      <c r="N76" s="56">
        <v>173</v>
      </c>
      <c r="O76" s="56">
        <f t="shared" si="12"/>
        <v>77.41988950276243</v>
      </c>
      <c r="P76" s="56">
        <f t="shared" si="13"/>
        <v>90.224880382775126</v>
      </c>
      <c r="Q76" s="56">
        <f t="shared" si="14"/>
        <v>82.775119617224888</v>
      </c>
      <c r="R76" s="56">
        <f t="shared" si="15"/>
        <v>95.58011049723757</v>
      </c>
      <c r="S76" s="57">
        <f t="shared" si="16"/>
        <v>-5.3552301144624579</v>
      </c>
      <c r="T76" s="57">
        <f t="shared" si="17"/>
        <v>-5.3552301144624437</v>
      </c>
      <c r="U76" t="s">
        <v>111</v>
      </c>
      <c r="V76" t="s">
        <v>178</v>
      </c>
      <c r="W76" t="s">
        <v>315</v>
      </c>
      <c r="X76" s="40">
        <v>44440</v>
      </c>
      <c r="Y76" s="59" t="s">
        <v>419</v>
      </c>
    </row>
    <row r="77" spans="1:25" ht="15" x14ac:dyDescent="0.25">
      <c r="A77">
        <v>2.86</v>
      </c>
      <c r="B77">
        <v>1.45</v>
      </c>
      <c r="C77" s="45">
        <f t="shared" si="9"/>
        <v>3.9305522064142728E-2</v>
      </c>
      <c r="D77" s="46">
        <f>IF(OR($A77="",$B77=""),"",A77*'MPTO_working_2-way'!$G76)</f>
        <v>2.9724137931034482</v>
      </c>
      <c r="E77" s="48">
        <f>IF(OR($A77="",$B77=""),"",B77*'MPTO_working_2-way'!$G76)</f>
        <v>1.5069930069930069</v>
      </c>
      <c r="F77" s="46">
        <f>IF(OR($A77="",$B77=""),"",'MPTO_working_2-way'!D76)</f>
        <v>3.0303251735476797</v>
      </c>
      <c r="G77" s="48">
        <f>IF(OR($A77="",$B77=""),"",'MPTO_working_2-way'!E76)</f>
        <v>1.4925319416951592</v>
      </c>
      <c r="H77" s="46">
        <f>IF(OR($A77="",$B77=""),"",'OddsRatio_working_2-way'!M76)</f>
        <v>3.0330600909302539</v>
      </c>
      <c r="I77" s="46">
        <f>IF(OR($A77="",$B77=""),"",'OddsRatio_working_2-way'!N76)</f>
        <v>1.4918693768379645</v>
      </c>
      <c r="J77" s="46">
        <f>IF('Log_working_2-way'!$D76="","",A77^('Log_working_2-way'!$D76))</f>
        <v>3.0608931805854613</v>
      </c>
      <c r="K77" s="48">
        <f>IF('Log_working_2-way'!$D76="","",B77^('Log_working_2-way'!$D76))</f>
        <v>1.4852265073316331</v>
      </c>
      <c r="L77" s="55">
        <f t="shared" si="10"/>
        <v>0.33642691415313225</v>
      </c>
      <c r="M77" s="55">
        <f t="shared" si="11"/>
        <v>0.66357308584686781</v>
      </c>
      <c r="N77" s="56">
        <v>174</v>
      </c>
      <c r="O77" s="56">
        <f t="shared" si="12"/>
        <v>113.16083916083917</v>
      </c>
      <c r="P77" s="56">
        <f t="shared" si="13"/>
        <v>53.999999999999993</v>
      </c>
      <c r="Q77" s="56">
        <f t="shared" si="14"/>
        <v>120.00000000000001</v>
      </c>
      <c r="R77" s="56">
        <f t="shared" si="15"/>
        <v>60.839160839160847</v>
      </c>
      <c r="S77" s="57">
        <f t="shared" si="16"/>
        <v>-6.8391608391608401</v>
      </c>
      <c r="T77" s="57">
        <f t="shared" si="17"/>
        <v>-6.8391608391608543</v>
      </c>
      <c r="U77" t="s">
        <v>58</v>
      </c>
      <c r="V77" t="s">
        <v>158</v>
      </c>
      <c r="W77" t="s">
        <v>412</v>
      </c>
      <c r="X77" s="40">
        <v>44440</v>
      </c>
      <c r="Y77" s="59" t="s">
        <v>433</v>
      </c>
    </row>
    <row r="78" spans="1:25" ht="15" x14ac:dyDescent="0.25">
      <c r="A78">
        <v>3.07</v>
      </c>
      <c r="B78">
        <v>1.39</v>
      </c>
      <c r="C78" s="45">
        <f t="shared" si="9"/>
        <v>4.5157359454456092E-2</v>
      </c>
      <c r="D78" s="46">
        <f>IF(OR($A78="",$B78=""),"",A78*'MPTO_working_2-way'!$G77)</f>
        <v>3.2086330935251799</v>
      </c>
      <c r="E78" s="48">
        <f>IF(OR($A78="",$B78=""),"",B78*'MPTO_working_2-way'!$G77)</f>
        <v>1.4527687296416938</v>
      </c>
      <c r="F78" s="46">
        <f>IF(OR($A78="",$B78=""),"",'MPTO_working_2-way'!D77)</f>
        <v>3.298651103466935</v>
      </c>
      <c r="G78" s="48">
        <f>IF(OR($A78="",$B78=""),"",'MPTO_working_2-way'!E77)</f>
        <v>1.4350377482218821</v>
      </c>
      <c r="H78" s="46">
        <f>IF(OR($A78="",$B78=""),"",'OddsRatio_working_2-way'!M77)</f>
        <v>3.3038429433649132</v>
      </c>
      <c r="I78" s="46">
        <f>IF(OR($A78="",$B78=""),"",'OddsRatio_working_2-way'!N77)</f>
        <v>1.4340573661412155</v>
      </c>
      <c r="J78" s="46">
        <f>IF('Log_working_2-way'!$D77="","",A78^('Log_working_2-way'!$D77))</f>
        <v>3.3482150936898578</v>
      </c>
      <c r="K78" s="48">
        <f>IF('Log_working_2-way'!$D77="","",B78^('Log_working_2-way'!$D77))</f>
        <v>1.4258553667770326</v>
      </c>
      <c r="L78" s="55">
        <f t="shared" si="10"/>
        <v>0.31165919282511212</v>
      </c>
      <c r="M78" s="55">
        <f t="shared" si="11"/>
        <v>0.68834080717488788</v>
      </c>
      <c r="N78" s="56">
        <v>175</v>
      </c>
      <c r="O78" s="56">
        <f t="shared" si="12"/>
        <v>117.99674267100978</v>
      </c>
      <c r="P78" s="56">
        <f t="shared" si="13"/>
        <v>49.100719424460415</v>
      </c>
      <c r="Q78" s="56">
        <f t="shared" si="14"/>
        <v>125.89928057553958</v>
      </c>
      <c r="R78" s="56">
        <f t="shared" si="15"/>
        <v>57.003257328990237</v>
      </c>
      <c r="S78" s="57">
        <f t="shared" si="16"/>
        <v>-7.9025379045297939</v>
      </c>
      <c r="T78" s="57">
        <f t="shared" si="17"/>
        <v>-7.9025379045298223</v>
      </c>
      <c r="U78" t="s">
        <v>116</v>
      </c>
      <c r="V78" t="s">
        <v>118</v>
      </c>
      <c r="W78" t="s">
        <v>412</v>
      </c>
      <c r="X78" s="40">
        <v>44440</v>
      </c>
      <c r="Y78" s="59" t="s">
        <v>421</v>
      </c>
    </row>
    <row r="79" spans="1:25" ht="15" x14ac:dyDescent="0.25">
      <c r="A79">
        <v>3.06</v>
      </c>
      <c r="B79">
        <v>1.4</v>
      </c>
      <c r="C79" s="45">
        <f t="shared" si="9"/>
        <v>4.1083099906629394E-2</v>
      </c>
      <c r="D79" s="46">
        <f>IF(OR($A79="",$B79=""),"",A79*'MPTO_working_2-way'!$G78)</f>
        <v>3.1857142857142859</v>
      </c>
      <c r="E79" s="48">
        <f>IF(OR($A79="",$B79=""),"",B79*'MPTO_working_2-way'!$G78)</f>
        <v>1.457516339869281</v>
      </c>
      <c r="F79" s="46">
        <f>IF(OR($A79="",$B79=""),"",'MPTO_working_2-way'!D78)</f>
        <v>3.2652439024390247</v>
      </c>
      <c r="G79" s="48">
        <f>IF(OR($A79="",$B79=""),"",'MPTO_working_2-way'!E78)</f>
        <v>1.4414535666218034</v>
      </c>
      <c r="H79" s="46">
        <f>IF(OR($A79="",$B79=""),"",'OddsRatio_working_2-way'!M78)</f>
        <v>3.2693611435820427</v>
      </c>
      <c r="I79" s="46">
        <f>IF(OR($A79="",$B79=""),"",'OddsRatio_working_2-way'!N78)</f>
        <v>1.4406526492392315</v>
      </c>
      <c r="J79" s="46">
        <f>IF('Log_working_2-way'!$D78="","",A79^('Log_working_2-way'!$D78))</f>
        <v>3.3082050167315877</v>
      </c>
      <c r="K79" s="48">
        <f>IF('Log_working_2-way'!$D78="","",B79^('Log_working_2-way'!$D78))</f>
        <v>1.4332370793533979</v>
      </c>
      <c r="L79" s="55">
        <f t="shared" si="10"/>
        <v>0.31390134529147978</v>
      </c>
      <c r="M79" s="55">
        <f t="shared" si="11"/>
        <v>0.68609865470852016</v>
      </c>
      <c r="N79" s="56">
        <v>176</v>
      </c>
      <c r="O79" s="56">
        <f t="shared" si="12"/>
        <v>118.48366013071897</v>
      </c>
      <c r="P79" s="56">
        <f t="shared" si="13"/>
        <v>50.28571428571427</v>
      </c>
      <c r="Q79" s="56">
        <f t="shared" si="14"/>
        <v>125.71428571428572</v>
      </c>
      <c r="R79" s="56">
        <f t="shared" si="15"/>
        <v>57.516339869281047</v>
      </c>
      <c r="S79" s="57">
        <f t="shared" si="16"/>
        <v>-7.2306255835667486</v>
      </c>
      <c r="T79" s="57">
        <f t="shared" si="17"/>
        <v>-7.230625583566777</v>
      </c>
      <c r="U79" t="s">
        <v>121</v>
      </c>
      <c r="V79" t="s">
        <v>156</v>
      </c>
      <c r="W79" t="s">
        <v>412</v>
      </c>
      <c r="X79" s="40">
        <v>44440</v>
      </c>
      <c r="Y79" s="59" t="s">
        <v>433</v>
      </c>
    </row>
    <row r="80" spans="1:25" ht="15" x14ac:dyDescent="0.25">
      <c r="A80">
        <v>2.0099999999999998</v>
      </c>
      <c r="B80">
        <v>1.85</v>
      </c>
      <c r="C80" s="45">
        <f t="shared" si="9"/>
        <v>3.80529783514858E-2</v>
      </c>
      <c r="D80" s="46">
        <f>IF(OR($A80="",$B80=""),"",A80*'MPTO_working_2-way'!$G79)</f>
        <v>2.086486486486486</v>
      </c>
      <c r="E80" s="48">
        <f>IF(OR($A80="",$B80=""),"",B80*'MPTO_working_2-way'!$G79)</f>
        <v>1.9203980099502489</v>
      </c>
      <c r="F80" s="46">
        <f>IF(OR($A80="",$B80=""),"",'MPTO_working_2-way'!D79)</f>
        <v>2.0899255304201207</v>
      </c>
      <c r="G80" s="48">
        <f>IF(OR($A80="",$B80=""),"",'MPTO_working_2-way'!E79)</f>
        <v>1.9174938764986464</v>
      </c>
      <c r="H80" s="46">
        <f>IF(OR($A80="",$B80=""),"",'OddsRatio_working_2-way'!M79)</f>
        <v>2.0900620597551534</v>
      </c>
      <c r="I80" s="46">
        <f>IF(OR($A80="",$B80=""),"",'OddsRatio_working_2-way'!N79)</f>
        <v>1.91737896118008</v>
      </c>
      <c r="J80" s="46">
        <f>IF('Log_working_2-way'!$D79="","",A80^('Log_working_2-way'!$D79))</f>
        <v>2.0916381493676872</v>
      </c>
      <c r="K80" s="48">
        <f>IF('Log_working_2-way'!$D79="","",B80^('Log_working_2-way'!$D79))</f>
        <v>1.9160544641822177</v>
      </c>
      <c r="L80" s="55">
        <f t="shared" si="10"/>
        <v>0.47927461139896382</v>
      </c>
      <c r="M80" s="55">
        <f t="shared" si="11"/>
        <v>0.52072538860103623</v>
      </c>
      <c r="N80" s="56">
        <v>177</v>
      </c>
      <c r="O80" s="56">
        <f t="shared" si="12"/>
        <v>88.940298507462686</v>
      </c>
      <c r="P80" s="56">
        <f t="shared" si="13"/>
        <v>81.324324324324309</v>
      </c>
      <c r="Q80" s="56">
        <f t="shared" si="14"/>
        <v>95.675675675675663</v>
      </c>
      <c r="R80" s="56">
        <f t="shared" si="15"/>
        <v>88.059701492537329</v>
      </c>
      <c r="S80" s="57">
        <f t="shared" si="16"/>
        <v>-6.7353771682129775</v>
      </c>
      <c r="T80" s="57">
        <f t="shared" si="17"/>
        <v>-6.7353771682130201</v>
      </c>
      <c r="U80" t="s">
        <v>124</v>
      </c>
      <c r="V80" t="s">
        <v>168</v>
      </c>
      <c r="W80" t="s">
        <v>316</v>
      </c>
      <c r="X80" s="40">
        <v>44440</v>
      </c>
      <c r="Y80" s="59" t="s">
        <v>429</v>
      </c>
    </row>
    <row r="81" spans="1:25" ht="15" x14ac:dyDescent="0.25">
      <c r="A81">
        <v>1.78</v>
      </c>
      <c r="B81">
        <v>2.08</v>
      </c>
      <c r="C81" s="45">
        <f t="shared" si="9"/>
        <v>4.2566983578219642E-2</v>
      </c>
      <c r="D81" s="46">
        <f>IF(OR($A81="",$B81=""),"",A81*'MPTO_working_2-way'!$G80)</f>
        <v>1.8557692307692311</v>
      </c>
      <c r="E81" s="48">
        <f>IF(OR($A81="",$B81=""),"",B81*'MPTO_working_2-way'!$G80)</f>
        <v>2.1685393258426968</v>
      </c>
      <c r="F81" s="46">
        <f>IF(OR($A81="",$B81=""),"",'MPTO_working_2-way'!D80)</f>
        <v>1.8500899460323807</v>
      </c>
      <c r="G81" s="48">
        <f>IF(OR($A81="",$B81=""),"",'MPTO_working_2-way'!E80)</f>
        <v>2.1763461086292031</v>
      </c>
      <c r="H81" s="46">
        <f>IF(OR($A81="",$B81=""),"",'OddsRatio_working_2-way'!M80)</f>
        <v>1.8498365855987975</v>
      </c>
      <c r="I81" s="46">
        <f>IF(OR($A81="",$B81=""),"",'OddsRatio_working_2-way'!N80)</f>
        <v>2.1766968108291049</v>
      </c>
      <c r="J81" s="46">
        <f>IF('Log_working_2-way'!$D80="","",A81^('Log_working_2-way'!$D80))</f>
        <v>1.8472406840805713</v>
      </c>
      <c r="K81" s="48">
        <f>IF('Log_working_2-way'!$D80="","",B81^('Log_working_2-way'!$D80))</f>
        <v>2.180302148833781</v>
      </c>
      <c r="L81" s="55">
        <f t="shared" si="10"/>
        <v>0.53886010362694292</v>
      </c>
      <c r="M81" s="55">
        <f t="shared" si="11"/>
        <v>0.46113989637305697</v>
      </c>
      <c r="N81" s="56">
        <v>178</v>
      </c>
      <c r="O81" s="56">
        <f t="shared" si="12"/>
        <v>78.000000000000028</v>
      </c>
      <c r="P81" s="56">
        <f t="shared" si="13"/>
        <v>92.42307692307692</v>
      </c>
      <c r="Q81" s="56">
        <f t="shared" si="14"/>
        <v>85.576923076923066</v>
      </c>
      <c r="R81" s="56">
        <f t="shared" si="15"/>
        <v>100</v>
      </c>
      <c r="S81" s="57">
        <f t="shared" si="16"/>
        <v>-7.5769230769230376</v>
      </c>
      <c r="T81" s="57">
        <f t="shared" si="17"/>
        <v>-7.5769230769230802</v>
      </c>
      <c r="U81" t="s">
        <v>130</v>
      </c>
      <c r="V81" t="s">
        <v>127</v>
      </c>
      <c r="W81" t="s">
        <v>316</v>
      </c>
      <c r="X81" s="40">
        <v>44440</v>
      </c>
      <c r="Y81" s="59" t="s">
        <v>431</v>
      </c>
    </row>
    <row r="82" spans="1:25" ht="15" x14ac:dyDescent="0.25">
      <c r="A82">
        <v>2.0699999999999998</v>
      </c>
      <c r="B82">
        <v>1.81</v>
      </c>
      <c r="C82" s="45">
        <f t="shared" si="9"/>
        <v>3.5577975284917462E-2</v>
      </c>
      <c r="D82" s="46">
        <f>IF(OR($A82="",$B82=""),"",A82*'MPTO_working_2-way'!$G81)</f>
        <v>2.1436464088397789</v>
      </c>
      <c r="E82" s="48">
        <f>IF(OR($A82="",$B82=""),"",B82*'MPTO_working_2-way'!$G81)</f>
        <v>1.8743961352657006</v>
      </c>
      <c r="F82" s="46">
        <f>IF(OR($A82="",$B82=""),"",'MPTO_working_2-way'!D81)</f>
        <v>2.1491381535549374</v>
      </c>
      <c r="G82" s="48">
        <f>IF(OR($A82="",$B82=""),"",'MPTO_working_2-way'!E81)</f>
        <v>1.8702173858786533</v>
      </c>
      <c r="H82" s="46">
        <f>IF(OR($A82="",$B82=""),"",'OddsRatio_working_2-way'!M81)</f>
        <v>2.1493422703098441</v>
      </c>
      <c r="I82" s="46">
        <f>IF(OR($A82="",$B82=""),"",'OddsRatio_working_2-way'!N81)</f>
        <v>1.8700628401410975</v>
      </c>
      <c r="J82" s="46">
        <f>IF('Log_working_2-way'!$D81="","",A82^('Log_working_2-way'!$D81))</f>
        <v>2.1518584594506485</v>
      </c>
      <c r="K82" s="48">
        <f>IF('Log_working_2-way'!$D81="","",B82^('Log_working_2-way'!$D81))</f>
        <v>1.8681622223592078</v>
      </c>
      <c r="L82" s="55">
        <f t="shared" si="10"/>
        <v>0.46649484536082475</v>
      </c>
      <c r="M82" s="55">
        <f t="shared" si="11"/>
        <v>0.53350515463917525</v>
      </c>
      <c r="N82" s="56">
        <v>179</v>
      </c>
      <c r="O82" s="56">
        <f t="shared" si="12"/>
        <v>92.526570048309168</v>
      </c>
      <c r="P82" s="56">
        <f t="shared" si="13"/>
        <v>80.104972375690622</v>
      </c>
      <c r="Q82" s="56">
        <f t="shared" si="14"/>
        <v>98.895027624309392</v>
      </c>
      <c r="R82" s="56">
        <f t="shared" si="15"/>
        <v>86.473429951690832</v>
      </c>
      <c r="S82" s="57">
        <f t="shared" si="16"/>
        <v>-6.3684575760002247</v>
      </c>
      <c r="T82" s="57">
        <f t="shared" si="17"/>
        <v>-6.3684575760002105</v>
      </c>
      <c r="U82" t="s">
        <v>165</v>
      </c>
      <c r="V82" t="s">
        <v>125</v>
      </c>
      <c r="W82" t="s">
        <v>316</v>
      </c>
      <c r="X82" s="40">
        <v>44440</v>
      </c>
      <c r="Y82" s="59" t="s">
        <v>427</v>
      </c>
    </row>
    <row r="83" spans="1:25" ht="15" x14ac:dyDescent="0.25">
      <c r="A83">
        <v>1.68</v>
      </c>
      <c r="B83">
        <v>2.23</v>
      </c>
      <c r="C83" s="45">
        <f t="shared" si="9"/>
        <v>4.3668588511637907E-2</v>
      </c>
      <c r="D83" s="46">
        <f>IF(OR($A83="",$B83=""),"",A83*'MPTO_working_2-way'!$G82)</f>
        <v>1.7533632286995515</v>
      </c>
      <c r="E83" s="48">
        <f>IF(OR($A83="",$B83=""),"",B83*'MPTO_working_2-way'!$G82)</f>
        <v>2.3273809523809526</v>
      </c>
      <c r="F83" s="46">
        <f>IF(OR($A83="",$B83=""),"",'MPTO_working_2-way'!D82)</f>
        <v>1.7439716972348942</v>
      </c>
      <c r="G83" s="48">
        <f>IF(OR($A83="",$B83=""),"",'MPTO_working_2-way'!E82)</f>
        <v>2.3441371542985863</v>
      </c>
      <c r="H83" s="46">
        <f>IF(OR($A83="",$B83=""),"",'OddsRatio_working_2-way'!M82)</f>
        <v>1.743535828629182</v>
      </c>
      <c r="I83" s="46">
        <f>IF(OR($A83="",$B83=""),"",'OddsRatio_working_2-way'!N82)</f>
        <v>2.3449251017851385</v>
      </c>
      <c r="J83" s="46">
        <f>IF('Log_working_2-way'!$D82="","",A83^('Log_working_2-way'!$D82))</f>
        <v>1.7392442669948964</v>
      </c>
      <c r="K83" s="48">
        <f>IF('Log_working_2-way'!$D82="","",B83^('Log_working_2-way'!$D82))</f>
        <v>2.3527328444015367</v>
      </c>
      <c r="L83" s="55">
        <f t="shared" si="10"/>
        <v>0.57033248081841437</v>
      </c>
      <c r="M83" s="55">
        <f t="shared" si="11"/>
        <v>0.42966751918158563</v>
      </c>
      <c r="N83" s="56">
        <v>180</v>
      </c>
      <c r="O83" s="56">
        <f t="shared" si="12"/>
        <v>72.857142857142847</v>
      </c>
      <c r="P83" s="56">
        <f t="shared" si="13"/>
        <v>99.282511210762323</v>
      </c>
      <c r="Q83" s="56">
        <f t="shared" si="14"/>
        <v>80.717488789237677</v>
      </c>
      <c r="R83" s="56">
        <f t="shared" si="15"/>
        <v>107.14285714285714</v>
      </c>
      <c r="S83" s="57">
        <f t="shared" si="16"/>
        <v>-7.8603459320948303</v>
      </c>
      <c r="T83" s="57">
        <f t="shared" si="17"/>
        <v>-7.8603459320948161</v>
      </c>
      <c r="U83" t="s">
        <v>129</v>
      </c>
      <c r="V83" t="s">
        <v>64</v>
      </c>
      <c r="W83" t="s">
        <v>316</v>
      </c>
      <c r="X83" s="40">
        <v>44440</v>
      </c>
      <c r="Y83" s="69" t="s">
        <v>435</v>
      </c>
    </row>
    <row r="84" spans="1:25" ht="15" x14ac:dyDescent="0.25">
      <c r="A84">
        <v>1.61</v>
      </c>
      <c r="B84">
        <v>2.36</v>
      </c>
      <c r="C84" s="45">
        <f t="shared" si="9"/>
        <v>4.4846825981682326E-2</v>
      </c>
      <c r="D84" s="46">
        <f>IF(OR($A84="",$B84=""),"",A84*'MPTO_working_2-way'!$G83)</f>
        <v>1.6822033898305087</v>
      </c>
      <c r="E84" s="48">
        <f>IF(OR($A84="",$B84=""),"",B84*'MPTO_working_2-way'!$G83)</f>
        <v>2.4658385093167703</v>
      </c>
      <c r="F84" s="46">
        <f>IF(OR($A84="",$B84=""),"",'MPTO_working_2-way'!D83)</f>
        <v>1.6703006857745737</v>
      </c>
      <c r="G84" s="48">
        <f>IF(OR($A84="",$B84=""),"",'MPTO_working_2-way'!E83)</f>
        <v>2.4918677859391396</v>
      </c>
      <c r="H84" s="46">
        <f>IF(OR($A84="",$B84=""),"",'OddsRatio_working_2-way'!M83)</f>
        <v>1.6697233845138648</v>
      </c>
      <c r="I84" s="46">
        <f>IF(OR($A84="",$B84=""),"",'OddsRatio_working_2-way'!N83)</f>
        <v>2.4931537753095996</v>
      </c>
      <c r="J84" s="46">
        <f>IF('Log_working_2-way'!$D83="","",A84^('Log_working_2-way'!$D83))</f>
        <v>1.6642785352461773</v>
      </c>
      <c r="K84" s="48">
        <f>IF('Log_working_2-way'!$D83="","",B84^('Log_working_2-way'!$D83))</f>
        <v>2.5053926130981345</v>
      </c>
      <c r="L84" s="55">
        <f t="shared" si="10"/>
        <v>0.59445843828715361</v>
      </c>
      <c r="M84" s="55">
        <f t="shared" si="11"/>
        <v>0.40554156171284633</v>
      </c>
      <c r="N84" s="56">
        <v>181</v>
      </c>
      <c r="O84" s="56">
        <f t="shared" si="12"/>
        <v>68.577639751552809</v>
      </c>
      <c r="P84" s="56">
        <f t="shared" si="13"/>
        <v>104.30508474576271</v>
      </c>
      <c r="Q84" s="56">
        <f t="shared" si="14"/>
        <v>76.694915254237301</v>
      </c>
      <c r="R84" s="56">
        <f t="shared" si="15"/>
        <v>112.42236024844719</v>
      </c>
      <c r="S84" s="57">
        <f t="shared" si="16"/>
        <v>-8.1172755026844925</v>
      </c>
      <c r="T84" s="57">
        <f t="shared" si="17"/>
        <v>-8.1172755026844783</v>
      </c>
      <c r="U84" t="s">
        <v>376</v>
      </c>
      <c r="V84" t="s">
        <v>377</v>
      </c>
      <c r="W84" t="s">
        <v>413</v>
      </c>
      <c r="X84" s="40">
        <v>44470</v>
      </c>
      <c r="Y84" s="59" t="s">
        <v>424</v>
      </c>
    </row>
    <row r="85" spans="1:25" ht="15" x14ac:dyDescent="0.25">
      <c r="A85">
        <v>1.58</v>
      </c>
      <c r="B85">
        <v>2.44</v>
      </c>
      <c r="C85" s="45">
        <f t="shared" si="9"/>
        <v>4.2747457978833836E-2</v>
      </c>
      <c r="D85" s="46">
        <f>IF(OR($A85="",$B85=""),"",A85*'MPTO_working_2-way'!$G84)</f>
        <v>1.6475409836065575</v>
      </c>
      <c r="E85" s="48">
        <f>IF(OR($A85="",$B85=""),"",B85*'MPTO_working_2-way'!$G84)</f>
        <v>2.5443037974683547</v>
      </c>
      <c r="F85" s="46">
        <f>IF(OR($A85="",$B85=""),"",'MPTO_working_2-way'!D84)</f>
        <v>1.6352222599253479</v>
      </c>
      <c r="G85" s="48">
        <f>IF(OR($A85="",$B85=""),"",'MPTO_working_2-way'!E84)</f>
        <v>2.5742521367521367</v>
      </c>
      <c r="H85" s="46">
        <f>IF(OR($A85="",$B85=""),"",'OddsRatio_working_2-way'!M84)</f>
        <v>1.6346477588219925</v>
      </c>
      <c r="I85" s="46">
        <f>IF(OR($A85="",$B85=""),"",'OddsRatio_working_2-way'!N84)</f>
        <v>2.5756771943166705</v>
      </c>
      <c r="J85" s="46">
        <f>IF('Log_working_2-way'!$D84="","",A85^('Log_working_2-way'!$D84))</f>
        <v>1.6290161590451022</v>
      </c>
      <c r="K85" s="48">
        <f>IF('Log_working_2-way'!$D84="","",B85^('Log_working_2-way'!$D84))</f>
        <v>2.589784277589088</v>
      </c>
      <c r="L85" s="55">
        <f t="shared" si="10"/>
        <v>0.60696517412935314</v>
      </c>
      <c r="M85" s="55">
        <f t="shared" si="11"/>
        <v>0.39303482587064675</v>
      </c>
      <c r="N85" s="56">
        <v>182</v>
      </c>
      <c r="O85" s="56">
        <f t="shared" si="12"/>
        <v>66.810126582278471</v>
      </c>
      <c r="P85" s="56">
        <f t="shared" si="13"/>
        <v>107.40983606557377</v>
      </c>
      <c r="Q85" s="56">
        <f t="shared" si="14"/>
        <v>74.590163934426229</v>
      </c>
      <c r="R85" s="56">
        <f t="shared" si="15"/>
        <v>115.1898734177215</v>
      </c>
      <c r="S85" s="57">
        <f t="shared" si="16"/>
        <v>-7.7800373521477582</v>
      </c>
      <c r="T85" s="57">
        <f t="shared" si="17"/>
        <v>-7.7800373521477297</v>
      </c>
      <c r="U85" t="s">
        <v>378</v>
      </c>
      <c r="V85" t="s">
        <v>379</v>
      </c>
      <c r="W85" t="s">
        <v>413</v>
      </c>
      <c r="X85" s="40">
        <v>44470</v>
      </c>
      <c r="Y85" s="59" t="s">
        <v>421</v>
      </c>
    </row>
    <row r="86" spans="1:25" ht="15" x14ac:dyDescent="0.25">
      <c r="A86">
        <v>1.66</v>
      </c>
      <c r="B86">
        <v>2.27</v>
      </c>
      <c r="C86" s="45">
        <f t="shared" si="9"/>
        <v>4.2938272915450382E-2</v>
      </c>
      <c r="D86" s="46">
        <f>IF(OR($A86="",$B86=""),"",A86*'MPTO_working_2-way'!$G85)</f>
        <v>1.7312775330396475</v>
      </c>
      <c r="E86" s="48">
        <f>IF(OR($A86="",$B86=""),"",B86*'MPTO_working_2-way'!$G85)</f>
        <v>2.3674698795180724</v>
      </c>
      <c r="F86" s="46">
        <f>IF(OR($A86="",$B86=""),"",'MPTO_working_2-way'!D85)</f>
        <v>1.7213466721483714</v>
      </c>
      <c r="G86" s="48">
        <f>IF(OR($A86="",$B86=""),"",'MPTO_working_2-way'!E85)</f>
        <v>2.3862959913874993</v>
      </c>
      <c r="H86" s="46">
        <f>IF(OR($A86="",$B86=""),"",'OddsRatio_working_2-way'!M85)</f>
        <v>1.7208918361100216</v>
      </c>
      <c r="I86" s="46">
        <f>IF(OR($A86="",$B86=""),"",'OddsRatio_working_2-way'!N85)</f>
        <v>2.387170654332921</v>
      </c>
      <c r="J86" s="46">
        <f>IF('Log_working_2-way'!$D85="","",A86^('Log_working_2-way'!$D85))</f>
        <v>1.7163559375473425</v>
      </c>
      <c r="K86" s="48">
        <f>IF('Log_working_2-way'!$D85="","",B86^('Log_working_2-way'!$D85))</f>
        <v>2.3959540887220943</v>
      </c>
      <c r="L86" s="55">
        <f t="shared" si="10"/>
        <v>0.57760814249363868</v>
      </c>
      <c r="M86" s="55">
        <f t="shared" si="11"/>
        <v>0.42239185750636132</v>
      </c>
      <c r="N86" s="56">
        <v>183</v>
      </c>
      <c r="O86" s="56">
        <f t="shared" si="12"/>
        <v>72.759036144578303</v>
      </c>
      <c r="P86" s="56">
        <f t="shared" si="13"/>
        <v>102.38325991189429</v>
      </c>
      <c r="Q86" s="56">
        <f t="shared" si="14"/>
        <v>80.616740088105729</v>
      </c>
      <c r="R86" s="56">
        <f t="shared" si="15"/>
        <v>110.2409638554217</v>
      </c>
      <c r="S86" s="57">
        <f t="shared" si="16"/>
        <v>-7.8577039435274258</v>
      </c>
      <c r="T86" s="57">
        <f t="shared" si="17"/>
        <v>-7.8577039435274116</v>
      </c>
      <c r="U86" t="s">
        <v>380</v>
      </c>
      <c r="V86" t="s">
        <v>381</v>
      </c>
      <c r="W86" t="s">
        <v>413</v>
      </c>
      <c r="X86" s="40">
        <v>44470</v>
      </c>
      <c r="Y86" s="59" t="s">
        <v>427</v>
      </c>
    </row>
    <row r="87" spans="1:25" ht="15" x14ac:dyDescent="0.25">
      <c r="A87">
        <v>1.72</v>
      </c>
      <c r="B87">
        <v>2.16</v>
      </c>
      <c r="C87" s="45">
        <f t="shared" si="9"/>
        <v>4.4358311800172245E-2</v>
      </c>
      <c r="D87" s="46">
        <f>IF(OR($A87="",$B87=""),"",A87*'MPTO_working_2-way'!$G86)</f>
        <v>1.7962962962962963</v>
      </c>
      <c r="E87" s="48">
        <f>IF(OR($A87="",$B87=""),"",B87*'MPTO_working_2-way'!$G86)</f>
        <v>2.2558139534883721</v>
      </c>
      <c r="F87" s="46">
        <f>IF(OR($A87="",$B87=""),"",'MPTO_working_2-way'!D86)</f>
        <v>1.7882171736619177</v>
      </c>
      <c r="G87" s="48">
        <f>IF(OR($A87="",$B87=""),"",'MPTO_working_2-way'!E86)</f>
        <v>2.2686858817782118</v>
      </c>
      <c r="H87" s="46">
        <f>IF(OR($A87="",$B87=""),"",'OddsRatio_working_2-way'!M86)</f>
        <v>1.7878385971583355</v>
      </c>
      <c r="I87" s="46">
        <f>IF(OR($A87="",$B87=""),"",'OddsRatio_working_2-way'!N86)</f>
        <v>2.2692955176439846</v>
      </c>
      <c r="J87" s="46">
        <f>IF('Log_working_2-way'!$D86="","",A87^('Log_working_2-way'!$D86))</f>
        <v>1.7841440510917015</v>
      </c>
      <c r="K87" s="48">
        <f>IF('Log_working_2-way'!$D86="","",B87^('Log_working_2-way'!$D86))</f>
        <v>2.2752758866273552</v>
      </c>
      <c r="L87" s="55">
        <f t="shared" si="10"/>
        <v>0.55670103092783507</v>
      </c>
      <c r="M87" s="55">
        <f t="shared" si="11"/>
        <v>0.44329896907216493</v>
      </c>
      <c r="N87" s="56">
        <v>184</v>
      </c>
      <c r="O87" s="56">
        <f t="shared" si="12"/>
        <v>77.023255813953497</v>
      </c>
      <c r="P87" s="56">
        <f t="shared" si="13"/>
        <v>98.814814814814824</v>
      </c>
      <c r="Q87" s="56">
        <f t="shared" si="14"/>
        <v>85.185185185185176</v>
      </c>
      <c r="R87" s="56">
        <f t="shared" si="15"/>
        <v>106.97674418604652</v>
      </c>
      <c r="S87" s="57">
        <f t="shared" si="16"/>
        <v>-8.1619293712316789</v>
      </c>
      <c r="T87" s="57">
        <f t="shared" si="17"/>
        <v>-8.1619293712316932</v>
      </c>
      <c r="U87" t="s">
        <v>382</v>
      </c>
      <c r="V87" t="s">
        <v>383</v>
      </c>
      <c r="W87" t="s">
        <v>413</v>
      </c>
      <c r="X87" s="40">
        <v>44470</v>
      </c>
      <c r="Y87" s="59" t="s">
        <v>428</v>
      </c>
    </row>
    <row r="88" spans="1:25" ht="15" x14ac:dyDescent="0.25">
      <c r="A88">
        <v>1.83</v>
      </c>
      <c r="B88">
        <v>2.0699999999999998</v>
      </c>
      <c r="C88" s="45">
        <f t="shared" si="9"/>
        <v>2.9539874871307603E-2</v>
      </c>
      <c r="D88" s="46">
        <f>IF(OR($A88="",$B88=""),"",A88*'MPTO_working_2-way'!$G87)</f>
        <v>1.8840579710144929</v>
      </c>
      <c r="E88" s="48">
        <f>IF(OR($A88="",$B88=""),"",B88*'MPTO_working_2-way'!$G87)</f>
        <v>2.1311475409836067</v>
      </c>
      <c r="F88" s="46">
        <f>IF(OR($A88="",$B88=""),"",'MPTO_working_2-way'!D87)</f>
        <v>1.8808371192373576</v>
      </c>
      <c r="G88" s="48">
        <f>IF(OR($A88="",$B88=""),"",'MPTO_working_2-way'!E87)</f>
        <v>2.1352836729517204</v>
      </c>
      <c r="H88" s="46">
        <f>IF(OR($A88="",$B88=""),"",'OddsRatio_working_2-way'!M87)</f>
        <v>1.8807388571985679</v>
      </c>
      <c r="I88" s="46">
        <f>IF(OR($A88="",$B88=""),"",'OddsRatio_working_2-way'!N87)</f>
        <v>2.1354103339788768</v>
      </c>
      <c r="J88" s="46">
        <f>IF('Log_working_2-way'!$D87="","",A88^('Log_working_2-way'!$D87))</f>
        <v>1.8792804075818812</v>
      </c>
      <c r="K88" s="48">
        <f>IF('Log_working_2-way'!$D87="","",B88^('Log_working_2-way'!$D87))</f>
        <v>2.137293622577233</v>
      </c>
      <c r="L88" s="55">
        <f t="shared" si="10"/>
        <v>0.53076923076923077</v>
      </c>
      <c r="M88" s="55">
        <f t="shared" si="11"/>
        <v>0.46923076923076917</v>
      </c>
      <c r="N88" s="56">
        <v>185</v>
      </c>
      <c r="O88" s="56">
        <f t="shared" si="12"/>
        <v>83.907103825136616</v>
      </c>
      <c r="P88" s="56">
        <f t="shared" si="13"/>
        <v>95.628019323671495</v>
      </c>
      <c r="Q88" s="56">
        <f t="shared" si="14"/>
        <v>89.371980676328505</v>
      </c>
      <c r="R88" s="56">
        <f t="shared" si="15"/>
        <v>101.09289617486338</v>
      </c>
      <c r="S88" s="57">
        <f t="shared" si="16"/>
        <v>-5.4648768511918888</v>
      </c>
      <c r="T88" s="57">
        <f t="shared" si="17"/>
        <v>-5.4648768511918888</v>
      </c>
      <c r="U88" t="s">
        <v>384</v>
      </c>
      <c r="V88" t="s">
        <v>385</v>
      </c>
      <c r="W88" t="s">
        <v>410</v>
      </c>
      <c r="X88" s="40">
        <v>44470</v>
      </c>
      <c r="Y88" s="59" t="s">
        <v>425</v>
      </c>
    </row>
    <row r="89" spans="1:25" ht="15" x14ac:dyDescent="0.25">
      <c r="A89">
        <v>2.1</v>
      </c>
      <c r="B89">
        <v>1.81</v>
      </c>
      <c r="C89" s="45">
        <f t="shared" si="9"/>
        <v>2.8676664035780064E-2</v>
      </c>
      <c r="D89" s="46">
        <f>IF(OR($A89="",$B89=""),"",A89*'MPTO_working_2-way'!$G88)</f>
        <v>2.160220994475138</v>
      </c>
      <c r="E89" s="48">
        <f>IF(OR($A89="",$B89=""),"",B89*'MPTO_working_2-way'!$G88)</f>
        <v>1.861904761904762</v>
      </c>
      <c r="F89" s="46">
        <f>IF(OR($A89="",$B89=""),"",'MPTO_working_2-way'!D88)</f>
        <v>2.1651951011107946</v>
      </c>
      <c r="G89" s="48">
        <f>IF(OR($A89="",$B89=""),"",'MPTO_working_2-way'!E88)</f>
        <v>1.858225372769494</v>
      </c>
      <c r="H89" s="46">
        <f>IF(OR($A89="",$B89=""),"",'OddsRatio_working_2-way'!M88)</f>
        <v>2.1653431646335015</v>
      </c>
      <c r="I89" s="46">
        <f>IF(OR($A89="",$B89=""),"",'OddsRatio_working_2-way'!N88)</f>
        <v>1.8581163303210331</v>
      </c>
      <c r="J89" s="46">
        <f>IF('Log_working_2-way'!$D88="","",A89^('Log_working_2-way'!$D88))</f>
        <v>2.1676082555034109</v>
      </c>
      <c r="K89" s="48">
        <f>IF('Log_working_2-way'!$D88="","",B89^('Log_working_2-way'!$D88))</f>
        <v>1.8564516354578522</v>
      </c>
      <c r="L89" s="55">
        <f t="shared" si="10"/>
        <v>0.46291560102301793</v>
      </c>
      <c r="M89" s="55">
        <f t="shared" si="11"/>
        <v>0.53708439897698212</v>
      </c>
      <c r="N89" s="56">
        <v>186</v>
      </c>
      <c r="O89" s="56">
        <f t="shared" si="12"/>
        <v>97.428571428571431</v>
      </c>
      <c r="P89" s="56">
        <f t="shared" si="13"/>
        <v>83.237569060773495</v>
      </c>
      <c r="Q89" s="56">
        <f t="shared" si="14"/>
        <v>102.76243093922652</v>
      </c>
      <c r="R89" s="56">
        <f t="shared" si="15"/>
        <v>88.571428571428569</v>
      </c>
      <c r="S89" s="57">
        <f t="shared" si="16"/>
        <v>-5.3338595106550883</v>
      </c>
      <c r="T89" s="57">
        <f t="shared" si="17"/>
        <v>-5.3338595106550741</v>
      </c>
      <c r="U89" t="s">
        <v>386</v>
      </c>
      <c r="V89" t="s">
        <v>387</v>
      </c>
      <c r="W89" t="s">
        <v>410</v>
      </c>
      <c r="X89" s="40">
        <v>44470</v>
      </c>
      <c r="Y89" s="59" t="s">
        <v>427</v>
      </c>
    </row>
    <row r="90" spans="1:25" ht="15" x14ac:dyDescent="0.25">
      <c r="A90">
        <v>1.78</v>
      </c>
      <c r="B90">
        <v>2.09</v>
      </c>
      <c r="C90" s="45">
        <f t="shared" si="9"/>
        <v>4.0266652330519959E-2</v>
      </c>
      <c r="D90" s="46">
        <f>IF(OR($A90="",$B90=""),"",A90*'MPTO_working_2-way'!$G89)</f>
        <v>1.8516746411483256</v>
      </c>
      <c r="E90" s="48">
        <f>IF(OR($A90="",$B90=""),"",B90*'MPTO_working_2-way'!$G89)</f>
        <v>2.1741573033707864</v>
      </c>
      <c r="F90" s="46">
        <f>IF(OR($A90="",$B90=""),"",'MPTO_working_2-way'!D89)</f>
        <v>1.8461614808198106</v>
      </c>
      <c r="G90" s="48">
        <f>IF(OR($A90="",$B90=""),"",'MPTO_working_2-way'!E89)</f>
        <v>2.1818075186206087</v>
      </c>
      <c r="H90" s="46">
        <f>IF(OR($A90="",$B90=""),"",'OddsRatio_working_2-way'!M89)</f>
        <v>1.8459292702556338</v>
      </c>
      <c r="I90" s="46">
        <f>IF(OR($A90="",$B90=""),"",'OddsRatio_working_2-way'!N89)</f>
        <v>2.1821319289469754</v>
      </c>
      <c r="J90" s="46">
        <f>IF('Log_working_2-way'!$D89="","",A90^('Log_working_2-way'!$D89))</f>
        <v>1.8434137605840082</v>
      </c>
      <c r="K90" s="48">
        <f>IF('Log_working_2-way'!$D89="","",B90^('Log_working_2-way'!$D89))</f>
        <v>2.1856576768529026</v>
      </c>
      <c r="L90" s="55">
        <f t="shared" si="10"/>
        <v>0.54005167958656319</v>
      </c>
      <c r="M90" s="55">
        <f t="shared" si="11"/>
        <v>0.4599483204134367</v>
      </c>
      <c r="N90" s="56">
        <v>187</v>
      </c>
      <c r="O90" s="56">
        <f t="shared" si="12"/>
        <v>81.943820224719119</v>
      </c>
      <c r="P90" s="56">
        <f t="shared" si="13"/>
        <v>97.526315789473685</v>
      </c>
      <c r="Q90" s="56">
        <f t="shared" si="14"/>
        <v>89.473684210526329</v>
      </c>
      <c r="R90" s="56">
        <f t="shared" si="15"/>
        <v>105.05617977528091</v>
      </c>
      <c r="S90" s="57">
        <f t="shared" si="16"/>
        <v>-7.5298639858072107</v>
      </c>
      <c r="T90" s="57">
        <f t="shared" si="17"/>
        <v>-7.5298639858072249</v>
      </c>
      <c r="U90" t="s">
        <v>388</v>
      </c>
      <c r="V90" t="s">
        <v>389</v>
      </c>
      <c r="W90" t="s">
        <v>411</v>
      </c>
      <c r="X90" s="40">
        <v>44470</v>
      </c>
      <c r="Y90" s="59" t="s">
        <v>428</v>
      </c>
    </row>
    <row r="91" spans="1:25" ht="15" x14ac:dyDescent="0.25">
      <c r="A91">
        <v>1.62</v>
      </c>
      <c r="B91">
        <v>2.4</v>
      </c>
      <c r="C91" s="45">
        <f t="shared" si="9"/>
        <v>3.3950617283950546E-2</v>
      </c>
      <c r="D91" s="46">
        <f>IF(OR($A91="",$B91=""),"",A91*'MPTO_working_2-way'!$G90)</f>
        <v>1.675</v>
      </c>
      <c r="E91" s="48">
        <f>IF(OR($A91="",$B91=""),"",B91*'MPTO_working_2-way'!$G90)</f>
        <v>2.4814814814814814</v>
      </c>
      <c r="F91" s="46">
        <f>IF(OR($A91="",$B91=""),"",'MPTO_working_2-way'!D90)</f>
        <v>1.6658097686375322</v>
      </c>
      <c r="G91" s="48">
        <f>IF(OR($A91="",$B91=""),"",'MPTO_working_2-way'!E90)</f>
        <v>2.5019305019305014</v>
      </c>
      <c r="H91" s="46">
        <f>IF(OR($A91="",$B91=""),"",'OddsRatio_working_2-way'!M90)</f>
        <v>1.6654751256486924</v>
      </c>
      <c r="I91" s="46">
        <f>IF(OR($A91="",$B91=""),"",'OddsRatio_working_2-way'!N90)</f>
        <v>2.502685767593821</v>
      </c>
      <c r="J91" s="46">
        <f>IF('Log_working_2-way'!$D90="","",A91^('Log_working_2-way'!$D90))</f>
        <v>1.6612975476246807</v>
      </c>
      <c r="K91" s="48">
        <f>IF('Log_working_2-way'!$D90="","",B91^('Log_working_2-way'!$D90))</f>
        <v>2.5121786003771214</v>
      </c>
      <c r="L91" s="55">
        <f t="shared" si="10"/>
        <v>0.59701492537313428</v>
      </c>
      <c r="M91" s="55">
        <f t="shared" si="11"/>
        <v>0.40298507462686567</v>
      </c>
      <c r="N91" s="56">
        <v>188</v>
      </c>
      <c r="O91" s="56">
        <f t="shared" si="12"/>
        <v>71.950617283950621</v>
      </c>
      <c r="P91" s="56">
        <f t="shared" si="13"/>
        <v>109.66666666666667</v>
      </c>
      <c r="Q91" s="56">
        <f t="shared" si="14"/>
        <v>78.333333333333343</v>
      </c>
      <c r="R91" s="56">
        <f t="shared" si="15"/>
        <v>116.04938271604938</v>
      </c>
      <c r="S91" s="57">
        <f t="shared" si="16"/>
        <v>-6.3827160493827222</v>
      </c>
      <c r="T91" s="57">
        <f t="shared" si="17"/>
        <v>-6.382716049382708</v>
      </c>
      <c r="U91" t="s">
        <v>390</v>
      </c>
      <c r="V91" t="s">
        <v>391</v>
      </c>
      <c r="W91" t="s">
        <v>411</v>
      </c>
      <c r="X91" s="40">
        <v>44470</v>
      </c>
      <c r="Y91" s="59" t="s">
        <v>429</v>
      </c>
    </row>
    <row r="92" spans="1:25" ht="15" x14ac:dyDescent="0.25">
      <c r="A92">
        <v>1.83</v>
      </c>
      <c r="B92">
        <v>2.0499999999999998</v>
      </c>
      <c r="C92" s="45">
        <f t="shared" si="9"/>
        <v>3.4252965480474407E-2</v>
      </c>
      <c r="D92" s="46">
        <f>IF(OR($A92="",$B92=""),"",A92*'MPTO_working_2-way'!$G91)</f>
        <v>1.8926829268292682</v>
      </c>
      <c r="E92" s="48">
        <f>IF(OR($A92="",$B92=""),"",B92*'MPTO_working_2-way'!$G91)</f>
        <v>2.1202185792349724</v>
      </c>
      <c r="F92" s="46">
        <f>IF(OR($A92="",$B92=""),"",'MPTO_working_2-way'!D91)</f>
        <v>1.8892106257081707</v>
      </c>
      <c r="G92" s="48">
        <f>IF(OR($A92="",$B92=""),"",'MPTO_working_2-way'!E91)</f>
        <v>2.1245929491717397</v>
      </c>
      <c r="H92" s="46">
        <f>IF(OR($A92="",$B92=""),"",'OddsRatio_working_2-way'!M91)</f>
        <v>1.8890872794479689</v>
      </c>
      <c r="I92" s="46">
        <f>IF(OR($A92="",$B92=""),"",'OddsRatio_working_2-way'!N91)</f>
        <v>2.1247489679763456</v>
      </c>
      <c r="J92" s="46">
        <f>IF('Log_working_2-way'!$D91="","",A92^('Log_working_2-way'!$D91))</f>
        <v>1.8875091450726849</v>
      </c>
      <c r="K92" s="48">
        <f>IF('Log_working_2-way'!$D91="","",B92^('Log_working_2-way'!$D91))</f>
        <v>2.1267489530128172</v>
      </c>
      <c r="L92" s="55">
        <f t="shared" si="10"/>
        <v>0.52835051546391754</v>
      </c>
      <c r="M92" s="55">
        <f t="shared" si="11"/>
        <v>0.47164948453608252</v>
      </c>
      <c r="N92" s="56">
        <v>189</v>
      </c>
      <c r="O92" s="56">
        <f t="shared" si="12"/>
        <v>85.721311475409834</v>
      </c>
      <c r="P92" s="56">
        <f t="shared" si="13"/>
        <v>96.804878048780495</v>
      </c>
      <c r="Q92" s="56">
        <f t="shared" si="14"/>
        <v>92.195121951219519</v>
      </c>
      <c r="R92" s="56">
        <f t="shared" si="15"/>
        <v>103.27868852459015</v>
      </c>
      <c r="S92" s="57">
        <f t="shared" si="16"/>
        <v>-6.4738104758096853</v>
      </c>
      <c r="T92" s="57">
        <f t="shared" si="17"/>
        <v>-6.4738104758096569</v>
      </c>
      <c r="U92" t="s">
        <v>392</v>
      </c>
      <c r="V92" t="s">
        <v>393</v>
      </c>
      <c r="W92" t="s">
        <v>411</v>
      </c>
      <c r="X92" s="40">
        <v>44470</v>
      </c>
      <c r="Y92" s="59" t="s">
        <v>417</v>
      </c>
    </row>
    <row r="93" spans="1:25" ht="15" x14ac:dyDescent="0.25">
      <c r="A93">
        <v>1.53</v>
      </c>
      <c r="B93">
        <v>2.4900000000000002</v>
      </c>
      <c r="C93" s="45">
        <f t="shared" si="9"/>
        <v>5.5201196944641318E-2</v>
      </c>
      <c r="D93" s="46">
        <f>IF(OR($A93="",$B93=""),"",A93*'MPTO_working_2-way'!$G92)</f>
        <v>1.6144578313253013</v>
      </c>
      <c r="E93" s="48">
        <f>IF(OR($A93="",$B93=""),"",B93*'MPTO_working_2-way'!$G92)</f>
        <v>2.6274509803921573</v>
      </c>
      <c r="F93" s="46">
        <f>IF(OR($A93="",$B93=""),"",'MPTO_working_2-way'!D92)</f>
        <v>1.5974589596829991</v>
      </c>
      <c r="G93" s="48">
        <f>IF(OR($A93="",$B93=""),"",'MPTO_working_2-way'!E92)</f>
        <v>2.6737551321191706</v>
      </c>
      <c r="H93" s="46">
        <f>IF(OR($A93="",$B93=""),"",'OddsRatio_working_2-way'!M92)</f>
        <v>1.5964098406184934</v>
      </c>
      <c r="I93" s="46">
        <f>IF(OR($A93="",$B93=""),"",'OddsRatio_working_2-way'!N92)</f>
        <v>2.6766993632482183</v>
      </c>
      <c r="J93" s="46">
        <f>IF('Log_working_2-way'!$D92="","",A93^('Log_working_2-way'!$D92))</f>
        <v>1.5885796783005146</v>
      </c>
      <c r="K93" s="48">
        <f>IF('Log_working_2-way'!$D92="","",B93^('Log_working_2-way'!$D92))</f>
        <v>2.6990053120450619</v>
      </c>
      <c r="L93" s="55">
        <f t="shared" si="10"/>
        <v>0.61940298507462688</v>
      </c>
      <c r="M93" s="55">
        <f t="shared" si="11"/>
        <v>0.38059701492537307</v>
      </c>
      <c r="N93" s="56">
        <v>190</v>
      </c>
      <c r="O93" s="56">
        <f t="shared" si="12"/>
        <v>65.816993464052274</v>
      </c>
      <c r="P93" s="56">
        <f t="shared" si="13"/>
        <v>113.69477911646585</v>
      </c>
      <c r="Q93" s="56">
        <f t="shared" si="14"/>
        <v>76.305220883534119</v>
      </c>
      <c r="R93" s="56">
        <f t="shared" si="15"/>
        <v>124.18300653594771</v>
      </c>
      <c r="S93" s="57">
        <f t="shared" si="16"/>
        <v>-10.488227419481845</v>
      </c>
      <c r="T93" s="57">
        <f t="shared" si="17"/>
        <v>-10.488227419481859</v>
      </c>
      <c r="U93" t="s">
        <v>90</v>
      </c>
      <c r="V93" t="s">
        <v>394</v>
      </c>
      <c r="W93" t="s">
        <v>414</v>
      </c>
      <c r="X93" s="40">
        <v>44470</v>
      </c>
      <c r="Y93" s="59" t="s">
        <v>434</v>
      </c>
    </row>
    <row r="94" spans="1:25" ht="15" x14ac:dyDescent="0.25">
      <c r="A94">
        <v>2.44</v>
      </c>
      <c r="B94">
        <v>1.56</v>
      </c>
      <c r="C94" s="45">
        <f t="shared" si="9"/>
        <v>5.0861706599411471E-2</v>
      </c>
      <c r="D94" s="46">
        <f>IF(OR($A94="",$B94=""),"",A94*'MPTO_working_2-way'!$G93)</f>
        <v>2.5641025641025639</v>
      </c>
      <c r="E94" s="48">
        <f>IF(OR($A94="",$B94=""),"",B94*'MPTO_working_2-way'!$G93)</f>
        <v>1.639344262295082</v>
      </c>
      <c r="F94" s="46">
        <f>IF(OR($A94="",$B94=""),"",'MPTO_working_2-way'!D93)</f>
        <v>2.6014215418261344</v>
      </c>
      <c r="G94" s="48">
        <f>IF(OR($A94="",$B94=""),"",'MPTO_working_2-way'!E93)</f>
        <v>1.6244452031410037</v>
      </c>
      <c r="H94" s="46">
        <f>IF(OR($A94="",$B94=""),"",'OddsRatio_working_2-way'!M93)</f>
        <v>2.6035674514745457</v>
      </c>
      <c r="I94" s="46">
        <f>IF(OR($A94="",$B94=""),"",'OddsRatio_working_2-way'!N93)</f>
        <v>1.6236095644623239</v>
      </c>
      <c r="J94" s="46">
        <f>IF('Log_working_2-way'!$D93="","",A94^('Log_working_2-way'!$D93))</f>
        <v>2.6213601840763054</v>
      </c>
      <c r="K94" s="48">
        <f>IF('Log_working_2-way'!$D93="","",B94^('Log_working_2-way'!$D93))</f>
        <v>1.616766101584739</v>
      </c>
      <c r="L94" s="55">
        <f t="shared" si="10"/>
        <v>0.39</v>
      </c>
      <c r="M94" s="55">
        <f t="shared" si="11"/>
        <v>0.61</v>
      </c>
      <c r="N94" s="56">
        <v>191</v>
      </c>
      <c r="O94" s="56">
        <f t="shared" si="12"/>
        <v>112.72131147540982</v>
      </c>
      <c r="P94" s="56">
        <f t="shared" si="13"/>
        <v>68.564102564102583</v>
      </c>
      <c r="Q94" s="56">
        <f t="shared" si="14"/>
        <v>122.43589743589743</v>
      </c>
      <c r="R94" s="56">
        <f t="shared" si="15"/>
        <v>78.278688524590166</v>
      </c>
      <c r="S94" s="57">
        <f t="shared" si="16"/>
        <v>-9.7145859604876108</v>
      </c>
      <c r="T94" s="57">
        <f t="shared" si="17"/>
        <v>-9.7145859604875824</v>
      </c>
      <c r="U94" t="s">
        <v>395</v>
      </c>
      <c r="V94" t="s">
        <v>396</v>
      </c>
      <c r="W94" t="s">
        <v>414</v>
      </c>
      <c r="X94" s="40">
        <v>44470</v>
      </c>
      <c r="Y94" s="59" t="s">
        <v>431</v>
      </c>
    </row>
    <row r="95" spans="1:25" ht="15" x14ac:dyDescent="0.25">
      <c r="A95">
        <v>2.5</v>
      </c>
      <c r="B95">
        <v>1.53</v>
      </c>
      <c r="C95" s="45">
        <f t="shared" si="9"/>
        <v>5.3594771241830097E-2</v>
      </c>
      <c r="D95" s="46">
        <f>IF(OR($A95="",$B95=""),"",A95*'MPTO_working_2-way'!$G94)</f>
        <v>2.6339869281045751</v>
      </c>
      <c r="E95" s="48">
        <f>IF(OR($A95="",$B95=""),"",B95*'MPTO_working_2-way'!$G94)</f>
        <v>1.6120000000000001</v>
      </c>
      <c r="F95" s="46">
        <f>IF(OR($A95="",$B95=""),"",'MPTO_working_2-way'!D94)</f>
        <v>2.679509632224168</v>
      </c>
      <c r="G95" s="48">
        <f>IF(OR($A95="",$B95=""),"",'MPTO_working_2-way'!E94)</f>
        <v>1.5954118873826904</v>
      </c>
      <c r="H95" s="46">
        <f>IF(OR($A95="",$B95=""),"",'OddsRatio_working_2-way'!M94)</f>
        <v>2.6823164622761335</v>
      </c>
      <c r="I95" s="46">
        <f>IF(OR($A95="",$B95=""),"",'OddsRatio_working_2-way'!N94)</f>
        <v>1.5944184833375672</v>
      </c>
      <c r="J95" s="46">
        <f>IF('Log_working_2-way'!$D94="","",A95^('Log_working_2-way'!$D94))</f>
        <v>2.7042054709323193</v>
      </c>
      <c r="K95" s="48">
        <f>IF('Log_working_2-way'!$D94="","",B95^('Log_working_2-way'!$D94))</f>
        <v>1.586783704812528</v>
      </c>
      <c r="L95" s="55">
        <f t="shared" si="10"/>
        <v>0.3796526054590571</v>
      </c>
      <c r="M95" s="55">
        <f t="shared" si="11"/>
        <v>0.6203473945409429</v>
      </c>
      <c r="N95" s="56">
        <v>192</v>
      </c>
      <c r="O95" s="56">
        <f t="shared" si="12"/>
        <v>115.2</v>
      </c>
      <c r="P95" s="56">
        <f t="shared" si="13"/>
        <v>66.509803921568619</v>
      </c>
      <c r="Q95" s="56">
        <f t="shared" si="14"/>
        <v>125.49019607843138</v>
      </c>
      <c r="R95" s="56">
        <f t="shared" si="15"/>
        <v>76.800000000000011</v>
      </c>
      <c r="S95" s="57">
        <f t="shared" si="16"/>
        <v>-10.290196078431379</v>
      </c>
      <c r="T95" s="57">
        <f t="shared" si="17"/>
        <v>-10.290196078431393</v>
      </c>
      <c r="U95" t="s">
        <v>397</v>
      </c>
      <c r="V95" t="s">
        <v>93</v>
      </c>
      <c r="W95" t="s">
        <v>414</v>
      </c>
      <c r="X95" s="40">
        <v>44470</v>
      </c>
      <c r="Y95" s="59" t="s">
        <v>419</v>
      </c>
    </row>
    <row r="96" spans="1:25" ht="15" x14ac:dyDescent="0.25">
      <c r="A96">
        <v>2.35</v>
      </c>
      <c r="B96">
        <v>1.57</v>
      </c>
      <c r="C96" s="45">
        <f t="shared" si="9"/>
        <v>6.2474590052852719E-2</v>
      </c>
      <c r="D96" s="46">
        <f>IF(OR($A96="",$B96=""),"",A96*'MPTO_working_2-way'!$G95)</f>
        <v>2.4968152866242042</v>
      </c>
      <c r="E96" s="48">
        <f>IF(OR($A96="",$B96=""),"",B96*'MPTO_working_2-way'!$G95)</f>
        <v>1.6680851063829789</v>
      </c>
      <c r="F96" s="46">
        <f>IF(OR($A96="",$B96=""),"",'MPTO_working_2-way'!D95)</f>
        <v>2.5361746004468122</v>
      </c>
      <c r="G96" s="48">
        <f>IF(OR($A96="",$B96=""),"",'MPTO_working_2-way'!E95)</f>
        <v>1.6509676697617184</v>
      </c>
      <c r="H96" s="46">
        <f>IF(OR($A96="",$B96=""),"",'OddsRatio_working_2-way'!M95)</f>
        <v>2.5389675281277309</v>
      </c>
      <c r="I96" s="46">
        <f>IF(OR($A96="",$B96=""),"",'OddsRatio_working_2-way'!N95)</f>
        <v>1.6497862896539313</v>
      </c>
      <c r="J96" s="46">
        <f>IF('Log_working_2-way'!$D95="","",A96^('Log_working_2-way'!$D95))</f>
        <v>2.5579404886095309</v>
      </c>
      <c r="K96" s="48">
        <f>IF('Log_working_2-way'!$D95="","",B96^('Log_working_2-way'!$D95))</f>
        <v>1.6418730415573635</v>
      </c>
      <c r="L96" s="55">
        <f t="shared" si="10"/>
        <v>0.40051020408163263</v>
      </c>
      <c r="M96" s="55">
        <f t="shared" si="11"/>
        <v>0.59948979591836726</v>
      </c>
      <c r="N96" s="56">
        <v>193</v>
      </c>
      <c r="O96" s="56">
        <f t="shared" si="12"/>
        <v>110.87234042553192</v>
      </c>
      <c r="P96" s="56">
        <f t="shared" si="13"/>
        <v>70.070063694267503</v>
      </c>
      <c r="Q96" s="56">
        <f t="shared" si="14"/>
        <v>122.92993630573248</v>
      </c>
      <c r="R96" s="56">
        <f t="shared" si="15"/>
        <v>82.127659574468083</v>
      </c>
      <c r="S96" s="57">
        <f t="shared" si="16"/>
        <v>-12.057595880200566</v>
      </c>
      <c r="T96" s="57">
        <f t="shared" si="17"/>
        <v>-12.05759588020058</v>
      </c>
      <c r="U96" t="s">
        <v>91</v>
      </c>
      <c r="V96" t="s">
        <v>398</v>
      </c>
      <c r="W96" t="s">
        <v>414</v>
      </c>
      <c r="X96" s="40">
        <v>44470</v>
      </c>
      <c r="Y96" s="59" t="s">
        <v>423</v>
      </c>
    </row>
    <row r="97" spans="1:25" ht="15" x14ac:dyDescent="0.25">
      <c r="A97">
        <v>1.6</v>
      </c>
      <c r="B97">
        <v>2.4900000000000002</v>
      </c>
      <c r="C97" s="45">
        <f t="shared" si="9"/>
        <v>2.6606425702811132E-2</v>
      </c>
      <c r="D97" s="46">
        <f>IF(OR($A97="",$B97=""),"",A97*'MPTO_working_2-way'!$G96)</f>
        <v>1.642570281124498</v>
      </c>
      <c r="E97" s="48">
        <f>IF(OR($A97="",$B97=""),"",B97*'MPTO_working_2-way'!$G96)</f>
        <v>2.5562499999999999</v>
      </c>
      <c r="F97" s="46">
        <f>IF(OR($A97="",$B97=""),"",'MPTO_working_2-way'!D96)</f>
        <v>1.6347968814115716</v>
      </c>
      <c r="G97" s="48">
        <f>IF(OR($A97="",$B97=""),"",'MPTO_working_2-way'!E96)</f>
        <v>2.5753070458952809</v>
      </c>
      <c r="H97" s="46">
        <f>IF(OR($A97="",$B97=""),"",'OddsRatio_working_2-way'!M96)</f>
        <v>1.6345743169703524</v>
      </c>
      <c r="I97" s="46">
        <f>IF(OR($A97="",$B97=""),"",'OddsRatio_working_2-way'!N96)</f>
        <v>2.5758595538097082</v>
      </c>
      <c r="J97" s="46">
        <f>IF('Log_working_2-way'!$D96="","",A97^('Log_working_2-way'!$D96))</f>
        <v>1.6310520901344163</v>
      </c>
      <c r="K97" s="48">
        <f>IF('Log_working_2-way'!$D96="","",B97^('Log_working_2-way'!$D96))</f>
        <v>2.5846552378694785</v>
      </c>
      <c r="L97" s="55">
        <f t="shared" si="10"/>
        <v>0.60880195599022002</v>
      </c>
      <c r="M97" s="55">
        <f t="shared" si="11"/>
        <v>0.39119804400977998</v>
      </c>
      <c r="N97" s="56">
        <v>194</v>
      </c>
      <c r="O97" s="56">
        <f t="shared" si="12"/>
        <v>72.750000000000028</v>
      </c>
      <c r="P97" s="56">
        <f t="shared" si="13"/>
        <v>116.08835341365463</v>
      </c>
      <c r="Q97" s="56">
        <f t="shared" si="14"/>
        <v>77.91164658634537</v>
      </c>
      <c r="R97" s="56">
        <f t="shared" si="15"/>
        <v>121.25</v>
      </c>
      <c r="S97" s="57">
        <f t="shared" si="16"/>
        <v>-5.1616465863453413</v>
      </c>
      <c r="T97" s="57">
        <f t="shared" si="17"/>
        <v>-5.1616465863453698</v>
      </c>
      <c r="U97" t="s">
        <v>102</v>
      </c>
      <c r="V97" t="s">
        <v>143</v>
      </c>
      <c r="W97" t="s">
        <v>310</v>
      </c>
      <c r="X97" s="40">
        <v>44470</v>
      </c>
      <c r="Y97" s="59" t="s">
        <v>420</v>
      </c>
    </row>
    <row r="98" spans="1:25" ht="15" x14ac:dyDescent="0.25">
      <c r="A98">
        <v>1.79</v>
      </c>
      <c r="B98">
        <v>2.12</v>
      </c>
      <c r="C98" s="45">
        <f t="shared" si="9"/>
        <v>3.0357331084642114E-2</v>
      </c>
      <c r="D98" s="46">
        <f>IF(OR($A98="",$B98=""),"",A98*'MPTO_working_2-way'!$G97)</f>
        <v>1.8443396226415094</v>
      </c>
      <c r="E98" s="48">
        <f>IF(OR($A98="",$B98=""),"",B98*'MPTO_working_2-way'!$G97)</f>
        <v>2.1843575418994412</v>
      </c>
      <c r="F98" s="46">
        <f>IF(OR($A98="",$B98=""),"",'MPTO_working_2-way'!D97)</f>
        <v>1.8399922420480992</v>
      </c>
      <c r="G98" s="48">
        <f>IF(OR($A98="",$B98=""),"",'MPTO_working_2-way'!E97)</f>
        <v>2.1904871854075272</v>
      </c>
      <c r="H98" s="46">
        <f>IF(OR($A98="",$B98=""),"",'OddsRatio_working_2-way'!M97)</f>
        <v>1.8398554297360612</v>
      </c>
      <c r="I98" s="46">
        <f>IF(OR($A98="",$B98=""),"",'OddsRatio_working_2-way'!N97)</f>
        <v>2.1906811155751749</v>
      </c>
      <c r="J98" s="46">
        <f>IF('Log_working_2-way'!$D97="","",A98^('Log_working_2-way'!$D97))</f>
        <v>1.8378863083703576</v>
      </c>
      <c r="K98" s="48">
        <f>IF('Log_working_2-way'!$D97="","",B98^('Log_working_2-way'!$D97))</f>
        <v>2.1934793420182777</v>
      </c>
      <c r="L98" s="55">
        <f t="shared" si="10"/>
        <v>0.5421994884910486</v>
      </c>
      <c r="M98" s="55">
        <f t="shared" si="11"/>
        <v>0.45780051150895146</v>
      </c>
      <c r="N98" s="56">
        <v>195</v>
      </c>
      <c r="O98" s="56">
        <f t="shared" si="12"/>
        <v>86.061452513966486</v>
      </c>
      <c r="P98" s="56">
        <f t="shared" si="13"/>
        <v>103.01886792452831</v>
      </c>
      <c r="Q98" s="56">
        <f t="shared" si="14"/>
        <v>91.981132075471692</v>
      </c>
      <c r="R98" s="56">
        <f t="shared" si="15"/>
        <v>108.93854748603351</v>
      </c>
      <c r="S98" s="57">
        <f t="shared" si="16"/>
        <v>-5.9196795615052054</v>
      </c>
      <c r="T98" s="57">
        <f t="shared" si="17"/>
        <v>-5.9196795615052054</v>
      </c>
      <c r="U98" t="s">
        <v>103</v>
      </c>
      <c r="V98" t="s">
        <v>51</v>
      </c>
      <c r="W98" t="s">
        <v>310</v>
      </c>
      <c r="X98" s="40">
        <v>44470</v>
      </c>
      <c r="Y98" s="59" t="s">
        <v>417</v>
      </c>
    </row>
    <row r="99" spans="1:25" ht="15" x14ac:dyDescent="0.25">
      <c r="A99">
        <v>1.93</v>
      </c>
      <c r="B99">
        <v>1.97</v>
      </c>
      <c r="C99" s="45">
        <f t="shared" si="9"/>
        <v>2.5748928223876311E-2</v>
      </c>
      <c r="D99" s="46">
        <f>IF(OR($A99="",$B99=""),"",A99*'MPTO_working_2-way'!$G98)</f>
        <v>1.9796954314720812</v>
      </c>
      <c r="E99" s="48">
        <f>IF(OR($A99="",$B99=""),"",B99*'MPTO_working_2-way'!$G98)</f>
        <v>2.0207253886010363</v>
      </c>
      <c r="F99" s="46">
        <f>IF(OR($A99="",$B99=""),"",'MPTO_working_2-way'!D98)</f>
        <v>1.9791780536685666</v>
      </c>
      <c r="G99" s="48">
        <f>IF(OR($A99="",$B99=""),"",'MPTO_working_2-way'!E98)</f>
        <v>2.0212647191728026</v>
      </c>
      <c r="H99" s="46">
        <f>IF(OR($A99="",$B99=""),"",'OddsRatio_working_2-way'!M98)</f>
        <v>1.9791643818062103</v>
      </c>
      <c r="I99" s="46">
        <f>IF(OR($A99="",$B99=""),"",'OddsRatio_working_2-way'!N98)</f>
        <v>2.021278978873144</v>
      </c>
      <c r="J99" s="46">
        <f>IF('Log_working_2-way'!$D98="","",A99^('Log_working_2-way'!$D98))</f>
        <v>1.9789304913693861</v>
      </c>
      <c r="K99" s="48">
        <f>IF('Log_working_2-way'!$D98="","",B99^('Log_working_2-way'!$D98))</f>
        <v>2.0215229873993761</v>
      </c>
      <c r="L99" s="55">
        <f t="shared" si="10"/>
        <v>0.50512820512820511</v>
      </c>
      <c r="M99" s="55">
        <f t="shared" si="11"/>
        <v>0.49487179487179483</v>
      </c>
      <c r="N99" s="56">
        <v>196</v>
      </c>
      <c r="O99" s="56">
        <f t="shared" si="12"/>
        <v>94.445595854922274</v>
      </c>
      <c r="P99" s="56">
        <f t="shared" si="13"/>
        <v>96.507614213197968</v>
      </c>
      <c r="Q99" s="56">
        <f t="shared" si="14"/>
        <v>99.492385786802018</v>
      </c>
      <c r="R99" s="56">
        <f t="shared" si="15"/>
        <v>101.55440414507774</v>
      </c>
      <c r="S99" s="57">
        <f t="shared" si="16"/>
        <v>-5.0467899318797436</v>
      </c>
      <c r="T99" s="57">
        <f t="shared" si="17"/>
        <v>-5.046789931879772</v>
      </c>
      <c r="U99" t="s">
        <v>141</v>
      </c>
      <c r="V99" t="s">
        <v>97</v>
      </c>
      <c r="W99" t="s">
        <v>310</v>
      </c>
      <c r="X99" s="40">
        <v>44470</v>
      </c>
      <c r="Y99" s="59" t="s">
        <v>428</v>
      </c>
    </row>
    <row r="100" spans="1:25" ht="15" x14ac:dyDescent="0.25">
      <c r="A100">
        <v>1.91</v>
      </c>
      <c r="B100">
        <v>2</v>
      </c>
      <c r="C100" s="45">
        <f t="shared" si="9"/>
        <v>2.3560209424083656E-2</v>
      </c>
      <c r="D100" s="46">
        <f>IF(OR($A100="",$B100=""),"",A100*'MPTO_working_2-way'!$G99)</f>
        <v>1.9549999999999996</v>
      </c>
      <c r="E100" s="48">
        <f>IF(OR($A100="",$B100=""),"",B100*'MPTO_working_2-way'!$G99)</f>
        <v>2.0471204188481673</v>
      </c>
      <c r="F100" s="46">
        <f>IF(OR($A100="",$B100=""),"",'MPTO_working_2-way'!D99)</f>
        <v>1.9539641943734012</v>
      </c>
      <c r="G100" s="48">
        <f>IF(OR($A100="",$B100=""),"",'MPTO_working_2-way'!E99)</f>
        <v>2.0482573726541551</v>
      </c>
      <c r="H100" s="46">
        <f>IF(OR($A100="",$B100=""),"",'OddsRatio_working_2-way'!M99)</f>
        <v>1.9539392014169454</v>
      </c>
      <c r="I100" s="46">
        <f>IF(OR($A100="",$B100=""),"",'OddsRatio_working_2-way'!N99)</f>
        <v>2.0482848367219182</v>
      </c>
      <c r="J100" s="46">
        <f>IF('Log_working_2-way'!$D99="","",A100^('Log_working_2-way'!$D99))</f>
        <v>1.95347196121136</v>
      </c>
      <c r="K100" s="48">
        <f>IF('Log_working_2-way'!$D99="","",B100^('Log_working_2-way'!$D99))</f>
        <v>2.0487985391091357</v>
      </c>
      <c r="L100" s="55">
        <f t="shared" si="10"/>
        <v>0.51150895140664976</v>
      </c>
      <c r="M100" s="55">
        <f t="shared" si="11"/>
        <v>0.48849104859335046</v>
      </c>
      <c r="N100" s="56">
        <v>197</v>
      </c>
      <c r="O100" s="56">
        <f t="shared" si="12"/>
        <v>93.858638743455487</v>
      </c>
      <c r="P100" s="56">
        <f t="shared" si="13"/>
        <v>98.5</v>
      </c>
      <c r="Q100" s="56">
        <f t="shared" si="14"/>
        <v>98.5</v>
      </c>
      <c r="R100" s="56">
        <f t="shared" si="15"/>
        <v>103.1413612565445</v>
      </c>
      <c r="S100" s="57">
        <f t="shared" si="16"/>
        <v>-4.6413612565445135</v>
      </c>
      <c r="T100" s="57">
        <f t="shared" si="17"/>
        <v>-4.6413612565444993</v>
      </c>
      <c r="U100" t="s">
        <v>142</v>
      </c>
      <c r="V100" t="s">
        <v>254</v>
      </c>
      <c r="W100" t="s">
        <v>310</v>
      </c>
      <c r="X100" s="40">
        <v>44470</v>
      </c>
      <c r="Y100" s="59" t="s">
        <v>429</v>
      </c>
    </row>
    <row r="101" spans="1:25" s="52" customFormat="1" ht="15" x14ac:dyDescent="0.25">
      <c r="A101">
        <v>1.75</v>
      </c>
      <c r="B101">
        <v>2.1800000000000002</v>
      </c>
      <c r="C101" s="45">
        <f t="shared" si="9"/>
        <v>3.0144167758846541E-2</v>
      </c>
      <c r="D101" s="46">
        <f>IF(OR($A101="",$B101=""),"",A101*'MPTO_working_2-way'!$G100)</f>
        <v>1.8027522935779814</v>
      </c>
      <c r="E101" s="48">
        <f>IF(OR($A101="",$B101=""),"",B101*'MPTO_working_2-way'!$G100)</f>
        <v>2.2457142857142856</v>
      </c>
      <c r="F101" s="46">
        <f>IF(OR($A101="",$B101=""),"",'MPTO_working_2-way'!D100)</f>
        <v>1.797408716136631</v>
      </c>
      <c r="G101" s="48">
        <f>IF(OR($A101="",$B101=""),"",'MPTO_working_2-way'!E100)</f>
        <v>2.2540620384047267</v>
      </c>
      <c r="H101" s="46">
        <f>IF(OR($A101="",$B101=""),"",'OddsRatio_working_2-way'!M100)</f>
        <v>1.797241005179101</v>
      </c>
      <c r="I101" s="46">
        <f>IF(OR($A101="",$B101=""),"",'OddsRatio_working_2-way'!N100)</f>
        <v>2.2543258481484516</v>
      </c>
      <c r="J101" s="46">
        <f>IF('Log_working_2-way'!$D100="","",A101^('Log_working_2-way'!$D100))</f>
        <v>1.7948212842092994</v>
      </c>
      <c r="K101" s="48">
        <f>IF('Log_working_2-way'!$D100="","",B101^('Log_working_2-way'!$D100))</f>
        <v>2.2581444657647705</v>
      </c>
      <c r="L101" s="55">
        <f t="shared" si="10"/>
        <v>0.55470737913486012</v>
      </c>
      <c r="M101" s="55">
        <f t="shared" si="11"/>
        <v>0.44529262086513999</v>
      </c>
      <c r="N101" s="56">
        <v>198</v>
      </c>
      <c r="O101" s="56">
        <f t="shared" si="12"/>
        <v>84.857142857142847</v>
      </c>
      <c r="P101" s="56">
        <f t="shared" si="13"/>
        <v>107.17431192660551</v>
      </c>
      <c r="Q101" s="56">
        <f t="shared" si="14"/>
        <v>90.825688073394488</v>
      </c>
      <c r="R101" s="56">
        <f t="shared" si="15"/>
        <v>113.14285714285714</v>
      </c>
      <c r="S101" s="57">
        <f t="shared" si="16"/>
        <v>-5.9685452162516412</v>
      </c>
      <c r="T101" s="57">
        <f t="shared" si="17"/>
        <v>-5.968545216251627</v>
      </c>
      <c r="U101" t="s">
        <v>94</v>
      </c>
      <c r="V101" t="s">
        <v>95</v>
      </c>
      <c r="W101" t="s">
        <v>310</v>
      </c>
      <c r="X101" s="40">
        <v>44470</v>
      </c>
      <c r="Y101" s="59" t="s">
        <v>427</v>
      </c>
    </row>
    <row r="102" spans="1:25" ht="15" x14ac:dyDescent="0.25">
      <c r="A102">
        <v>1.43</v>
      </c>
      <c r="B102">
        <v>2.79</v>
      </c>
      <c r="C102" s="45">
        <f t="shared" si="9"/>
        <v>5.772363836879979E-2</v>
      </c>
      <c r="D102" s="46">
        <f>IF(OR($A102="",$B102=""),"",A102*'MPTO_working_2-way'!$G101)</f>
        <v>1.5125448028673836</v>
      </c>
      <c r="E102" s="48">
        <f>IF(OR($A102="",$B102=""),"",B102*'MPTO_working_2-way'!$G101)</f>
        <v>2.9510489510489513</v>
      </c>
      <c r="F102" s="46">
        <f>IF(OR($A102="",$B102=""),"",'MPTO_working_2-way'!D101)</f>
        <v>1.4915602744079108</v>
      </c>
      <c r="G102" s="48">
        <f>IF(OR($A102="",$B102=""),"",'MPTO_working_2-way'!E101)</f>
        <v>3.0343385177016398</v>
      </c>
      <c r="H102" s="46">
        <f>IF(OR($A102="",$B102=""),"",'OddsRatio_working_2-way'!M101)</f>
        <v>1.4901259671626783</v>
      </c>
      <c r="I102" s="46">
        <f>IF(OR($A102="",$B102=""),"",'OddsRatio_working_2-way'!N101)</f>
        <v>3.0402918167934754</v>
      </c>
      <c r="J102" s="46">
        <f>IF('Log_working_2-way'!$D101="","",A102^('Log_working_2-way'!$D101))</f>
        <v>1.480412884637802</v>
      </c>
      <c r="K102" s="48">
        <f>IF('Log_working_2-way'!$D101="","",B102^('Log_working_2-way'!$D101))</f>
        <v>3.0815428394159143</v>
      </c>
      <c r="L102" s="55">
        <f t="shared" si="10"/>
        <v>0.66113744075829384</v>
      </c>
      <c r="M102" s="55">
        <f t="shared" si="11"/>
        <v>0.33886255924170616</v>
      </c>
      <c r="N102" s="56">
        <v>199</v>
      </c>
      <c r="O102" s="56">
        <f t="shared" si="12"/>
        <v>59.83916083916084</v>
      </c>
      <c r="P102" s="56">
        <f t="shared" si="13"/>
        <v>127.67383512544804</v>
      </c>
      <c r="Q102" s="56">
        <f t="shared" si="14"/>
        <v>71.326164874551964</v>
      </c>
      <c r="R102" s="56">
        <f t="shared" si="15"/>
        <v>139.16083916083917</v>
      </c>
      <c r="S102" s="57">
        <f t="shared" si="16"/>
        <v>-11.487004035391124</v>
      </c>
      <c r="T102" s="57">
        <f t="shared" si="17"/>
        <v>-11.487004035391138</v>
      </c>
      <c r="U102" t="s">
        <v>53</v>
      </c>
      <c r="V102" t="s">
        <v>101</v>
      </c>
      <c r="W102" t="s">
        <v>310</v>
      </c>
      <c r="X102" s="40">
        <v>44470</v>
      </c>
      <c r="Y102" s="59" t="s">
        <v>434</v>
      </c>
    </row>
    <row r="103" spans="1:25" ht="15" x14ac:dyDescent="0.25">
      <c r="A103">
        <v>1.61</v>
      </c>
      <c r="B103">
        <v>2.4</v>
      </c>
      <c r="C103" s="45">
        <f t="shared" si="9"/>
        <v>3.7784679089026829E-2</v>
      </c>
      <c r="D103" s="46">
        <f>IF(OR($A103="",$B103=""),"",A103*'MPTO_working_2-way'!$G102)</f>
        <v>1.6708333333333334</v>
      </c>
      <c r="E103" s="48">
        <f>IF(OR($A103="",$B103=""),"",B103*'MPTO_working_2-way'!$G102)</f>
        <v>2.4906832298136643</v>
      </c>
      <c r="F103" s="46">
        <f>IF(OR($A103="",$B103=""),"",'MPTO_working_2-way'!D102)</f>
        <v>1.6605070906746886</v>
      </c>
      <c r="G103" s="48">
        <f>IF(OR($A103="",$B103=""),"",'MPTO_working_2-way'!E102)</f>
        <v>2.5139882888744305</v>
      </c>
      <c r="H103" s="46">
        <f>IF(OR($A103="",$B103=""),"",'OddsRatio_working_2-way'!M102)</f>
        <v>1.660086574408453</v>
      </c>
      <c r="I103" s="46">
        <f>IF(OR($A103="",$B103=""),"",'OddsRatio_working_2-way'!N102)</f>
        <v>2.5149527937243179</v>
      </c>
      <c r="J103" s="46">
        <f>IF('Log_working_2-way'!$D102="","",A103^('Log_working_2-way'!$D102))</f>
        <v>1.6553816409506441</v>
      </c>
      <c r="K103" s="48">
        <f>IF('Log_working_2-way'!$D102="","",B103^('Log_working_2-way'!$D102))</f>
        <v>2.5258285211487945</v>
      </c>
      <c r="L103" s="55">
        <f t="shared" si="10"/>
        <v>0.59850374064837908</v>
      </c>
      <c r="M103" s="55">
        <f t="shared" si="11"/>
        <v>0.40149625935162098</v>
      </c>
      <c r="N103" s="56">
        <v>200</v>
      </c>
      <c r="O103" s="56">
        <f t="shared" si="12"/>
        <v>75.776397515527947</v>
      </c>
      <c r="P103" s="56">
        <f t="shared" si="13"/>
        <v>116.66666666666667</v>
      </c>
      <c r="Q103" s="56">
        <f t="shared" si="14"/>
        <v>83.333333333333343</v>
      </c>
      <c r="R103" s="56">
        <f t="shared" si="15"/>
        <v>124.22360248447204</v>
      </c>
      <c r="S103" s="57">
        <f t="shared" si="16"/>
        <v>-7.556935817805396</v>
      </c>
      <c r="T103" s="57">
        <f t="shared" si="17"/>
        <v>-7.5569358178053676</v>
      </c>
      <c r="U103" t="s">
        <v>257</v>
      </c>
      <c r="V103" t="s">
        <v>291</v>
      </c>
      <c r="W103" t="s">
        <v>312</v>
      </c>
      <c r="X103" s="40">
        <v>44470</v>
      </c>
      <c r="Y103" s="59" t="s">
        <v>417</v>
      </c>
    </row>
    <row r="104" spans="1:25" ht="15" x14ac:dyDescent="0.25">
      <c r="A104">
        <v>1.57</v>
      </c>
      <c r="B104">
        <v>2.5099999999999998</v>
      </c>
      <c r="C104" s="45">
        <f t="shared" si="9"/>
        <v>3.5349049661227649E-2</v>
      </c>
      <c r="D104" s="46">
        <f>IF(OR($A104="",$B104=""),"",A104*'MPTO_working_2-way'!$G103)</f>
        <v>1.6254980079681274</v>
      </c>
      <c r="E104" s="48">
        <f>IF(OR($A104="",$B104=""),"",B104*'MPTO_working_2-way'!$G103)</f>
        <v>2.5987261146496814</v>
      </c>
      <c r="F104" s="46">
        <f>IF(OR($A104="",$B104=""),"",'MPTO_working_2-way'!D103)</f>
        <v>1.6148093511176675</v>
      </c>
      <c r="G104" s="48">
        <f>IF(OR($A104="",$B104=""),"",'MPTO_working_2-way'!E103)</f>
        <v>2.6265204785550034</v>
      </c>
      <c r="H104" s="46">
        <f>IF(OR($A104="",$B104=""),"",'OddsRatio_working_2-way'!M103)</f>
        <v>1.6143968129056414</v>
      </c>
      <c r="I104" s="46">
        <f>IF(OR($A104="",$B104=""),"",'OddsRatio_working_2-way'!N103)</f>
        <v>2.6276126096272243</v>
      </c>
      <c r="J104" s="46">
        <f>IF('Log_working_2-way'!$D103="","",A104^('Log_working_2-way'!$D103))</f>
        <v>1.6095273078692256</v>
      </c>
      <c r="K104" s="48">
        <f>IF('Log_working_2-way'!$D103="","",B104^('Log_working_2-way'!$D103))</f>
        <v>2.6406155837309813</v>
      </c>
      <c r="L104" s="55">
        <f t="shared" si="10"/>
        <v>0.61519607843137258</v>
      </c>
      <c r="M104" s="55">
        <f t="shared" si="11"/>
        <v>0.38480392156862747</v>
      </c>
      <c r="N104" s="56">
        <v>201</v>
      </c>
      <c r="O104" s="56">
        <f t="shared" si="12"/>
        <v>72.974522292993626</v>
      </c>
      <c r="P104" s="56">
        <f t="shared" si="13"/>
        <v>120.92031872509959</v>
      </c>
      <c r="Q104" s="56">
        <f t="shared" si="14"/>
        <v>80.079681274900409</v>
      </c>
      <c r="R104" s="56">
        <f t="shared" si="15"/>
        <v>128.02547770700636</v>
      </c>
      <c r="S104" s="57">
        <f t="shared" si="16"/>
        <v>-7.1051589819067829</v>
      </c>
      <c r="T104" s="57">
        <f t="shared" si="17"/>
        <v>-7.1051589819067686</v>
      </c>
      <c r="U104" t="s">
        <v>294</v>
      </c>
      <c r="V104" t="s">
        <v>264</v>
      </c>
      <c r="W104" t="s">
        <v>312</v>
      </c>
      <c r="X104" s="40">
        <v>44470</v>
      </c>
      <c r="Y104" s="59" t="s">
        <v>422</v>
      </c>
    </row>
    <row r="105" spans="1:25" ht="15" x14ac:dyDescent="0.25">
      <c r="A105">
        <v>1.69</v>
      </c>
      <c r="B105">
        <v>2.25</v>
      </c>
      <c r="C105" s="45">
        <f t="shared" si="9"/>
        <v>3.6160420775805502E-2</v>
      </c>
      <c r="D105" s="46">
        <f>IF(OR($A105="",$B105=""),"",A105*'MPTO_working_2-way'!$G104)</f>
        <v>1.7511111111111113</v>
      </c>
      <c r="E105" s="48">
        <f>IF(OR($A105="",$B105=""),"",B105*'MPTO_working_2-way'!$G104)</f>
        <v>2.3313609467455625</v>
      </c>
      <c r="F105" s="46">
        <f>IF(OR($A105="",$B105=""),"",'MPTO_working_2-way'!D104)</f>
        <v>1.7432664756446994</v>
      </c>
      <c r="G105" s="48">
        <f>IF(OR($A105="",$B105=""),"",'MPTO_working_2-way'!E104)</f>
        <v>2.3454124903623752</v>
      </c>
      <c r="H105" s="46">
        <f>IF(OR($A105="",$B105=""),"",'OddsRatio_working_2-way'!M104)</f>
        <v>1.7429670248402687</v>
      </c>
      <c r="I105" s="46">
        <f>IF(OR($A105="",$B105=""),"",'OddsRatio_working_2-way'!N104)</f>
        <v>2.3459547551454145</v>
      </c>
      <c r="J105" s="46">
        <f>IF('Log_working_2-way'!$D104="","",A105^('Log_working_2-way'!$D104))</f>
        <v>1.7393999014212567</v>
      </c>
      <c r="K105" s="48">
        <f>IF('Log_working_2-way'!$D104="","",B105^('Log_working_2-way'!$D104))</f>
        <v>2.3524481110664444</v>
      </c>
      <c r="L105" s="55">
        <f t="shared" si="10"/>
        <v>0.57106598984771573</v>
      </c>
      <c r="M105" s="55">
        <f t="shared" si="11"/>
        <v>0.42893401015228422</v>
      </c>
      <c r="N105" s="56">
        <v>202</v>
      </c>
      <c r="O105" s="56">
        <f t="shared" si="12"/>
        <v>82.473372781065095</v>
      </c>
      <c r="P105" s="56">
        <f t="shared" si="13"/>
        <v>112.22222222222221</v>
      </c>
      <c r="Q105" s="56">
        <f t="shared" si="14"/>
        <v>89.777777777777771</v>
      </c>
      <c r="R105" s="56">
        <f t="shared" si="15"/>
        <v>119.52662721893492</v>
      </c>
      <c r="S105" s="57">
        <f t="shared" si="16"/>
        <v>-7.3044049967126767</v>
      </c>
      <c r="T105" s="57">
        <f t="shared" si="17"/>
        <v>-7.3044049967127052</v>
      </c>
      <c r="U105" t="s">
        <v>259</v>
      </c>
      <c r="V105" t="s">
        <v>297</v>
      </c>
      <c r="W105" t="s">
        <v>312</v>
      </c>
      <c r="X105" s="40">
        <v>44470</v>
      </c>
      <c r="Y105" s="59" t="s">
        <v>429</v>
      </c>
    </row>
    <row r="106" spans="1:25" ht="15" x14ac:dyDescent="0.25">
      <c r="A106">
        <v>1.53</v>
      </c>
      <c r="B106">
        <v>2.61</v>
      </c>
      <c r="C106" s="45">
        <f t="shared" si="9"/>
        <v>3.6736533693937368E-2</v>
      </c>
      <c r="D106" s="46">
        <f>IF(OR($A106="",$B106=""),"",A106*'MPTO_working_2-way'!$G105)</f>
        <v>1.5862068965517242</v>
      </c>
      <c r="E106" s="48">
        <f>IF(OR($A106="",$B106=""),"",B106*'MPTO_working_2-way'!$G105)</f>
        <v>2.7058823529411762</v>
      </c>
      <c r="F106" s="46">
        <f>IF(OR($A106="",$B106=""),"",'MPTO_working_2-way'!D105)</f>
        <v>1.5742416178818521</v>
      </c>
      <c r="G106" s="48">
        <f>IF(OR($A106="",$B106=""),"",'MPTO_working_2-way'!E105)</f>
        <v>2.7414272474513437</v>
      </c>
      <c r="H106" s="46">
        <f>IF(OR($A106="",$B106=""),"",'OddsRatio_working_2-way'!M105)</f>
        <v>1.5737530362306167</v>
      </c>
      <c r="I106" s="46">
        <f>IF(OR($A106="",$B106=""),"",'OddsRatio_working_2-way'!N105)</f>
        <v>2.7429101666628148</v>
      </c>
      <c r="J106" s="46">
        <f>IF('Log_working_2-way'!$D105="","",A106^('Log_working_2-way'!$D105))</f>
        <v>1.5682892622360389</v>
      </c>
      <c r="K106" s="48">
        <f>IF('Log_working_2-way'!$D105="","",B106^('Log_working_2-way'!$D105))</f>
        <v>2.7596672442217889</v>
      </c>
      <c r="L106" s="55">
        <f t="shared" si="10"/>
        <v>0.63043478260869568</v>
      </c>
      <c r="M106" s="55">
        <f t="shared" si="11"/>
        <v>0.36956521739130438</v>
      </c>
      <c r="N106" s="56">
        <v>203</v>
      </c>
      <c r="O106" s="56">
        <f t="shared" si="12"/>
        <v>70.320261437908513</v>
      </c>
      <c r="P106" s="56">
        <f t="shared" si="13"/>
        <v>125.2222222222222</v>
      </c>
      <c r="Q106" s="56">
        <f t="shared" si="14"/>
        <v>77.777777777777786</v>
      </c>
      <c r="R106" s="56">
        <f t="shared" si="15"/>
        <v>132.6797385620915</v>
      </c>
      <c r="S106" s="57">
        <f t="shared" si="16"/>
        <v>-7.4575163398692723</v>
      </c>
      <c r="T106" s="57">
        <f t="shared" si="17"/>
        <v>-7.4575163398693007</v>
      </c>
      <c r="U106" t="s">
        <v>293</v>
      </c>
      <c r="V106" t="s">
        <v>262</v>
      </c>
      <c r="W106" t="s">
        <v>312</v>
      </c>
      <c r="X106" s="40">
        <v>44470</v>
      </c>
      <c r="Y106" s="59" t="s">
        <v>420</v>
      </c>
    </row>
    <row r="107" spans="1:25" ht="15" x14ac:dyDescent="0.25">
      <c r="A107">
        <v>2.4900000000000002</v>
      </c>
      <c r="B107">
        <v>1.57</v>
      </c>
      <c r="C107" s="45">
        <f t="shared" si="9"/>
        <v>3.8549100862046881E-2</v>
      </c>
      <c r="D107" s="46">
        <f>IF(OR($A107="",$B107=""),"",A107*'MPTO_working_2-way'!$G106)</f>
        <v>2.5859872611464971</v>
      </c>
      <c r="E107" s="48">
        <f>IF(OR($A107="",$B107=""),"",B107*'MPTO_working_2-way'!$G106)</f>
        <v>1.6305220883534137</v>
      </c>
      <c r="F107" s="46">
        <f>IF(OR($A107="",$B107=""),"",'MPTO_working_2-way'!D106)</f>
        <v>2.6155287190981165</v>
      </c>
      <c r="G107" s="48">
        <f>IF(OR($A107="",$B107=""),"",'MPTO_working_2-way'!E106)</f>
        <v>1.6189924005549459</v>
      </c>
      <c r="H107" s="46">
        <f>IF(OR($A107="",$B107=""),"",'OddsRatio_working_2-way'!M106)</f>
        <v>2.6167977881353308</v>
      </c>
      <c r="I107" s="46">
        <f>IF(OR($A107="",$B107=""),"",'OddsRatio_working_2-way'!N106)</f>
        <v>1.6185065364007643</v>
      </c>
      <c r="J107" s="46">
        <f>IF('Log_working_2-way'!$D106="","",A107^('Log_working_2-way'!$D106))</f>
        <v>2.6306681131242473</v>
      </c>
      <c r="K107" s="48">
        <f>IF('Log_working_2-way'!$D106="","",B107^('Log_working_2-way'!$D106))</f>
        <v>1.6132455721377705</v>
      </c>
      <c r="L107" s="55">
        <f t="shared" si="10"/>
        <v>0.38669950738916253</v>
      </c>
      <c r="M107" s="55">
        <f t="shared" si="11"/>
        <v>0.61330049261083741</v>
      </c>
      <c r="N107" s="56">
        <v>204</v>
      </c>
      <c r="O107" s="56">
        <f t="shared" si="12"/>
        <v>122.0722891566265</v>
      </c>
      <c r="P107" s="56">
        <f t="shared" si="13"/>
        <v>74.063694267515942</v>
      </c>
      <c r="Q107" s="56">
        <f t="shared" si="14"/>
        <v>129.93630573248407</v>
      </c>
      <c r="R107" s="56">
        <f t="shared" si="15"/>
        <v>81.927710843373475</v>
      </c>
      <c r="S107" s="57">
        <f t="shared" si="16"/>
        <v>-7.8640165758575762</v>
      </c>
      <c r="T107" s="57">
        <f t="shared" si="17"/>
        <v>-7.8640165758575336</v>
      </c>
      <c r="U107" t="s">
        <v>399</v>
      </c>
      <c r="V107" t="s">
        <v>171</v>
      </c>
      <c r="W107" t="s">
        <v>313</v>
      </c>
      <c r="X107" s="40">
        <v>44470</v>
      </c>
      <c r="Y107" s="59" t="s">
        <v>434</v>
      </c>
    </row>
    <row r="108" spans="1:25" ht="15" x14ac:dyDescent="0.25">
      <c r="A108">
        <v>2.73</v>
      </c>
      <c r="B108">
        <v>1.49</v>
      </c>
      <c r="C108" s="45">
        <f t="shared" si="9"/>
        <v>3.7441305897681687E-2</v>
      </c>
      <c r="D108" s="46">
        <f>IF(OR($A108="",$B108=""),"",A108*'MPTO_working_2-way'!$G107)</f>
        <v>2.8322147651006708</v>
      </c>
      <c r="E108" s="48">
        <f>IF(OR($A108="",$B108=""),"",B108*'MPTO_working_2-way'!$G107)</f>
        <v>1.5457875457875456</v>
      </c>
      <c r="F108" s="46">
        <f>IF(OR($A108="",$B108=""),"",'MPTO_working_2-way'!D107)</f>
        <v>2.8770378753050179</v>
      </c>
      <c r="G108" s="48">
        <f>IF(OR($A108="",$B108=""),"",'MPTO_working_2-way'!E107)</f>
        <v>1.5327543003560864</v>
      </c>
      <c r="H108" s="46">
        <f>IF(OR($A108="",$B108=""),"",'OddsRatio_working_2-way'!M107)</f>
        <v>2.8789923482808439</v>
      </c>
      <c r="I108" s="46">
        <f>IF(OR($A108="",$B108=""),"",'OddsRatio_working_2-way'!N107)</f>
        <v>1.5322001448887936</v>
      </c>
      <c r="J108" s="46">
        <f>IF('Log_working_2-way'!$D107="","",A108^('Log_working_2-way'!$D107))</f>
        <v>2.9002958559251169</v>
      </c>
      <c r="K108" s="48">
        <f>IF('Log_working_2-way'!$D107="","",B108^('Log_working_2-way'!$D107))</f>
        <v>1.5262338476830128</v>
      </c>
      <c r="L108" s="55">
        <f t="shared" si="10"/>
        <v>0.35308056872037918</v>
      </c>
      <c r="M108" s="55">
        <f t="shared" si="11"/>
        <v>0.64691943127962093</v>
      </c>
      <c r="N108" s="56">
        <v>205</v>
      </c>
      <c r="O108" s="56">
        <f t="shared" si="12"/>
        <v>129.90842490842491</v>
      </c>
      <c r="P108" s="56">
        <f t="shared" si="13"/>
        <v>67.416107382550337</v>
      </c>
      <c r="Q108" s="56">
        <f t="shared" si="14"/>
        <v>137.58389261744966</v>
      </c>
      <c r="R108" s="56">
        <f t="shared" si="15"/>
        <v>75.091575091575081</v>
      </c>
      <c r="S108" s="57">
        <f t="shared" si="16"/>
        <v>-7.6754677090247583</v>
      </c>
      <c r="T108" s="57">
        <f t="shared" si="17"/>
        <v>-7.6754677090247441</v>
      </c>
      <c r="U108" t="s">
        <v>185</v>
      </c>
      <c r="V108" t="s">
        <v>174</v>
      </c>
      <c r="W108" t="s">
        <v>313</v>
      </c>
      <c r="X108" s="40">
        <v>44470</v>
      </c>
      <c r="Y108" s="59" t="s">
        <v>417</v>
      </c>
    </row>
    <row r="109" spans="1:25" ht="15" x14ac:dyDescent="0.25">
      <c r="A109">
        <v>1.88</v>
      </c>
      <c r="B109">
        <v>2</v>
      </c>
      <c r="C109" s="45">
        <f t="shared" si="9"/>
        <v>3.1914893617021267E-2</v>
      </c>
      <c r="D109" s="46">
        <f>IF(OR($A109="",$B109=""),"",A109*'MPTO_working_2-way'!$G108)</f>
        <v>1.94</v>
      </c>
      <c r="E109" s="48">
        <f>IF(OR($A109="",$B109=""),"",B109*'MPTO_working_2-way'!$G108)</f>
        <v>2.0638297872340425</v>
      </c>
      <c r="F109" s="46">
        <f>IF(OR($A109="",$B109=""),"",'MPTO_working_2-way'!D108)</f>
        <v>1.9381443298969072</v>
      </c>
      <c r="G109" s="48">
        <f>IF(OR($A109="",$B109=""),"",'MPTO_working_2-way'!E108)</f>
        <v>2.0659340659340657</v>
      </c>
      <c r="H109" s="46">
        <f>IF(OR($A109="",$B109=""),"",'OddsRatio_working_2-way'!M108)</f>
        <v>1.9380831519646857</v>
      </c>
      <c r="I109" s="46">
        <f>IF(OR($A109="",$B109=""),"",'OddsRatio_working_2-way'!N108)</f>
        <v>2.0660035817780522</v>
      </c>
      <c r="J109" s="46">
        <f>IF('Log_working_2-way'!$D108="","",A109^('Log_working_2-way'!$D108))</f>
        <v>1.9372406373367297</v>
      </c>
      <c r="K109" s="48">
        <f>IF('Log_working_2-way'!$D108="","",B109^('Log_working_2-way'!$D108))</f>
        <v>2.0669618454035223</v>
      </c>
      <c r="L109" s="55">
        <f t="shared" si="10"/>
        <v>0.51546391752577325</v>
      </c>
      <c r="M109" s="55">
        <f t="shared" si="11"/>
        <v>0.4845360824742268</v>
      </c>
      <c r="N109" s="56">
        <v>206</v>
      </c>
      <c r="O109" s="56">
        <f t="shared" si="12"/>
        <v>96.425531914893597</v>
      </c>
      <c r="P109" s="56">
        <f t="shared" si="13"/>
        <v>103</v>
      </c>
      <c r="Q109" s="56">
        <f t="shared" si="14"/>
        <v>103</v>
      </c>
      <c r="R109" s="56">
        <f t="shared" si="15"/>
        <v>109.57446808510637</v>
      </c>
      <c r="S109" s="57">
        <f t="shared" si="16"/>
        <v>-6.5744680851064032</v>
      </c>
      <c r="T109" s="57">
        <f t="shared" si="17"/>
        <v>-6.5744680851063748</v>
      </c>
      <c r="U109" t="s">
        <v>299</v>
      </c>
      <c r="V109" t="s">
        <v>265</v>
      </c>
      <c r="W109" t="s">
        <v>314</v>
      </c>
      <c r="X109" s="40">
        <v>44470</v>
      </c>
      <c r="Y109" s="59" t="s">
        <v>428</v>
      </c>
    </row>
    <row r="110" spans="1:25" ht="15" x14ac:dyDescent="0.25">
      <c r="A110">
        <v>2.13</v>
      </c>
      <c r="B110">
        <v>1.77</v>
      </c>
      <c r="C110" s="45">
        <f t="shared" si="9"/>
        <v>3.4455319487546765E-2</v>
      </c>
      <c r="D110" s="46">
        <f>IF(OR($A110="",$B110=""),"",A110*'MPTO_working_2-way'!$G109)</f>
        <v>2.2033898305084745</v>
      </c>
      <c r="E110" s="48">
        <f>IF(OR($A110="",$B110=""),"",B110*'MPTO_working_2-way'!$G109)</f>
        <v>1.8309859154929577</v>
      </c>
      <c r="F110" s="46">
        <f>IF(OR($A110="",$B110=""),"",'MPTO_working_2-way'!D109)</f>
        <v>2.2111375032990233</v>
      </c>
      <c r="G110" s="48">
        <f>IF(OR($A110="",$B110=""),"",'MPTO_working_2-way'!E109)</f>
        <v>1.8256700806275876</v>
      </c>
      <c r="H110" s="46">
        <f>IF(OR($A110="",$B110=""),"",'OddsRatio_working_2-way'!M109)</f>
        <v>2.2114175446692466</v>
      </c>
      <c r="I110" s="46">
        <f>IF(OR($A110="",$B110=""),"",'OddsRatio_working_2-way'!N109)</f>
        <v>1.8254792118542653</v>
      </c>
      <c r="J110" s="46">
        <f>IF('Log_working_2-way'!$D109="","",A110^('Log_working_2-way'!$D109))</f>
        <v>2.2149715784230573</v>
      </c>
      <c r="K110" s="48">
        <f>IF('Log_working_2-way'!$D109="","",B110^('Log_working_2-way'!$D109))</f>
        <v>1.8230645208160881</v>
      </c>
      <c r="L110" s="55">
        <f t="shared" si="10"/>
        <v>0.45384615384615384</v>
      </c>
      <c r="M110" s="55">
        <f t="shared" si="11"/>
        <v>0.5461538461538461</v>
      </c>
      <c r="N110" s="56">
        <v>207</v>
      </c>
      <c r="O110" s="56">
        <f t="shared" si="12"/>
        <v>109.81690140845069</v>
      </c>
      <c r="P110" s="56">
        <f t="shared" si="13"/>
        <v>90.050847457627114</v>
      </c>
      <c r="Q110" s="56">
        <f t="shared" si="14"/>
        <v>116.94915254237289</v>
      </c>
      <c r="R110" s="56">
        <f t="shared" si="15"/>
        <v>97.183098591549296</v>
      </c>
      <c r="S110" s="57">
        <f t="shared" si="16"/>
        <v>-7.1322511339221961</v>
      </c>
      <c r="T110" s="57">
        <f t="shared" si="17"/>
        <v>-7.1322511339221819</v>
      </c>
      <c r="U110" t="s">
        <v>304</v>
      </c>
      <c r="V110" t="s">
        <v>267</v>
      </c>
      <c r="W110" t="s">
        <v>314</v>
      </c>
      <c r="X110" s="40">
        <v>44470</v>
      </c>
      <c r="Y110" s="59" t="s">
        <v>434</v>
      </c>
    </row>
    <row r="111" spans="1:25" ht="15" x14ac:dyDescent="0.25">
      <c r="A111">
        <v>2.1</v>
      </c>
      <c r="B111">
        <v>1.83</v>
      </c>
      <c r="C111" s="45">
        <f t="shared" si="9"/>
        <v>2.2638563622169983E-2</v>
      </c>
      <c r="D111" s="46">
        <f>IF(OR($A111="",$B111=""),"",A111*'MPTO_working_2-way'!$G110)</f>
        <v>2.1475409836065569</v>
      </c>
      <c r="E111" s="48">
        <f>IF(OR($A111="",$B111=""),"",B111*'MPTO_working_2-way'!$G110)</f>
        <v>1.8714285714285712</v>
      </c>
      <c r="F111" s="46">
        <f>IF(OR($A111="",$B111=""),"",'MPTO_working_2-way'!D110)</f>
        <v>2.1511335012594457</v>
      </c>
      <c r="G111" s="48">
        <f>IF(OR($A111="",$B111=""),"",'MPTO_working_2-way'!E110)</f>
        <v>1.8687089715536103</v>
      </c>
      <c r="H111" s="46">
        <f>IF(OR($A111="",$B111=""),"",'OddsRatio_working_2-way'!M110)</f>
        <v>2.1512172709003607</v>
      </c>
      <c r="I111" s="46">
        <f>IF(OR($A111="",$B111=""),"",'OddsRatio_working_2-way'!N110)</f>
        <v>1.8686457589520908</v>
      </c>
      <c r="J111" s="46">
        <f>IF('Log_working_2-way'!$D110="","",A111^('Log_working_2-way'!$D110))</f>
        <v>2.1528431037543019</v>
      </c>
      <c r="K111" s="48">
        <f>IF('Log_working_2-way'!$D110="","",B111^('Log_working_2-way'!$D110))</f>
        <v>1.8674207242455094</v>
      </c>
      <c r="L111" s="55">
        <f t="shared" si="10"/>
        <v>0.46564885496183217</v>
      </c>
      <c r="M111" s="55">
        <f t="shared" si="11"/>
        <v>0.53435114503816805</v>
      </c>
      <c r="N111" s="56">
        <v>208</v>
      </c>
      <c r="O111" s="56">
        <f t="shared" si="12"/>
        <v>108.95238095238095</v>
      </c>
      <c r="P111" s="56">
        <f t="shared" si="13"/>
        <v>94.338797814207638</v>
      </c>
      <c r="Q111" s="56">
        <f t="shared" si="14"/>
        <v>113.66120218579233</v>
      </c>
      <c r="R111" s="56">
        <f t="shared" si="15"/>
        <v>99.047619047619037</v>
      </c>
      <c r="S111" s="57">
        <f t="shared" si="16"/>
        <v>-4.7088212334113848</v>
      </c>
      <c r="T111" s="57">
        <f t="shared" si="17"/>
        <v>-4.708821233411399</v>
      </c>
      <c r="U111" t="s">
        <v>153</v>
      </c>
      <c r="V111" t="s">
        <v>150</v>
      </c>
      <c r="W111" t="s">
        <v>315</v>
      </c>
      <c r="X111" s="40">
        <v>44470</v>
      </c>
      <c r="Y111" s="59" t="s">
        <v>429</v>
      </c>
    </row>
    <row r="112" spans="1:25" ht="15" x14ac:dyDescent="0.25">
      <c r="A112">
        <v>3.05</v>
      </c>
      <c r="B112">
        <v>1.42</v>
      </c>
      <c r="C112" s="45">
        <f t="shared" si="9"/>
        <v>3.2094204571692542E-2</v>
      </c>
      <c r="D112" s="46">
        <f>IF(OR($A112="",$B112=""),"",A112*'MPTO_working_2-way'!$G111)</f>
        <v>3.147887323943662</v>
      </c>
      <c r="E112" s="48">
        <f>IF(OR($A112="",$B112=""),"",B112*'MPTO_working_2-way'!$G111)</f>
        <v>1.4655737704918033</v>
      </c>
      <c r="F112" s="46">
        <f>IF(OR($A112="",$B112=""),"",'MPTO_working_2-way'!D111)</f>
        <v>3.206960385042577</v>
      </c>
      <c r="G112" s="48">
        <f>IF(OR($A112="",$B112=""),"",'MPTO_working_2-way'!E111)</f>
        <v>1.4531118939775205</v>
      </c>
      <c r="H112" s="46">
        <f>IF(OR($A112="",$B112=""),"",'OddsRatio_working_2-way'!M111)</f>
        <v>3.2092877542213425</v>
      </c>
      <c r="I112" s="46">
        <f>IF(OR($A112="",$B112=""),"",'OddsRatio_working_2-way'!N111)</f>
        <v>1.4526345642794944</v>
      </c>
      <c r="J112" s="46">
        <f>IF('Log_working_2-way'!$D111="","",A112^('Log_working_2-way'!$D111))</f>
        <v>3.2376076538224252</v>
      </c>
      <c r="K112" s="48">
        <f>IF('Log_working_2-way'!$D111="","",B112^('Log_working_2-way'!$D111))</f>
        <v>1.4469058721225962</v>
      </c>
      <c r="L112" s="55">
        <f t="shared" si="10"/>
        <v>0.31767337807606266</v>
      </c>
      <c r="M112" s="55">
        <f t="shared" si="11"/>
        <v>0.68232662192393734</v>
      </c>
      <c r="N112" s="56">
        <v>209</v>
      </c>
      <c r="O112" s="56">
        <f t="shared" si="12"/>
        <v>140.47540983606555</v>
      </c>
      <c r="P112" s="56">
        <f t="shared" si="13"/>
        <v>61.81690140845069</v>
      </c>
      <c r="Q112" s="56">
        <f t="shared" si="14"/>
        <v>147.18309859154931</v>
      </c>
      <c r="R112" s="56">
        <f t="shared" si="15"/>
        <v>68.524590163934434</v>
      </c>
      <c r="S112" s="57">
        <f t="shared" si="16"/>
        <v>-6.7076887554837583</v>
      </c>
      <c r="T112" s="57">
        <f t="shared" si="17"/>
        <v>-6.7076887554837441</v>
      </c>
      <c r="U112" t="s">
        <v>63</v>
      </c>
      <c r="V112" t="s">
        <v>179</v>
      </c>
      <c r="W112" t="s">
        <v>315</v>
      </c>
      <c r="X112" s="40">
        <v>44470</v>
      </c>
      <c r="Y112" s="59" t="s">
        <v>434</v>
      </c>
    </row>
    <row r="113" spans="1:25" ht="15" x14ac:dyDescent="0.25">
      <c r="A113">
        <v>3.21</v>
      </c>
      <c r="B113">
        <v>1.38</v>
      </c>
      <c r="C113" s="45">
        <f t="shared" si="9"/>
        <v>3.616416091019925E-2</v>
      </c>
      <c r="D113" s="46">
        <f>IF(OR($A113="",$B113=""),"",A113*'MPTO_working_2-way'!$G112)</f>
        <v>3.3260869565217397</v>
      </c>
      <c r="E113" s="48">
        <f>IF(OR($A113="",$B113=""),"",B113*'MPTO_working_2-way'!$G112)</f>
        <v>1.4299065420560748</v>
      </c>
      <c r="F113" s="46">
        <f>IF(OR($A113="",$B113=""),"",'MPTO_working_2-way'!D112)</f>
        <v>3.407800600046158</v>
      </c>
      <c r="G113" s="48">
        <f>IF(OR($A113="",$B113=""),"",'MPTO_working_2-way'!E112)</f>
        <v>1.4153167832838109</v>
      </c>
      <c r="H113" s="46">
        <f>IF(OR($A113="",$B113=""),"",'OddsRatio_working_2-way'!M112)</f>
        <v>3.4115947988176241</v>
      </c>
      <c r="I113" s="46">
        <f>IF(OR($A113="",$B113=""),"",'OddsRatio_working_2-way'!N112)</f>
        <v>1.4146633590727133</v>
      </c>
      <c r="J113" s="46">
        <f>IF('Log_working_2-way'!$D112="","",A113^('Log_working_2-way'!$D112))</f>
        <v>3.4514640175641289</v>
      </c>
      <c r="K113" s="48">
        <f>IF('Log_working_2-way'!$D112="","",B113^('Log_working_2-way'!$D112))</f>
        <v>1.4079195096619959</v>
      </c>
      <c r="L113" s="55">
        <f t="shared" si="10"/>
        <v>0.30065359477124176</v>
      </c>
      <c r="M113" s="55">
        <f t="shared" si="11"/>
        <v>0.69934640522875813</v>
      </c>
      <c r="N113" s="56">
        <v>210</v>
      </c>
      <c r="O113" s="56">
        <f t="shared" si="12"/>
        <v>144.57943925233644</v>
      </c>
      <c r="P113" s="56">
        <f t="shared" si="13"/>
        <v>57.826086956521713</v>
      </c>
      <c r="Q113" s="56">
        <f t="shared" si="14"/>
        <v>152.17391304347828</v>
      </c>
      <c r="R113" s="56">
        <f t="shared" si="15"/>
        <v>65.420560747663544</v>
      </c>
      <c r="S113" s="57">
        <f t="shared" si="16"/>
        <v>-7.5944737911418372</v>
      </c>
      <c r="T113" s="57">
        <f t="shared" si="17"/>
        <v>-7.5944737911418301</v>
      </c>
      <c r="U113" t="s">
        <v>59</v>
      </c>
      <c r="V113" t="s">
        <v>112</v>
      </c>
      <c r="W113" t="s">
        <v>315</v>
      </c>
      <c r="X113" s="40">
        <v>44470</v>
      </c>
      <c r="Y113" s="59" t="s">
        <v>433</v>
      </c>
    </row>
    <row r="114" spans="1:25" ht="15" x14ac:dyDescent="0.25">
      <c r="A114">
        <v>2.2400000000000002</v>
      </c>
      <c r="B114">
        <v>1.71</v>
      </c>
      <c r="C114" s="45">
        <f t="shared" si="9"/>
        <v>3.1223893065998265E-2</v>
      </c>
      <c r="D114" s="46">
        <f>IF(OR($A114="",$B114=""),"",A114*'MPTO_working_2-way'!$G113)</f>
        <v>2.3099415204678362</v>
      </c>
      <c r="E114" s="48">
        <f>IF(OR($A114="",$B114=""),"",B114*'MPTO_working_2-way'!$G113)</f>
        <v>1.763392857142857</v>
      </c>
      <c r="F114" s="46">
        <f>IF(OR($A114="",$B114=""),"",'MPTO_working_2-way'!D113)</f>
        <v>2.3211731911283482</v>
      </c>
      <c r="G114" s="48">
        <f>IF(OR($A114="",$B114=""),"",'MPTO_working_2-way'!E113)</f>
        <v>1.7569030364186771</v>
      </c>
      <c r="H114" s="46">
        <f>IF(OR($A114="",$B114=""),"",'OddsRatio_working_2-way'!M113)</f>
        <v>2.3215441245904116</v>
      </c>
      <c r="I114" s="46">
        <f>IF(OR($A114="",$B114=""),"",'OddsRatio_working_2-way'!N113)</f>
        <v>1.7566905874670904</v>
      </c>
      <c r="J114" s="46">
        <f>IF('Log_working_2-way'!$D113="","",A114^('Log_working_2-way'!$D113))</f>
        <v>2.3267011355498624</v>
      </c>
      <c r="K114" s="48">
        <f>IF('Log_working_2-way'!$D113="","",B114^('Log_working_2-way'!$D113))</f>
        <v>1.7537492606317167</v>
      </c>
      <c r="L114" s="55">
        <f t="shared" si="10"/>
        <v>0.43291139240506332</v>
      </c>
      <c r="M114" s="55">
        <f t="shared" si="11"/>
        <v>0.56708860759493673</v>
      </c>
      <c r="N114" s="56">
        <v>211</v>
      </c>
      <c r="O114" s="56">
        <f t="shared" si="12"/>
        <v>116.80357142857144</v>
      </c>
      <c r="P114" s="56">
        <f t="shared" si="13"/>
        <v>87.608187134502927</v>
      </c>
      <c r="Q114" s="56">
        <f t="shared" si="14"/>
        <v>123.39181286549707</v>
      </c>
      <c r="R114" s="56">
        <f t="shared" si="15"/>
        <v>94.196428571428569</v>
      </c>
      <c r="S114" s="57">
        <f t="shared" si="16"/>
        <v>-6.5882414369256281</v>
      </c>
      <c r="T114" s="57">
        <f t="shared" si="17"/>
        <v>-6.5882414369256423</v>
      </c>
      <c r="U114" t="s">
        <v>55</v>
      </c>
      <c r="V114" t="s">
        <v>54</v>
      </c>
      <c r="W114" t="s">
        <v>315</v>
      </c>
      <c r="X114" s="40">
        <v>44470</v>
      </c>
      <c r="Y114" s="59" t="s">
        <v>431</v>
      </c>
    </row>
    <row r="115" spans="1:25" ht="15" x14ac:dyDescent="0.25">
      <c r="A115">
        <v>2.69</v>
      </c>
      <c r="B115">
        <v>1.5</v>
      </c>
      <c r="C115" s="45">
        <f t="shared" si="9"/>
        <v>3.8413878562577386E-2</v>
      </c>
      <c r="D115" s="46">
        <f>IF(OR($A115="",$B115=""),"",A115*'MPTO_working_2-way'!$G114)</f>
        <v>2.793333333333333</v>
      </c>
      <c r="E115" s="48">
        <f>IF(OR($A115="",$B115=""),"",B115*'MPTO_working_2-way'!$G114)</f>
        <v>1.557620817843866</v>
      </c>
      <c r="F115" s="46">
        <f>IF(OR($A115="",$B115=""),"",'MPTO_working_2-way'!D114)</f>
        <v>2.8365553602811948</v>
      </c>
      <c r="G115" s="48">
        <f>IF(OR($A115="",$B115=""),"",'MPTO_working_2-way'!E114)</f>
        <v>1.5444976076555021</v>
      </c>
      <c r="H115" s="46">
        <f>IF(OR($A115="",$B115=""),"",'OddsRatio_working_2-way'!M114)</f>
        <v>2.838477631085023</v>
      </c>
      <c r="I115" s="46">
        <f>IF(OR($A115="",$B115=""),"",'OddsRatio_working_2-way'!N114)</f>
        <v>1.5439282932204215</v>
      </c>
      <c r="J115" s="46">
        <f>IF('Log_working_2-way'!$D114="","",A115^('Log_working_2-way'!$D114))</f>
        <v>2.8590051192932453</v>
      </c>
      <c r="K115" s="48">
        <f>IF('Log_working_2-way'!$D114="","",B115^('Log_working_2-way'!$D114))</f>
        <v>1.5379221335225206</v>
      </c>
      <c r="L115" s="55">
        <f t="shared" si="10"/>
        <v>0.35799522673031031</v>
      </c>
      <c r="M115" s="55">
        <f t="shared" si="11"/>
        <v>0.64200477326968985</v>
      </c>
      <c r="N115" s="56">
        <v>212</v>
      </c>
      <c r="O115" s="56">
        <f t="shared" si="12"/>
        <v>133.18959107806691</v>
      </c>
      <c r="P115" s="56">
        <f t="shared" si="13"/>
        <v>70.666666666666657</v>
      </c>
      <c r="Q115" s="56">
        <f t="shared" si="14"/>
        <v>141.33333333333331</v>
      </c>
      <c r="R115" s="56">
        <f t="shared" si="15"/>
        <v>78.810408921933089</v>
      </c>
      <c r="S115" s="57">
        <f t="shared" si="16"/>
        <v>-8.1437422552664032</v>
      </c>
      <c r="T115" s="57">
        <f t="shared" si="17"/>
        <v>-8.1437422552664316</v>
      </c>
      <c r="U115" t="s">
        <v>151</v>
      </c>
      <c r="V115" t="s">
        <v>161</v>
      </c>
      <c r="W115" t="s">
        <v>412</v>
      </c>
      <c r="X115" s="40">
        <v>44470</v>
      </c>
      <c r="Y115" s="59" t="s">
        <v>433</v>
      </c>
    </row>
    <row r="116" spans="1:25" ht="15" x14ac:dyDescent="0.25">
      <c r="A116">
        <v>2.4</v>
      </c>
      <c r="B116">
        <v>1.61</v>
      </c>
      <c r="C116" s="45">
        <f t="shared" si="9"/>
        <v>3.7784679089026829E-2</v>
      </c>
      <c r="D116" s="46">
        <f>IF(OR($A116="",$B116=""),"",A116*'MPTO_working_2-way'!$G115)</f>
        <v>2.4906832298136643</v>
      </c>
      <c r="E116" s="48">
        <f>IF(OR($A116="",$B116=""),"",B116*'MPTO_working_2-way'!$G115)</f>
        <v>1.6708333333333334</v>
      </c>
      <c r="F116" s="46">
        <f>IF(OR($A116="",$B116=""),"",'MPTO_working_2-way'!D115)</f>
        <v>2.5139882888744305</v>
      </c>
      <c r="G116" s="48">
        <f>IF(OR($A116="",$B116=""),"",'MPTO_working_2-way'!E115)</f>
        <v>1.6605070906746886</v>
      </c>
      <c r="H116" s="46">
        <f>IF(OR($A116="",$B116=""),"",'OddsRatio_working_2-way'!M115)</f>
        <v>2.5149527937243179</v>
      </c>
      <c r="I116" s="46">
        <f>IF(OR($A116="",$B116=""),"",'OddsRatio_working_2-way'!N115)</f>
        <v>1.660086574408453</v>
      </c>
      <c r="J116" s="46">
        <f>IF('Log_working_2-way'!$D115="","",A116^('Log_working_2-way'!$D115))</f>
        <v>2.5258285211487945</v>
      </c>
      <c r="K116" s="48">
        <f>IF('Log_working_2-way'!$D115="","",B116^('Log_working_2-way'!$D115))</f>
        <v>1.6553816409506441</v>
      </c>
      <c r="L116" s="55">
        <f t="shared" si="10"/>
        <v>0.40149625935162098</v>
      </c>
      <c r="M116" s="55">
        <f t="shared" si="11"/>
        <v>0.59850374064837908</v>
      </c>
      <c r="N116" s="56">
        <v>213</v>
      </c>
      <c r="O116" s="56">
        <f t="shared" si="12"/>
        <v>124.25</v>
      </c>
      <c r="P116" s="56">
        <f t="shared" si="13"/>
        <v>80.701863354037272</v>
      </c>
      <c r="Q116" s="56">
        <f t="shared" si="14"/>
        <v>132.29813664596273</v>
      </c>
      <c r="R116" s="56">
        <f t="shared" si="15"/>
        <v>88.75</v>
      </c>
      <c r="S116" s="57">
        <f t="shared" si="16"/>
        <v>-8.0481366459627282</v>
      </c>
      <c r="T116" s="57">
        <f t="shared" si="17"/>
        <v>-8.0481366459627282</v>
      </c>
      <c r="U116" t="s">
        <v>152</v>
      </c>
      <c r="V116" t="s">
        <v>119</v>
      </c>
      <c r="W116" t="s">
        <v>412</v>
      </c>
      <c r="X116" s="40">
        <v>44470</v>
      </c>
      <c r="Y116" s="59" t="s">
        <v>431</v>
      </c>
    </row>
    <row r="117" spans="1:25" ht="15" x14ac:dyDescent="0.25">
      <c r="A117">
        <v>2.61</v>
      </c>
      <c r="B117">
        <v>1.53</v>
      </c>
      <c r="C117" s="45">
        <f t="shared" si="9"/>
        <v>3.6736533693937368E-2</v>
      </c>
      <c r="D117" s="46">
        <f>IF(OR($A117="",$B117=""),"",A117*'MPTO_working_2-way'!$G116)</f>
        <v>2.7058823529411762</v>
      </c>
      <c r="E117" s="48">
        <f>IF(OR($A117="",$B117=""),"",B117*'MPTO_working_2-way'!$G116)</f>
        <v>1.5862068965517242</v>
      </c>
      <c r="F117" s="46">
        <f>IF(OR($A117="",$B117=""),"",'MPTO_working_2-way'!D116)</f>
        <v>2.7414272474513437</v>
      </c>
      <c r="G117" s="48">
        <f>IF(OR($A117="",$B117=""),"",'MPTO_working_2-way'!E116)</f>
        <v>1.5742416178818521</v>
      </c>
      <c r="H117" s="46">
        <f>IF(OR($A117="",$B117=""),"",'OddsRatio_working_2-way'!M116)</f>
        <v>2.7429101666628148</v>
      </c>
      <c r="I117" s="46">
        <f>IF(OR($A117="",$B117=""),"",'OddsRatio_working_2-way'!N116)</f>
        <v>1.5737530362306167</v>
      </c>
      <c r="J117" s="46">
        <f>IF('Log_working_2-way'!$D116="","",A117^('Log_working_2-way'!$D116))</f>
        <v>2.7596672442217889</v>
      </c>
      <c r="K117" s="48">
        <f>IF('Log_working_2-way'!$D116="","",B117^('Log_working_2-way'!$D116))</f>
        <v>1.5682892622360389</v>
      </c>
      <c r="L117" s="55">
        <f t="shared" si="10"/>
        <v>0.36956521739130438</v>
      </c>
      <c r="M117" s="55">
        <f t="shared" si="11"/>
        <v>0.63043478260869568</v>
      </c>
      <c r="N117" s="56">
        <v>214</v>
      </c>
      <c r="O117" s="56">
        <f t="shared" si="12"/>
        <v>132.00766283524902</v>
      </c>
      <c r="P117" s="56">
        <f t="shared" si="13"/>
        <v>74.13071895424838</v>
      </c>
      <c r="Q117" s="56">
        <f t="shared" si="14"/>
        <v>139.86928104575165</v>
      </c>
      <c r="R117" s="56">
        <f t="shared" si="15"/>
        <v>81.992337164750964</v>
      </c>
      <c r="S117" s="57">
        <f t="shared" si="16"/>
        <v>-7.8616182105026269</v>
      </c>
      <c r="T117" s="57">
        <f t="shared" si="17"/>
        <v>-7.8616182105025842</v>
      </c>
      <c r="U117" t="s">
        <v>162</v>
      </c>
      <c r="V117" t="s">
        <v>400</v>
      </c>
      <c r="W117" t="s">
        <v>412</v>
      </c>
      <c r="X117" s="40">
        <v>44470</v>
      </c>
      <c r="Y117" s="59" t="s">
        <v>424</v>
      </c>
    </row>
    <row r="118" spans="1:25" ht="15" x14ac:dyDescent="0.25">
      <c r="A118">
        <v>2.86</v>
      </c>
      <c r="B118">
        <v>1.45</v>
      </c>
      <c r="C118" s="45">
        <f t="shared" si="9"/>
        <v>3.9305522064142728E-2</v>
      </c>
      <c r="D118" s="46">
        <f>IF(OR($A118="",$B118=""),"",A118*'MPTO_working_2-way'!$G117)</f>
        <v>2.9724137931034482</v>
      </c>
      <c r="E118" s="48">
        <f>IF(OR($A118="",$B118=""),"",B118*'MPTO_working_2-way'!$G117)</f>
        <v>1.5069930069930069</v>
      </c>
      <c r="F118" s="46">
        <f>IF(OR($A118="",$B118=""),"",'MPTO_working_2-way'!D117)</f>
        <v>3.0303251735476797</v>
      </c>
      <c r="G118" s="48">
        <f>IF(OR($A118="",$B118=""),"",'MPTO_working_2-way'!E117)</f>
        <v>1.4925319416951592</v>
      </c>
      <c r="H118" s="46">
        <f>IF(OR($A118="",$B118=""),"",'OddsRatio_working_2-way'!M117)</f>
        <v>3.0330600909302539</v>
      </c>
      <c r="I118" s="46">
        <f>IF(OR($A118="",$B118=""),"",'OddsRatio_working_2-way'!N117)</f>
        <v>1.4918693768379645</v>
      </c>
      <c r="J118" s="46">
        <f>IF('Log_working_2-way'!$D117="","",A118^('Log_working_2-way'!$D117))</f>
        <v>3.0608931805854613</v>
      </c>
      <c r="K118" s="48">
        <f>IF('Log_working_2-way'!$D117="","",B118^('Log_working_2-way'!$D117))</f>
        <v>1.4852265073316331</v>
      </c>
      <c r="L118" s="55">
        <f t="shared" si="10"/>
        <v>0.33642691415313225</v>
      </c>
      <c r="M118" s="55">
        <f t="shared" si="11"/>
        <v>0.66357308584686781</v>
      </c>
      <c r="N118" s="56">
        <v>215</v>
      </c>
      <c r="O118" s="56">
        <f t="shared" si="12"/>
        <v>139.82517482517483</v>
      </c>
      <c r="P118" s="56">
        <f t="shared" si="13"/>
        <v>66.724137931034491</v>
      </c>
      <c r="Q118" s="56">
        <f t="shared" si="14"/>
        <v>148.27586206896552</v>
      </c>
      <c r="R118" s="56">
        <f t="shared" si="15"/>
        <v>75.174825174825187</v>
      </c>
      <c r="S118" s="57">
        <f t="shared" si="16"/>
        <v>-8.4506872437906964</v>
      </c>
      <c r="T118" s="57">
        <f t="shared" si="17"/>
        <v>-8.4506872437906964</v>
      </c>
      <c r="U118" t="s">
        <v>157</v>
      </c>
      <c r="V118" t="s">
        <v>60</v>
      </c>
      <c r="W118" t="s">
        <v>412</v>
      </c>
      <c r="X118" s="40">
        <v>44470</v>
      </c>
      <c r="Y118" s="59" t="s">
        <v>433</v>
      </c>
    </row>
    <row r="119" spans="1:25" ht="15" x14ac:dyDescent="0.25">
      <c r="A119">
        <v>2.31</v>
      </c>
      <c r="B119">
        <v>1.65</v>
      </c>
      <c r="C119" s="45">
        <f t="shared" si="9"/>
        <v>3.8961038961038863E-2</v>
      </c>
      <c r="D119" s="46">
        <f>IF(OR($A119="",$B119=""),"",A119*'MPTO_working_2-way'!$G118)</f>
        <v>2.4</v>
      </c>
      <c r="E119" s="48">
        <f>IF(OR($A119="",$B119=""),"",B119*'MPTO_working_2-way'!$G118)</f>
        <v>1.714285714285714</v>
      </c>
      <c r="F119" s="46">
        <f>IF(OR($A119="",$B119=""),"",'MPTO_working_2-way'!D118)</f>
        <v>2.418848167539267</v>
      </c>
      <c r="G119" s="48">
        <f>IF(OR($A119="",$B119=""),"",'MPTO_working_2-way'!E118)</f>
        <v>1.7047970479704795</v>
      </c>
      <c r="H119" s="46">
        <f>IF(OR($A119="",$B119=""),"",'OddsRatio_working_2-way'!M118)</f>
        <v>2.4196424251848119</v>
      </c>
      <c r="I119" s="46">
        <f>IF(OR($A119="",$B119=""),"",'OddsRatio_working_2-way'!N118)</f>
        <v>1.7044027300535323</v>
      </c>
      <c r="J119" s="46">
        <f>IF('Log_working_2-way'!$D118="","",A119^('Log_working_2-way'!$D118))</f>
        <v>2.4284098319246836</v>
      </c>
      <c r="K119" s="48">
        <f>IF('Log_working_2-way'!$D118="","",B119^('Log_working_2-way'!$D118))</f>
        <v>1.7000791913146875</v>
      </c>
      <c r="L119" s="55">
        <f t="shared" si="10"/>
        <v>0.41666666666666669</v>
      </c>
      <c r="M119" s="55">
        <f t="shared" si="11"/>
        <v>0.58333333333333348</v>
      </c>
      <c r="N119" s="56">
        <v>216</v>
      </c>
      <c r="O119" s="56">
        <f t="shared" si="12"/>
        <v>122.4935064935065</v>
      </c>
      <c r="P119" s="56">
        <f t="shared" si="13"/>
        <v>85.090909090909079</v>
      </c>
      <c r="Q119" s="56">
        <f t="shared" si="14"/>
        <v>130.90909090909091</v>
      </c>
      <c r="R119" s="56">
        <f t="shared" si="15"/>
        <v>93.506493506493513</v>
      </c>
      <c r="S119" s="57">
        <f t="shared" si="16"/>
        <v>-8.4155844155844051</v>
      </c>
      <c r="T119" s="57">
        <f t="shared" si="17"/>
        <v>-8.4155844155844335</v>
      </c>
      <c r="U119" t="s">
        <v>115</v>
      </c>
      <c r="V119" t="s">
        <v>401</v>
      </c>
      <c r="W119" t="s">
        <v>412</v>
      </c>
      <c r="X119" s="40">
        <v>44470</v>
      </c>
      <c r="Y119" s="59" t="s">
        <v>423</v>
      </c>
    </row>
    <row r="120" spans="1:25" ht="15" x14ac:dyDescent="0.25">
      <c r="A120">
        <v>2.0499999999999998</v>
      </c>
      <c r="B120">
        <v>1.8</v>
      </c>
      <c r="C120" s="45">
        <f t="shared" si="9"/>
        <v>4.3360433604336057E-2</v>
      </c>
      <c r="D120" s="46">
        <f>IF(OR($A120="",$B120=""),"",A120*'MPTO_working_2-way'!$G119)</f>
        <v>2.1388888888888888</v>
      </c>
      <c r="E120" s="48">
        <f>IF(OR($A120="",$B120=""),"",B120*'MPTO_working_2-way'!$G119)</f>
        <v>1.878048780487805</v>
      </c>
      <c r="F120" s="46">
        <f>IF(OR($A120="",$B120=""),"",'MPTO_working_2-way'!D119)</f>
        <v>2.1453488372093021</v>
      </c>
      <c r="G120" s="48">
        <f>IF(OR($A120="",$B120=""),"",'MPTO_working_2-way'!E119)</f>
        <v>1.8730964467005078</v>
      </c>
      <c r="H120" s="46">
        <f>IF(OR($A120="",$B120=""),"",'OddsRatio_working_2-way'!M119)</f>
        <v>2.1456439237389602</v>
      </c>
      <c r="I120" s="46">
        <f>IF(OR($A120="",$B120=""),"",'OddsRatio_working_2-way'!N119)</f>
        <v>1.8728715609439694</v>
      </c>
      <c r="J120" s="46">
        <f>IF('Log_working_2-way'!$D119="","",A120^('Log_working_2-way'!$D119))</f>
        <v>2.1486257153159274</v>
      </c>
      <c r="K120" s="48">
        <f>IF('Log_working_2-way'!$D119="","",B120^('Log_working_2-way'!$D119))</f>
        <v>1.8706056173612808</v>
      </c>
      <c r="L120" s="55">
        <f t="shared" si="10"/>
        <v>0.46753246753246752</v>
      </c>
      <c r="M120" s="55">
        <f t="shared" si="11"/>
        <v>0.53246753246753242</v>
      </c>
      <c r="N120" s="56">
        <v>217</v>
      </c>
      <c r="O120" s="56">
        <f t="shared" si="12"/>
        <v>111.14634146341463</v>
      </c>
      <c r="P120" s="56">
        <f t="shared" si="13"/>
        <v>96.444444444444457</v>
      </c>
      <c r="Q120" s="56">
        <f t="shared" si="14"/>
        <v>120.55555555555556</v>
      </c>
      <c r="R120" s="56">
        <f t="shared" si="15"/>
        <v>105.85365853658537</v>
      </c>
      <c r="S120" s="57">
        <f t="shared" si="16"/>
        <v>-9.4092140921409282</v>
      </c>
      <c r="T120" s="57">
        <f t="shared" si="17"/>
        <v>-9.409214092140914</v>
      </c>
      <c r="U120" t="s">
        <v>402</v>
      </c>
      <c r="V120" t="s">
        <v>169</v>
      </c>
      <c r="W120" t="s">
        <v>316</v>
      </c>
      <c r="X120" s="40">
        <v>44470</v>
      </c>
      <c r="Y120" s="59" t="s">
        <v>429</v>
      </c>
    </row>
    <row r="121" spans="1:25" ht="15" x14ac:dyDescent="0.25">
      <c r="A121">
        <v>1.71</v>
      </c>
      <c r="B121">
        <v>2.17</v>
      </c>
      <c r="C121" s="45">
        <f t="shared" si="9"/>
        <v>4.5624814724984475E-2</v>
      </c>
      <c r="D121" s="46">
        <f>IF(OR($A121="",$B121=""),"",A121*'MPTO_working_2-way'!$G120)</f>
        <v>1.7880184331797233</v>
      </c>
      <c r="E121" s="48">
        <f>IF(OR($A121="",$B121=""),"",B121*'MPTO_working_2-way'!$G120)</f>
        <v>2.269005847953216</v>
      </c>
      <c r="F121" s="46">
        <f>IF(OR($A121="",$B121=""),"",'MPTO_working_2-way'!D120)</f>
        <v>1.7794135277051812</v>
      </c>
      <c r="G121" s="48">
        <f>IF(OR($A121="",$B121=""),"",'MPTO_working_2-way'!E120)</f>
        <v>2.2830159657919831</v>
      </c>
      <c r="H121" s="46">
        <f>IF(OR($A121="",$B121=""),"",'OddsRatio_working_2-way'!M120)</f>
        <v>1.7789978221006826</v>
      </c>
      <c r="I121" s="46">
        <f>IF(OR($A121="",$B121=""),"",'OddsRatio_working_2-way'!N120)</f>
        <v>2.283700636419435</v>
      </c>
      <c r="J121" s="46">
        <f>IF('Log_working_2-way'!$D120="","",A121^('Log_working_2-way'!$D120))</f>
        <v>1.7750597125209804</v>
      </c>
      <c r="K121" s="48">
        <f>IF('Log_working_2-way'!$D120="","",B121^('Log_working_2-way'!$D120))</f>
        <v>2.2902231709951497</v>
      </c>
      <c r="L121" s="55">
        <f t="shared" si="10"/>
        <v>0.55927835051546393</v>
      </c>
      <c r="M121" s="55">
        <f t="shared" si="11"/>
        <v>0.44072164948453613</v>
      </c>
      <c r="N121" s="56">
        <v>218</v>
      </c>
      <c r="O121" s="56">
        <f t="shared" si="12"/>
        <v>90.514619883040908</v>
      </c>
      <c r="P121" s="56">
        <f t="shared" si="13"/>
        <v>117.53917050691244</v>
      </c>
      <c r="Q121" s="56">
        <f t="shared" si="14"/>
        <v>100.46082949308756</v>
      </c>
      <c r="R121" s="56">
        <f t="shared" si="15"/>
        <v>127.48538011695906</v>
      </c>
      <c r="S121" s="57">
        <f t="shared" si="16"/>
        <v>-9.9462096100466511</v>
      </c>
      <c r="T121" s="57">
        <f t="shared" si="17"/>
        <v>-9.9462096100466226</v>
      </c>
      <c r="U121" t="s">
        <v>131</v>
      </c>
      <c r="V121" t="s">
        <v>66</v>
      </c>
      <c r="W121" t="s">
        <v>316</v>
      </c>
      <c r="X121" s="40">
        <v>44470</v>
      </c>
      <c r="Y121" s="59" t="s">
        <v>428</v>
      </c>
    </row>
    <row r="122" spans="1:25" ht="15" x14ac:dyDescent="0.25">
      <c r="A122">
        <v>2.0499999999999998</v>
      </c>
      <c r="B122">
        <v>1.69</v>
      </c>
      <c r="C122" s="45">
        <f t="shared" si="9"/>
        <v>7.9520854380141559E-2</v>
      </c>
      <c r="D122" s="46">
        <f>IF(OR($A122="",$B122=""),"",A122*'MPTO_working_2-way'!$G121)</f>
        <v>2.2130177514792901</v>
      </c>
      <c r="E122" s="48">
        <f>IF(OR($A122="",$B122=""),"",B122*'MPTO_working_2-way'!$G121)</f>
        <v>1.8243902439024391</v>
      </c>
      <c r="F122" s="46">
        <f>IF(OR($A122="",$B122=""),"",'MPTO_working_2-way'!D121)</f>
        <v>2.2319214044129487</v>
      </c>
      <c r="G122" s="48">
        <f>IF(OR($A122="",$B122=""),"",'MPTO_working_2-way'!E121)</f>
        <v>1.8117400967446726</v>
      </c>
      <c r="H122" s="46">
        <f>IF(OR($A122="",$B122=""),"",'OddsRatio_working_2-way'!M121)</f>
        <v>2.2335879094879223</v>
      </c>
      <c r="I122" s="46">
        <f>IF(OR($A122="",$B122=""),"",'OddsRatio_working_2-way'!N121)</f>
        <v>1.8106434833777776</v>
      </c>
      <c r="J122" s="46">
        <f>IF('Log_working_2-way'!$D121="","",A122^('Log_working_2-way'!$D121))</f>
        <v>2.2426905492973406</v>
      </c>
      <c r="K122" s="48">
        <f>IF('Log_working_2-way'!$D121="","",B122^('Log_working_2-way'!$D121))</f>
        <v>1.8047055644914054</v>
      </c>
      <c r="L122" s="55">
        <f t="shared" si="10"/>
        <v>0.45187165775401067</v>
      </c>
      <c r="M122" s="55">
        <f t="shared" si="11"/>
        <v>0.54812834224598928</v>
      </c>
      <c r="N122" s="56">
        <v>219</v>
      </c>
      <c r="O122" s="56">
        <f t="shared" si="12"/>
        <v>112.17073170731707</v>
      </c>
      <c r="P122" s="56">
        <f t="shared" si="13"/>
        <v>89.41420118343197</v>
      </c>
      <c r="Q122" s="56">
        <f t="shared" si="14"/>
        <v>129.58579881656806</v>
      </c>
      <c r="R122" s="56">
        <f t="shared" si="15"/>
        <v>106.82926829268294</v>
      </c>
      <c r="S122" s="57">
        <f t="shared" si="16"/>
        <v>-17.415067109250984</v>
      </c>
      <c r="T122" s="57">
        <f t="shared" si="17"/>
        <v>-17.41506710925097</v>
      </c>
      <c r="U122" t="s">
        <v>164</v>
      </c>
      <c r="V122" t="s">
        <v>67</v>
      </c>
      <c r="W122" t="s">
        <v>316</v>
      </c>
      <c r="X122" s="40">
        <v>44470</v>
      </c>
      <c r="Y122" s="59" t="s">
        <v>421</v>
      </c>
    </row>
    <row r="123" spans="1:25" ht="15" x14ac:dyDescent="0.25">
      <c r="A123">
        <v>1.74</v>
      </c>
      <c r="B123">
        <v>2.13</v>
      </c>
      <c r="C123" s="45">
        <f t="shared" si="9"/>
        <v>4.4196211753278369E-2</v>
      </c>
      <c r="D123" s="46">
        <f>IF(OR($A123="",$B123=""),"",A123*'MPTO_working_2-way'!$G122)</f>
        <v>1.8169014084507042</v>
      </c>
      <c r="E123" s="48">
        <f>IF(OR($A123="",$B123=""),"",B123*'MPTO_working_2-way'!$G122)</f>
        <v>2.2241379310344827</v>
      </c>
      <c r="F123" s="46">
        <f>IF(OR($A123="",$B123=""),"",'MPTO_working_2-way'!D122)</f>
        <v>1.8095796103705875</v>
      </c>
      <c r="G123" s="48">
        <f>IF(OR($A123="",$B123=""),"",'MPTO_working_2-way'!E122)</f>
        <v>2.2352089741270129</v>
      </c>
      <c r="H123" s="46">
        <f>IF(OR($A123="",$B123=""),"",'OddsRatio_working_2-way'!M122)</f>
        <v>1.8092386895330501</v>
      </c>
      <c r="I123" s="46">
        <f>IF(OR($A123="",$B123=""),"",'OddsRatio_working_2-way'!N122)</f>
        <v>2.235729350232901</v>
      </c>
      <c r="J123" s="46">
        <f>IF('Log_working_2-way'!$D122="","",A123^('Log_working_2-way'!$D122))</f>
        <v>1.8058900424598134</v>
      </c>
      <c r="K123" s="48">
        <f>IF('Log_working_2-way'!$D122="","",B123^('Log_working_2-way'!$D122))</f>
        <v>2.2408640724077871</v>
      </c>
      <c r="L123" s="55">
        <f t="shared" si="10"/>
        <v>0.55038759689922478</v>
      </c>
      <c r="M123" s="55">
        <f t="shared" si="11"/>
        <v>0.44961240310077522</v>
      </c>
      <c r="N123" s="56">
        <v>220</v>
      </c>
      <c r="O123" s="56">
        <f t="shared" si="12"/>
        <v>93.563218390804593</v>
      </c>
      <c r="P123" s="56">
        <f t="shared" si="13"/>
        <v>116.71361502347416</v>
      </c>
      <c r="Q123" s="56">
        <f t="shared" si="14"/>
        <v>103.28638497652582</v>
      </c>
      <c r="R123" s="56">
        <f t="shared" si="15"/>
        <v>126.43678160919539</v>
      </c>
      <c r="S123" s="57">
        <f t="shared" si="16"/>
        <v>-9.7231665857212306</v>
      </c>
      <c r="T123" s="57">
        <f t="shared" si="17"/>
        <v>-9.7231665857212306</v>
      </c>
      <c r="U123" t="s">
        <v>273</v>
      </c>
      <c r="V123" t="s">
        <v>166</v>
      </c>
      <c r="W123" t="s">
        <v>316</v>
      </c>
      <c r="X123" s="40">
        <v>44470</v>
      </c>
      <c r="Y123" s="59" t="s">
        <v>420</v>
      </c>
    </row>
    <row r="124" spans="1:25" ht="15" x14ac:dyDescent="0.25">
      <c r="A124">
        <v>1.83</v>
      </c>
      <c r="B124">
        <v>2.0299999999999998</v>
      </c>
      <c r="C124" s="45">
        <f t="shared" si="9"/>
        <v>3.9058924870117639E-2</v>
      </c>
      <c r="D124" s="46">
        <f>IF(OR($A124="",$B124=""),"",A124*'MPTO_working_2-way'!$G123)</f>
        <v>1.9014778325123154</v>
      </c>
      <c r="E124" s="48">
        <f>IF(OR($A124="",$B124=""),"",B124*'MPTO_working_2-way'!$G123)</f>
        <v>2.1092896174863385</v>
      </c>
      <c r="F124" s="46">
        <f>IF(OR($A124="",$B124=""),"",'MPTO_working_2-way'!D123)</f>
        <v>1.8978262535441519</v>
      </c>
      <c r="G124" s="48">
        <f>IF(OR($A124="",$B124=""),"",'MPTO_working_2-way'!E123)</f>
        <v>2.1138012461236451</v>
      </c>
      <c r="H124" s="46">
        <f>IF(OR($A124="",$B124=""),"",'OddsRatio_working_2-way'!M123)</f>
        <v>1.8976776942301987</v>
      </c>
      <c r="I124" s="46">
        <f>IF(OR($A124="",$B124=""),"",'OddsRatio_working_2-way'!N123)</f>
        <v>2.113985572357957</v>
      </c>
      <c r="J124" s="46">
        <f>IF('Log_working_2-way'!$D123="","",A124^('Log_working_2-way'!$D123))</f>
        <v>1.8960116450582052</v>
      </c>
      <c r="K124" s="48">
        <f>IF('Log_working_2-way'!$D123="","",B124^('Log_working_2-way'!$D123))</f>
        <v>2.1160569234955591</v>
      </c>
      <c r="L124" s="55">
        <f t="shared" si="10"/>
        <v>0.52590673575129532</v>
      </c>
      <c r="M124" s="55">
        <f t="shared" si="11"/>
        <v>0.47409326424870474</v>
      </c>
      <c r="N124" s="56">
        <v>221</v>
      </c>
      <c r="O124" s="56">
        <f t="shared" si="12"/>
        <v>100.23497267759562</v>
      </c>
      <c r="P124" s="56">
        <f t="shared" si="13"/>
        <v>112.13300492610836</v>
      </c>
      <c r="Q124" s="56">
        <f t="shared" si="14"/>
        <v>108.86699507389164</v>
      </c>
      <c r="R124" s="56">
        <f t="shared" si="15"/>
        <v>120.76502732240436</v>
      </c>
      <c r="S124" s="57">
        <f t="shared" si="16"/>
        <v>-8.6320223962960227</v>
      </c>
      <c r="T124" s="57">
        <f t="shared" si="17"/>
        <v>-8.6320223962960085</v>
      </c>
      <c r="U124" t="s">
        <v>403</v>
      </c>
      <c r="V124" t="s">
        <v>404</v>
      </c>
      <c r="W124" t="s">
        <v>413</v>
      </c>
      <c r="X124" s="40">
        <v>44501</v>
      </c>
      <c r="Y124" s="59" t="s">
        <v>434</v>
      </c>
    </row>
    <row r="125" spans="1:25" ht="15" x14ac:dyDescent="0.25">
      <c r="A125">
        <v>1.94</v>
      </c>
      <c r="B125">
        <v>1.93</v>
      </c>
      <c r="C125" s="45">
        <f t="shared" si="9"/>
        <v>3.3598632551679941E-2</v>
      </c>
      <c r="D125" s="46">
        <f>IF(OR($A125="",$B125=""),"",A125*'MPTO_working_2-way'!$G124)</f>
        <v>2.0051813471502591</v>
      </c>
      <c r="E125" s="48">
        <f>IF(OR($A125="",$B125=""),"",B125*'MPTO_working_2-way'!$G124)</f>
        <v>1.9948453608247423</v>
      </c>
      <c r="F125" s="46">
        <f>IF(OR($A125="",$B125=""),"",'MPTO_working_2-way'!D124)</f>
        <v>2.0053558995233249</v>
      </c>
      <c r="G125" s="48">
        <f>IF(OR($A125="",$B125=""),"",'MPTO_working_2-way'!E124)</f>
        <v>1.9946726333173512</v>
      </c>
      <c r="H125" s="46">
        <f>IF(OR($A125="",$B125=""),"",'OddsRatio_working_2-way'!M124)</f>
        <v>2.0053619687316817</v>
      </c>
      <c r="I125" s="46">
        <f>IF(OR($A125="",$B125=""),"",'OddsRatio_working_2-way'!N124)</f>
        <v>1.9946666286387909</v>
      </c>
      <c r="J125" s="46">
        <f>IF('Log_working_2-way'!$D124="","",A125^('Log_working_2-way'!$D124))</f>
        <v>2.0054414461156225</v>
      </c>
      <c r="K125" s="48">
        <f>IF('Log_working_2-way'!$D124="","",B125^('Log_working_2-way'!$D124))</f>
        <v>1.9945880029745278</v>
      </c>
      <c r="L125" s="55">
        <f t="shared" si="10"/>
        <v>0.49870801033591733</v>
      </c>
      <c r="M125" s="55">
        <f t="shared" si="11"/>
        <v>0.50129198966408273</v>
      </c>
      <c r="N125" s="56">
        <v>222</v>
      </c>
      <c r="O125" s="56">
        <f t="shared" si="12"/>
        <v>107.56701030927836</v>
      </c>
      <c r="P125" s="56">
        <f t="shared" si="13"/>
        <v>106.97409326424871</v>
      </c>
      <c r="Q125" s="56">
        <f t="shared" si="14"/>
        <v>115.02590673575131</v>
      </c>
      <c r="R125" s="56">
        <f t="shared" si="15"/>
        <v>114.43298969072166</v>
      </c>
      <c r="S125" s="57">
        <f t="shared" si="16"/>
        <v>-7.4588964264729469</v>
      </c>
      <c r="T125" s="57">
        <f t="shared" si="17"/>
        <v>-7.4588964264729469</v>
      </c>
      <c r="U125" t="s">
        <v>405</v>
      </c>
      <c r="V125" t="s">
        <v>406</v>
      </c>
      <c r="W125" t="s">
        <v>411</v>
      </c>
      <c r="X125" s="40">
        <v>44501</v>
      </c>
      <c r="Y125" s="59" t="s">
        <v>419</v>
      </c>
    </row>
    <row r="126" spans="1:25" ht="15" x14ac:dyDescent="0.25">
      <c r="A126">
        <v>2.2799999999999998</v>
      </c>
      <c r="B126">
        <v>1.65</v>
      </c>
      <c r="C126" s="45">
        <f t="shared" si="9"/>
        <v>4.4657097288676173E-2</v>
      </c>
      <c r="D126" s="46">
        <f>IF(OR($A126="",$B126=""),"",A126*'MPTO_working_2-way'!$G125)</f>
        <v>2.3818181818181814</v>
      </c>
      <c r="E126" s="48">
        <f>IF(OR($A126="",$B126=""),"",B126*'MPTO_working_2-way'!$G125)</f>
        <v>1.7236842105263155</v>
      </c>
      <c r="F126" s="46">
        <f>IF(OR($A126="",$B126=""),"",'MPTO_working_2-way'!D125)</f>
        <v>2.402298850574712</v>
      </c>
      <c r="G126" s="48">
        <f>IF(OR($A126="",$B126=""),"",'MPTO_working_2-way'!E125)</f>
        <v>1.7131147540983604</v>
      </c>
      <c r="H126" s="46">
        <f>IF(OR($A126="",$B126=""),"",'OddsRatio_working_2-way'!M125)</f>
        <v>2.4032928308912465</v>
      </c>
      <c r="I126" s="46">
        <f>IF(OR($A126="",$B126=""),"",'OddsRatio_working_2-way'!N125)</f>
        <v>1.7126096406869604</v>
      </c>
      <c r="J126" s="46">
        <f>IF('Log_working_2-way'!$D125="","",A126^('Log_working_2-way'!$D125))</f>
        <v>2.4128750224751347</v>
      </c>
      <c r="K126" s="48">
        <f>IF('Log_working_2-way'!$D125="","",B126^('Log_working_2-way'!$D125))</f>
        <v>1.7077766851929645</v>
      </c>
      <c r="L126" s="55">
        <f t="shared" si="10"/>
        <v>0.4198473282442749</v>
      </c>
      <c r="M126" s="55">
        <f t="shared" si="11"/>
        <v>0.58015267175572527</v>
      </c>
      <c r="N126" s="56">
        <v>223</v>
      </c>
      <c r="O126" s="56">
        <f t="shared" si="12"/>
        <v>125.19298245614033</v>
      </c>
      <c r="P126" s="56">
        <f t="shared" si="13"/>
        <v>87.848484848484844</v>
      </c>
      <c r="Q126" s="56">
        <f t="shared" si="14"/>
        <v>135.15151515151516</v>
      </c>
      <c r="R126" s="56">
        <f t="shared" si="15"/>
        <v>97.807017543859658</v>
      </c>
      <c r="S126" s="57">
        <f t="shared" si="16"/>
        <v>-9.9585326953748279</v>
      </c>
      <c r="T126" s="57">
        <f t="shared" si="17"/>
        <v>-9.9585326953748137</v>
      </c>
      <c r="U126" t="s">
        <v>231</v>
      </c>
      <c r="V126" t="s">
        <v>252</v>
      </c>
      <c r="W126" t="s">
        <v>309</v>
      </c>
      <c r="X126" s="40">
        <v>44501</v>
      </c>
      <c r="Y126" s="59" t="s">
        <v>420</v>
      </c>
    </row>
    <row r="127" spans="1:25" ht="15" x14ac:dyDescent="0.25">
      <c r="A127">
        <v>2.5</v>
      </c>
      <c r="B127">
        <v>1.51</v>
      </c>
      <c r="C127" s="45">
        <f t="shared" si="9"/>
        <v>6.2251655629139258E-2</v>
      </c>
      <c r="D127" s="46">
        <f>IF(OR($A127="",$B127=""),"",A127*'MPTO_working_2-way'!$G126)</f>
        <v>2.6556291390728481</v>
      </c>
      <c r="E127" s="48">
        <f>IF(OR($A127="",$B127=""),"",B127*'MPTO_working_2-way'!$G126)</f>
        <v>1.6040000000000003</v>
      </c>
      <c r="F127" s="46">
        <f>IF(OR($A127="",$B127=""),"",'MPTO_working_2-way'!D126)</f>
        <v>2.7109515260323165</v>
      </c>
      <c r="G127" s="48">
        <f>IF(OR($A127="",$B127=""),"",'MPTO_working_2-way'!E126)</f>
        <v>1.5844700944386152</v>
      </c>
      <c r="H127" s="46">
        <f>IF(OR($A127="",$B127=""),"",'OddsRatio_working_2-way'!M126)</f>
        <v>2.7149858514250891</v>
      </c>
      <c r="I127" s="46">
        <f>IF(OR($A127="",$B127=""),"",'OddsRatio_working_2-way'!N126)</f>
        <v>1.58309518948453</v>
      </c>
      <c r="J127" s="46">
        <f>IF('Log_working_2-way'!$D126="","",A127^('Log_working_2-way'!$D126))</f>
        <v>2.7419672533812034</v>
      </c>
      <c r="K127" s="48">
        <f>IF('Log_working_2-way'!$D126="","",B127^('Log_working_2-way'!$D126))</f>
        <v>1.5740636042631335</v>
      </c>
      <c r="L127" s="55">
        <f t="shared" si="10"/>
        <v>0.37655860349127174</v>
      </c>
      <c r="M127" s="55">
        <f t="shared" si="11"/>
        <v>0.6234413965087281</v>
      </c>
      <c r="N127" s="56">
        <v>224</v>
      </c>
      <c r="O127" s="56">
        <f t="shared" si="12"/>
        <v>134.4</v>
      </c>
      <c r="P127" s="56">
        <f t="shared" si="13"/>
        <v>75.655629139072857</v>
      </c>
      <c r="Q127" s="56">
        <f t="shared" si="14"/>
        <v>148.34437086092717</v>
      </c>
      <c r="R127" s="56">
        <f t="shared" si="15"/>
        <v>89.600000000000009</v>
      </c>
      <c r="S127" s="57">
        <f t="shared" si="16"/>
        <v>-13.944370860927165</v>
      </c>
      <c r="T127" s="57">
        <f t="shared" si="17"/>
        <v>-13.944370860927151</v>
      </c>
      <c r="U127" t="s">
        <v>407</v>
      </c>
      <c r="V127" t="s">
        <v>88</v>
      </c>
      <c r="W127" t="s">
        <v>414</v>
      </c>
      <c r="X127" s="40">
        <v>44501</v>
      </c>
      <c r="Y127" s="59" t="s">
        <v>419</v>
      </c>
    </row>
    <row r="128" spans="1:25" ht="15" x14ac:dyDescent="0.25">
      <c r="A128">
        <v>1.72</v>
      </c>
      <c r="B128">
        <v>2.11</v>
      </c>
      <c r="C128" s="45">
        <f t="shared" si="9"/>
        <v>5.5328998126308981E-2</v>
      </c>
      <c r="D128" s="46">
        <f>IF(OR($A128="",$B128=""),"",A128*'MPTO_working_2-way'!$G127)</f>
        <v>1.8151658767772514</v>
      </c>
      <c r="E128" s="48">
        <f>IF(OR($A128="",$B128=""),"",B128*'MPTO_working_2-way'!$G127)</f>
        <v>2.226744186046512</v>
      </c>
      <c r="F128" s="46">
        <f>IF(OR($A128="",$B128=""),"",'MPTO_working_2-way'!D127)</f>
        <v>1.8059315286624205</v>
      </c>
      <c r="G128" s="48">
        <f>IF(OR($A128="",$B128=""),"",'MPTO_working_2-way'!E127)</f>
        <v>2.2408001975796497</v>
      </c>
      <c r="H128" s="46">
        <f>IF(OR($A128="",$B128=""),"",'OddsRatio_working_2-way'!M127)</f>
        <v>1.8053872662568289</v>
      </c>
      <c r="I128" s="46">
        <f>IF(OR($A128="",$B128=""),"",'OddsRatio_working_2-way'!N127)</f>
        <v>2.2416387021459454</v>
      </c>
      <c r="J128" s="46">
        <f>IF('Log_working_2-way'!$D127="","",A128^('Log_working_2-way'!$D127))</f>
        <v>1.8011302388288697</v>
      </c>
      <c r="K128" s="48">
        <f>IF('Log_working_2-way'!$D127="","",B128^('Log_working_2-way'!$D127))</f>
        <v>2.2482364933064694</v>
      </c>
      <c r="L128" s="55">
        <f t="shared" si="10"/>
        <v>0.55091383812010442</v>
      </c>
      <c r="M128" s="55">
        <f t="shared" si="11"/>
        <v>0.44908616187989547</v>
      </c>
      <c r="N128" s="56">
        <v>225</v>
      </c>
      <c r="O128" s="56">
        <f t="shared" si="12"/>
        <v>94.186046511627907</v>
      </c>
      <c r="P128" s="56">
        <f t="shared" si="13"/>
        <v>118.36492890995261</v>
      </c>
      <c r="Q128" s="56">
        <f t="shared" si="14"/>
        <v>106.63507109004739</v>
      </c>
      <c r="R128" s="56">
        <f t="shared" si="15"/>
        <v>130.81395348837211</v>
      </c>
      <c r="S128" s="57">
        <f t="shared" si="16"/>
        <v>-12.449024578419483</v>
      </c>
      <c r="T128" s="57">
        <f t="shared" si="17"/>
        <v>-12.449024578419497</v>
      </c>
      <c r="U128" t="s">
        <v>408</v>
      </c>
      <c r="V128" t="s">
        <v>92</v>
      </c>
      <c r="W128" t="s">
        <v>414</v>
      </c>
      <c r="X128" s="40">
        <v>44501</v>
      </c>
      <c r="Y128" s="59" t="s">
        <v>431</v>
      </c>
    </row>
    <row r="129" spans="1:25" s="52" customFormat="1" ht="15" x14ac:dyDescent="0.25">
      <c r="A129">
        <v>1.85</v>
      </c>
      <c r="B129">
        <v>2.06</v>
      </c>
      <c r="C129" s="45">
        <f t="shared" si="9"/>
        <v>2.5977433744424072E-2</v>
      </c>
      <c r="D129" s="46">
        <f>IF(OR($A129="",$B129=""),"",A129*'MPTO_working_2-way'!$G128)</f>
        <v>1.8980582524271847</v>
      </c>
      <c r="E129" s="48">
        <f>IF(OR($A129="",$B129=""),"",B129*'MPTO_working_2-way'!$G128)</f>
        <v>2.1135135135135137</v>
      </c>
      <c r="F129" s="46">
        <f>IF(OR($A129="",$B129=""),"",'MPTO_working_2-way'!D128)</f>
        <v>1.8955483710519774</v>
      </c>
      <c r="G129" s="48">
        <f>IF(OR($A129="",$B129=""),"",'MPTO_working_2-way'!E128)</f>
        <v>2.1166342682588173</v>
      </c>
      <c r="H129" s="46">
        <f>IF(OR($A129="",$B129=""),"",'OddsRatio_working_2-way'!M128)</f>
        <v>1.8954813188742858</v>
      </c>
      <c r="I129" s="46">
        <f>IF(OR($A129="",$B129=""),"",'OddsRatio_working_2-way'!N128)</f>
        <v>2.1167178800079327</v>
      </c>
      <c r="J129" s="46">
        <f>IF('Log_working_2-way'!$D128="","",A129^('Log_working_2-way'!$D128))</f>
        <v>1.8943477245799318</v>
      </c>
      <c r="K129" s="48">
        <f>IF('Log_working_2-way'!$D128="","",B129^('Log_working_2-way'!$D128))</f>
        <v>2.1181333306010104</v>
      </c>
      <c r="L129" s="55">
        <f t="shared" si="10"/>
        <v>0.52685421994884907</v>
      </c>
      <c r="M129" s="55">
        <f t="shared" si="11"/>
        <v>0.47314578005115088</v>
      </c>
      <c r="N129" s="56">
        <v>226</v>
      </c>
      <c r="O129" s="56">
        <f t="shared" si="12"/>
        <v>103.83783783783784</v>
      </c>
      <c r="P129" s="56">
        <f t="shared" si="13"/>
        <v>116.29126213592234</v>
      </c>
      <c r="Q129" s="56">
        <f t="shared" si="14"/>
        <v>109.70873786407768</v>
      </c>
      <c r="R129" s="56">
        <f t="shared" si="15"/>
        <v>122.16216216216215</v>
      </c>
      <c r="S129" s="57">
        <f t="shared" si="16"/>
        <v>-5.8709000262398376</v>
      </c>
      <c r="T129" s="57">
        <f t="shared" si="17"/>
        <v>-5.8709000262398092</v>
      </c>
      <c r="U129" t="s">
        <v>289</v>
      </c>
      <c r="V129" t="s">
        <v>99</v>
      </c>
      <c r="W129" t="s">
        <v>310</v>
      </c>
      <c r="X129" s="40">
        <v>44501</v>
      </c>
      <c r="Y129" s="59" t="s">
        <v>429</v>
      </c>
    </row>
    <row r="130" spans="1:25" ht="15" x14ac:dyDescent="0.25">
      <c r="A130">
        <v>1.63</v>
      </c>
      <c r="B130">
        <v>2.37</v>
      </c>
      <c r="C130" s="45">
        <f t="shared" si="9"/>
        <v>3.5437860785379582E-2</v>
      </c>
      <c r="D130" s="46">
        <f>IF(OR($A130="",$B130=""),"",A130*'MPTO_working_2-way'!$G129)</f>
        <v>1.6877637130801686</v>
      </c>
      <c r="E130" s="48">
        <f>IF(OR($A130="",$B130=""),"",B130*'MPTO_working_2-way'!$G129)</f>
        <v>2.4539877300613497</v>
      </c>
      <c r="F130" s="46">
        <f>IF(OR($A130="",$B130=""),"",'MPTO_working_2-way'!D129)</f>
        <v>1.6784775477395666</v>
      </c>
      <c r="G130" s="48">
        <f>IF(OR($A130="",$B130=""),"",'MPTO_working_2-way'!E129)</f>
        <v>2.4738881239793793</v>
      </c>
      <c r="H130" s="46">
        <f>IF(OR($A130="",$B130=""),"",'OddsRatio_working_2-way'!M129)</f>
        <v>1.6781253679066579</v>
      </c>
      <c r="I130" s="46">
        <f>IF(OR($A130="",$B130=""),"",'OddsRatio_working_2-way'!N129)</f>
        <v>2.4746535778287639</v>
      </c>
      <c r="J130" s="46">
        <f>IF('Log_working_2-way'!$D129="","",A130^('Log_working_2-way'!$D129))</f>
        <v>1.6739015902867895</v>
      </c>
      <c r="K130" s="48">
        <f>IF('Log_working_2-way'!$D129="","",B130^('Log_working_2-way'!$D129))</f>
        <v>2.4838961866439853</v>
      </c>
      <c r="L130" s="55">
        <f t="shared" si="10"/>
        <v>0.59250000000000003</v>
      </c>
      <c r="M130" s="55">
        <f t="shared" si="11"/>
        <v>0.40749999999999997</v>
      </c>
      <c r="N130" s="56">
        <v>227</v>
      </c>
      <c r="O130" s="56">
        <f t="shared" si="12"/>
        <v>87.736196319018404</v>
      </c>
      <c r="P130" s="56">
        <f t="shared" si="13"/>
        <v>131.21940928270041</v>
      </c>
      <c r="Q130" s="56">
        <f t="shared" si="14"/>
        <v>95.780590717299575</v>
      </c>
      <c r="R130" s="56">
        <f t="shared" si="15"/>
        <v>139.2638036809816</v>
      </c>
      <c r="S130" s="57">
        <f t="shared" si="16"/>
        <v>-8.0443943982811703</v>
      </c>
      <c r="T130" s="57">
        <f t="shared" si="17"/>
        <v>-8.0443943982811845</v>
      </c>
      <c r="U130" t="s">
        <v>303</v>
      </c>
      <c r="V130" t="s">
        <v>271</v>
      </c>
      <c r="W130" t="s">
        <v>314</v>
      </c>
      <c r="X130" s="40">
        <v>44501</v>
      </c>
      <c r="Y130" s="59" t="s">
        <v>421</v>
      </c>
    </row>
    <row r="131" spans="1:25" ht="15" x14ac:dyDescent="0.25">
      <c r="A131">
        <v>2.13</v>
      </c>
      <c r="B131">
        <v>1.79</v>
      </c>
      <c r="C131" s="45">
        <f t="shared" ref="C131:C167" si="18">IF(OR($A131="",$B131=""),"",(1/A131)+(1/B131)-1)</f>
        <v>2.8142785952212312E-2</v>
      </c>
      <c r="D131" s="46">
        <f>IF(OR($A131="",$B131=""),"",A131*'MPTO_working_2-way'!$G130)</f>
        <v>2.1899441340782122</v>
      </c>
      <c r="E131" s="48">
        <f>IF(OR($A131="",$B131=""),"",B131*'MPTO_working_2-way'!$G130)</f>
        <v>1.84037558685446</v>
      </c>
      <c r="F131" s="46">
        <f>IF(OR($A131="",$B131=""),"",'MPTO_working_2-way'!D130)</f>
        <v>2.1958130561234772</v>
      </c>
      <c r="G131" s="48">
        <f>IF(OR($A131="",$B131=""),"",'MPTO_working_2-way'!E130)</f>
        <v>1.8362511137332338</v>
      </c>
      <c r="H131" s="46">
        <f>IF(OR($A131="",$B131=""),"",'OddsRatio_working_2-way'!M130)</f>
        <v>2.1959848438987186</v>
      </c>
      <c r="I131" s="46">
        <f>IF(OR($A131="",$B131=""),"",'OddsRatio_working_2-way'!N130)</f>
        <v>1.8361309970619364</v>
      </c>
      <c r="J131" s="46">
        <f>IF('Log_working_2-way'!$D130="","",A131^('Log_working_2-way'!$D130))</f>
        <v>2.1986586658056355</v>
      </c>
      <c r="K131" s="48">
        <f>IF('Log_working_2-way'!$D130="","",B131^('Log_working_2-way'!$D130))</f>
        <v>1.8342658577685029</v>
      </c>
      <c r="L131" s="55">
        <f t="shared" si="10"/>
        <v>0.45663265306122452</v>
      </c>
      <c r="M131" s="55">
        <f t="shared" si="11"/>
        <v>0.54336734693877553</v>
      </c>
      <c r="N131" s="56">
        <v>228</v>
      </c>
      <c r="O131" s="56">
        <f t="shared" si="12"/>
        <v>120.95774647887323</v>
      </c>
      <c r="P131" s="56">
        <f t="shared" si="13"/>
        <v>100.62569832402234</v>
      </c>
      <c r="Q131" s="56">
        <f t="shared" si="14"/>
        <v>127.37430167597765</v>
      </c>
      <c r="R131" s="56">
        <f t="shared" si="15"/>
        <v>107.04225352112677</v>
      </c>
      <c r="S131" s="57">
        <f t="shared" si="16"/>
        <v>-6.4165551971044152</v>
      </c>
      <c r="T131" s="57">
        <f t="shared" si="17"/>
        <v>-6.4165551971044295</v>
      </c>
      <c r="U131" t="s">
        <v>120</v>
      </c>
      <c r="V131" t="s">
        <v>110</v>
      </c>
      <c r="W131" t="s">
        <v>315</v>
      </c>
      <c r="X131" s="40">
        <v>44501</v>
      </c>
      <c r="Y131" s="59" t="s">
        <v>417</v>
      </c>
    </row>
    <row r="132" spans="1:25" ht="15" x14ac:dyDescent="0.25">
      <c r="A132">
        <v>2.77</v>
      </c>
      <c r="B132">
        <v>1.48</v>
      </c>
      <c r="C132" s="45">
        <f t="shared" si="18"/>
        <v>3.6686506000585428E-2</v>
      </c>
      <c r="D132" s="46">
        <f>IF(OR($A132="",$B132=""),"",A132*'MPTO_working_2-way'!$G131)</f>
        <v>2.8716216216216215</v>
      </c>
      <c r="E132" s="48">
        <f>IF(OR($A132="",$B132=""),"",B132*'MPTO_working_2-way'!$G131)</f>
        <v>1.5342960288808665</v>
      </c>
      <c r="F132" s="46">
        <f>IF(OR($A132="",$B132=""),"",'MPTO_working_2-way'!D131)</f>
        <v>2.9182801822323463</v>
      </c>
      <c r="G132" s="48">
        <f>IF(OR($A132="",$B132=""),"",'MPTO_working_2-way'!E131)</f>
        <v>1.5213002820246402</v>
      </c>
      <c r="H132" s="46">
        <f>IF(OR($A132="",$B132=""),"",'OddsRatio_working_2-way'!M131)</f>
        <v>2.9202864369671522</v>
      </c>
      <c r="I132" s="46">
        <f>IF(OR($A132="",$B132=""),"",'OddsRatio_working_2-way'!N131)</f>
        <v>1.5207556439232957</v>
      </c>
      <c r="J132" s="46">
        <f>IF('Log_working_2-way'!$D131="","",A132^('Log_working_2-way'!$D131))</f>
        <v>2.9424857830737281</v>
      </c>
      <c r="K132" s="48">
        <f>IF('Log_working_2-way'!$D131="","",B132^('Log_working_2-way'!$D131))</f>
        <v>1.5148042825915646</v>
      </c>
      <c r="L132" s="55">
        <f t="shared" ref="L132:L135" si="19">(1/D132)</f>
        <v>0.34823529411764709</v>
      </c>
      <c r="M132" s="55">
        <f t="shared" ref="M132:M135" si="20">(1/E132)</f>
        <v>0.65176470588235291</v>
      </c>
      <c r="N132" s="56">
        <v>229</v>
      </c>
      <c r="O132" s="56">
        <f t="shared" ref="O132:O135" si="21">(1/A132)*((N132*A132)-N132)</f>
        <v>146.32851985559569</v>
      </c>
      <c r="P132" s="56">
        <f t="shared" ref="P132:P135" si="22">(1/B132)*((N132*B132)-N132)</f>
        <v>74.270270270270274</v>
      </c>
      <c r="Q132" s="56">
        <f t="shared" ref="Q132:Q135" si="23">(1/B132)*N132</f>
        <v>154.72972972972971</v>
      </c>
      <c r="R132" s="56">
        <f t="shared" ref="R132:R135" si="24">(1/A132)*N132</f>
        <v>82.671480144404342</v>
      </c>
      <c r="S132" s="57">
        <f t="shared" ref="S132:S135" si="25">O132-Q132</f>
        <v>-8.4012098741340253</v>
      </c>
      <c r="T132" s="57">
        <f t="shared" ref="T132:T135" si="26">P132-R132</f>
        <v>-8.4012098741340679</v>
      </c>
      <c r="U132" t="s">
        <v>122</v>
      </c>
      <c r="V132" t="s">
        <v>160</v>
      </c>
      <c r="W132" t="s">
        <v>412</v>
      </c>
      <c r="X132" s="40">
        <v>44501</v>
      </c>
      <c r="Y132" s="59" t="s">
        <v>421</v>
      </c>
    </row>
    <row r="133" spans="1:25" ht="15" x14ac:dyDescent="0.25">
      <c r="A133">
        <v>2.88</v>
      </c>
      <c r="B133">
        <v>1.45</v>
      </c>
      <c r="C133" s="45">
        <f t="shared" si="18"/>
        <v>3.687739463601547E-2</v>
      </c>
      <c r="D133" s="46">
        <f>IF(OR($A133="",$B133=""),"",A133*'MPTO_working_2-way'!$G132)</f>
        <v>2.9862068965517246</v>
      </c>
      <c r="E133" s="48">
        <f>IF(OR($A133="",$B133=""),"",B133*'MPTO_working_2-way'!$G132)</f>
        <v>1.5034722222222223</v>
      </c>
      <c r="F133" s="46">
        <f>IF(OR($A133="",$B133=""),"",'MPTO_working_2-way'!D132)</f>
        <v>3.0415149308084493</v>
      </c>
      <c r="G133" s="48">
        <f>IF(OR($A133="",$B133=""),"",'MPTO_working_2-way'!E132)</f>
        <v>1.4898323225115948</v>
      </c>
      <c r="H133" s="46">
        <f>IF(OR($A133="",$B133=""),"",'OddsRatio_working_2-way'!M132)</f>
        <v>3.0439612955674531</v>
      </c>
      <c r="I133" s="46">
        <f>IF(OR($A133="",$B133=""),"",'OddsRatio_working_2-way'!N132)</f>
        <v>1.4892460547900814</v>
      </c>
      <c r="J133" s="46">
        <f>IF('Log_working_2-way'!$D132="","",A133^('Log_working_2-way'!$D132))</f>
        <v>3.0704567109480201</v>
      </c>
      <c r="K133" s="48">
        <f>IF('Log_working_2-way'!$D132="","",B133^('Log_working_2-way'!$D132))</f>
        <v>1.4829852248113591</v>
      </c>
      <c r="L133" s="55">
        <f t="shared" si="19"/>
        <v>0.33487297921478054</v>
      </c>
      <c r="M133" s="55">
        <f t="shared" si="20"/>
        <v>0.66512702078521935</v>
      </c>
      <c r="N133" s="56">
        <v>230</v>
      </c>
      <c r="O133" s="56">
        <f t="shared" si="21"/>
        <v>150.13888888888889</v>
      </c>
      <c r="P133" s="56">
        <f t="shared" si="22"/>
        <v>71.379310344827587</v>
      </c>
      <c r="Q133" s="56">
        <f t="shared" si="23"/>
        <v>158.62068965517241</v>
      </c>
      <c r="R133" s="56">
        <f t="shared" si="24"/>
        <v>79.861111111111114</v>
      </c>
      <c r="S133" s="57">
        <f t="shared" si="25"/>
        <v>-8.4818007662835271</v>
      </c>
      <c r="T133" s="57">
        <f t="shared" si="26"/>
        <v>-8.4818007662835271</v>
      </c>
      <c r="U133" t="s">
        <v>409</v>
      </c>
      <c r="V133" t="s">
        <v>123</v>
      </c>
      <c r="W133" t="s">
        <v>412</v>
      </c>
      <c r="X133" s="40">
        <v>44501</v>
      </c>
      <c r="Y133" s="59" t="s">
        <v>421</v>
      </c>
    </row>
    <row r="134" spans="1:25" ht="15" x14ac:dyDescent="0.25">
      <c r="A134">
        <v>1.58</v>
      </c>
      <c r="B134">
        <v>2.41</v>
      </c>
      <c r="C134" s="45">
        <f t="shared" si="18"/>
        <v>4.7849151741162776E-2</v>
      </c>
      <c r="D134" s="46">
        <f>IF(OR($A134="",$B134=""),"",A134*'MPTO_working_2-way'!$G133)</f>
        <v>1.6556016597510372</v>
      </c>
      <c r="E134" s="48">
        <f>IF(OR($A134="",$B134=""),"",B134*'MPTO_working_2-way'!$G133)</f>
        <v>2.5253164556962022</v>
      </c>
      <c r="F134" s="46">
        <f>IF(OR($A134="",$B134=""),"",'MPTO_working_2-way'!D133)</f>
        <v>1.6420716719134072</v>
      </c>
      <c r="G134" s="48">
        <f>IF(OR($A134="",$B134=""),"",'MPTO_working_2-way'!E133)</f>
        <v>2.5574585264289071</v>
      </c>
      <c r="H134" s="46">
        <f>IF(OR($A134="",$B134=""),"",'OddsRatio_working_2-way'!M133)</f>
        <v>1.6413637951510016</v>
      </c>
      <c r="I134" s="46">
        <f>IF(OR($A134="",$B134=""),"",'OddsRatio_working_2-way'!N133)</f>
        <v>2.5591775020050216</v>
      </c>
      <c r="J134" s="46">
        <f>IF('Log_working_2-way'!$D133="","",A134^('Log_working_2-way'!$D133))</f>
        <v>1.6351614217989046</v>
      </c>
      <c r="K134" s="48">
        <f>IF('Log_working_2-way'!$D133="","",B134^('Log_working_2-way'!$D133))</f>
        <v>2.5744029244823512</v>
      </c>
      <c r="L134" s="55">
        <f t="shared" si="19"/>
        <v>0.60401002506265666</v>
      </c>
      <c r="M134" s="55">
        <f t="shared" si="20"/>
        <v>0.39598997493734339</v>
      </c>
      <c r="N134" s="56">
        <v>231</v>
      </c>
      <c r="O134" s="56">
        <f t="shared" si="21"/>
        <v>84.797468354430379</v>
      </c>
      <c r="P134" s="56">
        <f t="shared" si="22"/>
        <v>135.14937759336101</v>
      </c>
      <c r="Q134" s="56">
        <f t="shared" si="23"/>
        <v>95.85062240663899</v>
      </c>
      <c r="R134" s="56">
        <f t="shared" si="24"/>
        <v>146.20253164556959</v>
      </c>
      <c r="S134" s="57">
        <f t="shared" si="25"/>
        <v>-11.053154052208612</v>
      </c>
      <c r="T134" s="57">
        <f t="shared" si="26"/>
        <v>-11.053154052208583</v>
      </c>
      <c r="U134" t="s">
        <v>300</v>
      </c>
      <c r="V134" t="s">
        <v>65</v>
      </c>
      <c r="W134" t="s">
        <v>316</v>
      </c>
      <c r="X134" s="40">
        <v>44501</v>
      </c>
      <c r="Y134" s="59" t="s">
        <v>436</v>
      </c>
    </row>
    <row r="135" spans="1:25" s="28" customFormat="1" ht="15" x14ac:dyDescent="0.25">
      <c r="A135" s="23">
        <v>1.72</v>
      </c>
      <c r="B135" s="23">
        <v>2.02</v>
      </c>
      <c r="C135" s="24">
        <f t="shared" si="18"/>
        <v>7.6444853787704492E-2</v>
      </c>
      <c r="D135" s="25">
        <f>IF(OR($A135="",$B135=""),"",A135*'MPTO_working_2-way'!$G134)</f>
        <v>1.8514851485148518</v>
      </c>
      <c r="E135" s="27">
        <f>IF(OR($A135="",$B135=""),"",B135*'MPTO_working_2-way'!$G134)</f>
        <v>2.1744186046511631</v>
      </c>
      <c r="F135" s="25">
        <f>IF(OR($A135="",$B135=""),"",'MPTO_working_2-way'!D134)</f>
        <v>1.8410343365832982</v>
      </c>
      <c r="G135" s="27">
        <f>IF(OR($A135="",$B135=""),"",'MPTO_working_2-way'!E134)</f>
        <v>2.1890120967741939</v>
      </c>
      <c r="H135" s="25">
        <f>IF(OR($A135="",$B135=""),"",'OddsRatio_working_2-way'!M134)</f>
        <v>1.8401680504168059</v>
      </c>
      <c r="I135" s="25">
        <f>IF(OR($A135="",$B135=""),"",'OddsRatio_working_2-way'!N134)</f>
        <v>2.190238071423809</v>
      </c>
      <c r="J135" s="25">
        <f>IF('Log_working_2-way'!$D134="","",A135^('Log_working_2-way'!$D134))</f>
        <v>1.8352677730641855</v>
      </c>
      <c r="K135" s="27">
        <f>IF('Log_working_2-way'!$D134="","",B135^('Log_working_2-way'!$D134))</f>
        <v>2.1972208580534285</v>
      </c>
      <c r="L135" s="79">
        <f t="shared" si="19"/>
        <v>0.54010695187165769</v>
      </c>
      <c r="M135" s="79">
        <f t="shared" si="20"/>
        <v>0.4598930481283422</v>
      </c>
      <c r="N135" s="80">
        <v>232</v>
      </c>
      <c r="O135" s="80">
        <f t="shared" si="21"/>
        <v>97.116279069767458</v>
      </c>
      <c r="P135" s="80">
        <f t="shared" si="22"/>
        <v>117.14851485148515</v>
      </c>
      <c r="Q135" s="80">
        <f t="shared" si="23"/>
        <v>114.85148514851485</v>
      </c>
      <c r="R135" s="80">
        <f t="shared" si="24"/>
        <v>134.88372093023256</v>
      </c>
      <c r="S135" s="81">
        <f t="shared" si="25"/>
        <v>-17.735206078747396</v>
      </c>
      <c r="T135" s="81">
        <f t="shared" si="26"/>
        <v>-17.73520607874741</v>
      </c>
      <c r="U135" s="23" t="s">
        <v>128</v>
      </c>
      <c r="V135" s="23" t="s">
        <v>167</v>
      </c>
      <c r="W135" s="23" t="s">
        <v>316</v>
      </c>
      <c r="X135" s="77">
        <v>44501</v>
      </c>
      <c r="Y135" s="78" t="s">
        <v>428</v>
      </c>
    </row>
    <row r="136" spans="1:25" ht="15" x14ac:dyDescent="0.25">
      <c r="A136">
        <v>1.62</v>
      </c>
      <c r="B136">
        <v>2.38</v>
      </c>
      <c r="C136" s="45">
        <f t="shared" si="18"/>
        <v>3.7452017844174623E-2</v>
      </c>
      <c r="D136" s="46">
        <f>IF(OR($A136="",$B136=""),"",A136*'MPTO_working_2-way'!$G135)</f>
        <v>1.680672268907563</v>
      </c>
      <c r="E136" s="48">
        <f>IF(OR($A136="",$B136=""),"",B136*'MPTO_working_2-way'!$G135)</f>
        <v>2.4691358024691357</v>
      </c>
      <c r="F136" s="46">
        <f>IF(OR($A136="",$B136=""),"",'MPTO_working_2-way'!D135)</f>
        <v>1.6706820348383742</v>
      </c>
      <c r="G136" s="48">
        <f>IF(OR($A136="",$B136=""),"",'MPTO_working_2-way'!E135)</f>
        <v>2.4910195115648013</v>
      </c>
      <c r="H136" s="46">
        <f>IF(OR($A136="",$B136=""),"",'OddsRatio_working_2-way'!M135)</f>
        <v>1.6702800625998362</v>
      </c>
      <c r="I136" s="46">
        <f>IF(OR($A136="",$B136=""),"",'OddsRatio_working_2-way'!N135)</f>
        <v>2.4919136877222163</v>
      </c>
      <c r="J136" s="46">
        <f>IF('Log_working_2-way'!$D135="","",A136^('Log_working_2-way'!$D135))</f>
        <v>1.6657299947403132</v>
      </c>
      <c r="K136" s="48">
        <f>IF('Log_working_2-way'!$D135="","",B136^('Log_working_2-way'!$D135))</f>
        <v>2.502110477070953</v>
      </c>
      <c r="L136" s="55">
        <f t="shared" ref="L136:L167" si="27">(1/D136)</f>
        <v>0.59499999999999997</v>
      </c>
      <c r="M136" s="55">
        <f t="shared" ref="M136:M167" si="28">(1/E136)</f>
        <v>0.40500000000000003</v>
      </c>
      <c r="N136" s="56">
        <v>233</v>
      </c>
      <c r="O136" s="56">
        <f t="shared" ref="O136:O167" si="29">(1/A136)*((N136*A136)-N136)</f>
        <v>89.172839506172863</v>
      </c>
      <c r="P136" s="56">
        <f t="shared" ref="P136:P167" si="30">(1/B136)*((N136*B136)-N136)</f>
        <v>135.10084033613444</v>
      </c>
      <c r="Q136" s="56">
        <f t="shared" ref="Q136:Q167" si="31">(1/B136)*N136</f>
        <v>97.899159663865547</v>
      </c>
      <c r="R136" s="56">
        <f t="shared" ref="R136:R167" si="32">(1/A136)*N136</f>
        <v>143.82716049382717</v>
      </c>
      <c r="S136" s="57">
        <f t="shared" ref="S136:S167" si="33">O136-Q136</f>
        <v>-8.7263201576926832</v>
      </c>
      <c r="T136" s="57">
        <f t="shared" ref="T136:T167" si="34">P136-R136</f>
        <v>-8.7263201576927258</v>
      </c>
      <c r="U136" t="s">
        <v>333</v>
      </c>
      <c r="V136" t="s">
        <v>330</v>
      </c>
      <c r="W136" t="s">
        <v>413</v>
      </c>
      <c r="X136" s="40">
        <v>44208</v>
      </c>
      <c r="Y136" s="59" t="s">
        <v>421</v>
      </c>
    </row>
    <row r="137" spans="1:25" s="52" customFormat="1" ht="15" x14ac:dyDescent="0.25">
      <c r="A137">
        <v>2.57</v>
      </c>
      <c r="B137">
        <v>1.56</v>
      </c>
      <c r="C137" s="45">
        <f t="shared" si="18"/>
        <v>3.0130699391399673E-2</v>
      </c>
      <c r="D137" s="46">
        <f>IF(OR($A137="",$B137=""),"",A137*'MPTO_working_2-way'!$G136)</f>
        <v>2.6474358974358969</v>
      </c>
      <c r="E137" s="48">
        <f>IF(OR($A137="",$B137=""),"",B137*'MPTO_working_2-way'!$G136)</f>
        <v>1.6070038910505835</v>
      </c>
      <c r="F137" s="46">
        <f>IF(OR($A137="",$B137=""),"",'MPTO_working_2-way'!D136)</f>
        <v>2.6735129367831414</v>
      </c>
      <c r="G137" s="48">
        <f>IF(OR($A137="",$B137=""),"",'MPTO_working_2-way'!E136)</f>
        <v>1.597545425565827</v>
      </c>
      <c r="H137" s="46">
        <f>IF(OR($A137="",$B137=""),"",'OddsRatio_working_2-way'!M136)</f>
        <v>2.6743868813901486</v>
      </c>
      <c r="I137" s="46">
        <f>IF(OR($A137="",$B137=""),"",'OddsRatio_working_2-way'!N136)</f>
        <v>1.5972335373111359</v>
      </c>
      <c r="J137" s="46">
        <f>IF('Log_working_2-way'!$D136="","",A137^('Log_working_2-way'!$D136))</f>
        <v>2.6865304227890037</v>
      </c>
      <c r="K137" s="48">
        <f>IF('Log_working_2-way'!$D136="","",B137^('Log_working_2-way'!$D136))</f>
        <v>1.5929332708663844</v>
      </c>
      <c r="L137" s="55">
        <f t="shared" si="27"/>
        <v>0.37772397094430998</v>
      </c>
      <c r="M137" s="55">
        <f t="shared" si="28"/>
        <v>0.62227602905569013</v>
      </c>
      <c r="N137" s="56">
        <v>234</v>
      </c>
      <c r="O137" s="56">
        <f t="shared" si="29"/>
        <v>142.94941634241246</v>
      </c>
      <c r="P137" s="56">
        <f t="shared" si="30"/>
        <v>84</v>
      </c>
      <c r="Q137" s="56">
        <f t="shared" si="31"/>
        <v>150</v>
      </c>
      <c r="R137" s="56">
        <f t="shared" si="32"/>
        <v>91.050583657587552</v>
      </c>
      <c r="S137" s="57">
        <f t="shared" si="33"/>
        <v>-7.0505836575875378</v>
      </c>
      <c r="T137" s="57">
        <f t="shared" si="34"/>
        <v>-7.050583657587552</v>
      </c>
      <c r="U137" t="s">
        <v>70</v>
      </c>
      <c r="V137" t="s">
        <v>69</v>
      </c>
      <c r="W137" t="s">
        <v>443</v>
      </c>
      <c r="X137" s="40">
        <v>44208</v>
      </c>
      <c r="Y137" s="59" t="s">
        <v>427</v>
      </c>
    </row>
    <row r="138" spans="1:25" ht="15" x14ac:dyDescent="0.25">
      <c r="A138">
        <v>1.79</v>
      </c>
      <c r="B138">
        <v>2.0499999999999998</v>
      </c>
      <c r="C138" s="45">
        <f t="shared" si="18"/>
        <v>4.6464095925875526E-2</v>
      </c>
      <c r="D138" s="46">
        <f>IF(OR($A138="",$B138=""),"",A138*'MPTO_working_2-way'!$G137)</f>
        <v>1.8731707317073172</v>
      </c>
      <c r="E138" s="48">
        <f>IF(OR($A138="",$B138=""),"",B138*'MPTO_working_2-way'!$G137)</f>
        <v>2.1452513966480447</v>
      </c>
      <c r="F138" s="46">
        <f>IF(OR($A138="",$B138=""),"",'MPTO_working_2-way'!D137)</f>
        <v>1.8676676421936633</v>
      </c>
      <c r="G138" s="48">
        <f>IF(OR($A138="",$B138=""),"",'MPTO_working_2-way'!E137)</f>
        <v>2.1525150315295498</v>
      </c>
      <c r="H138" s="46">
        <f>IF(OR($A138="",$B138=""),"",'OddsRatio_working_2-way'!M137)</f>
        <v>1.8673989580239028</v>
      </c>
      <c r="I138" s="46">
        <f>IF(OR($A138="",$B138=""),"",'OddsRatio_working_2-way'!N137)</f>
        <v>2.1528720328165796</v>
      </c>
      <c r="J138" s="46">
        <f>IF('Log_working_2-way'!$D137="","",A138^('Log_working_2-way'!$D137))</f>
        <v>1.8648753168978718</v>
      </c>
      <c r="K138" s="48">
        <f>IF('Log_working_2-way'!$D137="","",B138^('Log_working_2-way'!$D137))</f>
        <v>2.1562360266982945</v>
      </c>
      <c r="L138" s="55">
        <f t="shared" si="27"/>
        <v>0.53385416666666663</v>
      </c>
      <c r="M138" s="55">
        <f t="shared" si="28"/>
        <v>0.46614583333333331</v>
      </c>
      <c r="N138" s="56">
        <v>235</v>
      </c>
      <c r="O138" s="56">
        <f t="shared" si="29"/>
        <v>103.71508379888269</v>
      </c>
      <c r="P138" s="56">
        <f t="shared" si="30"/>
        <v>120.36585365853657</v>
      </c>
      <c r="Q138" s="56">
        <f t="shared" si="31"/>
        <v>114.63414634146342</v>
      </c>
      <c r="R138" s="56">
        <f t="shared" si="32"/>
        <v>131.28491620111731</v>
      </c>
      <c r="S138" s="57">
        <f t="shared" si="33"/>
        <v>-10.919062542580733</v>
      </c>
      <c r="T138" s="57">
        <f t="shared" si="34"/>
        <v>-10.919062542580747</v>
      </c>
      <c r="U138" t="s">
        <v>302</v>
      </c>
      <c r="V138" t="s">
        <v>301</v>
      </c>
      <c r="W138" t="s">
        <v>307</v>
      </c>
      <c r="X138" s="40">
        <v>44208</v>
      </c>
      <c r="Y138" s="59" t="s">
        <v>433</v>
      </c>
    </row>
    <row r="139" spans="1:25" ht="15" x14ac:dyDescent="0.25">
      <c r="A139">
        <v>1.72</v>
      </c>
      <c r="B139">
        <v>2.2200000000000002</v>
      </c>
      <c r="C139" s="45">
        <f t="shared" si="18"/>
        <v>3.1845799287659737E-2</v>
      </c>
      <c r="D139" s="46">
        <f>IF(OR($A139="",$B139=""),"",A139*'MPTO_working_2-way'!$G138)</f>
        <v>1.7747747747747746</v>
      </c>
      <c r="E139" s="48">
        <f>IF(OR($A139="",$B139=""),"",B139*'MPTO_working_2-way'!$G138)</f>
        <v>2.2906976744186047</v>
      </c>
      <c r="F139" s="46">
        <f>IF(OR($A139="",$B139=""),"",'MPTO_working_2-way'!D138)</f>
        <v>1.7684327528714336</v>
      </c>
      <c r="G139" s="48">
        <f>IF(OR($A139="",$B139=""),"",'MPTO_working_2-way'!E138)</f>
        <v>2.3013500482160079</v>
      </c>
      <c r="H139" s="46">
        <f>IF(OR($A139="",$B139=""),"",'OddsRatio_working_2-way'!M138)</f>
        <v>1.768221279597376</v>
      </c>
      <c r="I139" s="46">
        <f>IF(OR($A139="",$B139=""),"",'OddsRatio_working_2-way'!N138)</f>
        <v>2.3017082793177757</v>
      </c>
      <c r="J139" s="46">
        <f>IF('Log_working_2-way'!$D138="","",A139^('Log_working_2-way'!$D138))</f>
        <v>1.7653459246637417</v>
      </c>
      <c r="K139" s="48">
        <f>IF('Log_working_2-way'!$D138="","",B139^('Log_working_2-way'!$D138))</f>
        <v>2.3065987127837881</v>
      </c>
      <c r="L139" s="55">
        <f t="shared" si="27"/>
        <v>0.56345177664974622</v>
      </c>
      <c r="M139" s="55">
        <f t="shared" si="28"/>
        <v>0.43654822335025378</v>
      </c>
      <c r="N139" s="56">
        <v>236</v>
      </c>
      <c r="O139" s="56">
        <f t="shared" si="29"/>
        <v>98.790697674418624</v>
      </c>
      <c r="P139" s="56">
        <f t="shared" si="30"/>
        <v>129.69369369369372</v>
      </c>
      <c r="Q139" s="56">
        <f t="shared" si="31"/>
        <v>106.3063063063063</v>
      </c>
      <c r="R139" s="56">
        <f t="shared" si="32"/>
        <v>137.2093023255814</v>
      </c>
      <c r="S139" s="57">
        <f t="shared" si="33"/>
        <v>-7.5156086318876731</v>
      </c>
      <c r="T139" s="57">
        <f t="shared" si="34"/>
        <v>-7.5156086318876874</v>
      </c>
      <c r="U139" t="s">
        <v>73</v>
      </c>
      <c r="V139" t="s">
        <v>137</v>
      </c>
      <c r="W139" t="s">
        <v>443</v>
      </c>
      <c r="X139" s="40">
        <v>44208</v>
      </c>
      <c r="Y139" s="59" t="s">
        <v>431</v>
      </c>
    </row>
    <row r="140" spans="1:25" ht="15" x14ac:dyDescent="0.25">
      <c r="A140">
        <v>2.4300000000000002</v>
      </c>
      <c r="B140">
        <v>1.62</v>
      </c>
      <c r="C140" s="45">
        <f t="shared" si="18"/>
        <v>2.8806584362139898E-2</v>
      </c>
      <c r="D140" s="46">
        <f>IF(OR($A140="",$B140=""),"",A140*'MPTO_working_2-way'!$G139)</f>
        <v>2.5</v>
      </c>
      <c r="E140" s="48">
        <f>IF(OR($A140="",$B140=""),"",B140*'MPTO_working_2-way'!$G139)</f>
        <v>1.6666666666666667</v>
      </c>
      <c r="F140" s="46">
        <f>IF(OR($A140="",$B140=""),"",'MPTO_working_2-way'!D139)</f>
        <v>2.5181347150259068</v>
      </c>
      <c r="G140" s="48">
        <f>IF(OR($A140="",$B140=""),"",'MPTO_working_2-way'!E139)</f>
        <v>1.658703071672355</v>
      </c>
      <c r="H140" s="46">
        <f>IF(OR($A140="",$B140=""),"",'OddsRatio_working_2-way'!M139)</f>
        <v>2.5187006330752704</v>
      </c>
      <c r="I140" s="46">
        <f>IF(OR($A140="",$B140=""),"",'OddsRatio_working_2-way'!N139)</f>
        <v>1.6584576171375296</v>
      </c>
      <c r="J140" s="46">
        <f>IF('Log_working_2-way'!$D139="","",A140^('Log_working_2-way'!$D139))</f>
        <v>2.5270727654504732</v>
      </c>
      <c r="K140" s="48">
        <f>IF('Log_working_2-way'!$D139="","",B140^('Log_working_2-way'!$D139))</f>
        <v>1.6548476422503566</v>
      </c>
      <c r="L140" s="55">
        <f t="shared" si="27"/>
        <v>0.4</v>
      </c>
      <c r="M140" s="55">
        <f t="shared" si="28"/>
        <v>0.6</v>
      </c>
      <c r="N140" s="56">
        <v>237</v>
      </c>
      <c r="O140" s="56">
        <f t="shared" si="29"/>
        <v>139.46913580246917</v>
      </c>
      <c r="P140" s="56">
        <f t="shared" si="30"/>
        <v>90.703703703703695</v>
      </c>
      <c r="Q140" s="56">
        <f t="shared" si="31"/>
        <v>146.29629629629628</v>
      </c>
      <c r="R140" s="56">
        <f t="shared" si="32"/>
        <v>97.53086419753086</v>
      </c>
      <c r="S140" s="57">
        <f t="shared" si="33"/>
        <v>-6.8271604938271082</v>
      </c>
      <c r="T140" s="57">
        <f t="shared" si="34"/>
        <v>-6.8271604938271651</v>
      </c>
      <c r="U140" t="s">
        <v>71</v>
      </c>
      <c r="V140" t="s">
        <v>134</v>
      </c>
      <c r="W140" t="s">
        <v>443</v>
      </c>
      <c r="X140" s="40">
        <v>44208</v>
      </c>
      <c r="Y140" s="59" t="s">
        <v>428</v>
      </c>
    </row>
    <row r="141" spans="1:25" ht="15" x14ac:dyDescent="0.25">
      <c r="A141">
        <v>2.09</v>
      </c>
      <c r="B141">
        <v>1.8</v>
      </c>
      <c r="C141" s="45">
        <f t="shared" si="18"/>
        <v>3.4024455077086735E-2</v>
      </c>
      <c r="D141" s="46">
        <f>IF(OR($A141="",$B141=""),"",A141*'MPTO_working_2-way'!$G140)</f>
        <v>2.161111111111111</v>
      </c>
      <c r="E141" s="48">
        <f>IF(OR($A141="",$B141=""),"",B141*'MPTO_working_2-way'!$G140)</f>
        <v>1.8612440191387563</v>
      </c>
      <c r="F141" s="46">
        <f>IF(OR($A141="",$B141=""),"",'MPTO_working_2-way'!D140)</f>
        <v>2.1670506912442398</v>
      </c>
      <c r="G141" s="48">
        <f>IF(OR($A141="",$B141=""),"",'MPTO_working_2-way'!E140)</f>
        <v>1.8568608094768018</v>
      </c>
      <c r="H141" s="46">
        <f>IF(OR($A141="",$B141=""),"",'OddsRatio_working_2-way'!M140)</f>
        <v>2.1672617529928755</v>
      </c>
      <c r="I141" s="46">
        <f>IF(OR($A141="",$B141=""),"",'OddsRatio_working_2-way'!N140)</f>
        <v>1.8567058737562385</v>
      </c>
      <c r="J141" s="46">
        <f>IF('Log_working_2-way'!$D140="","",A141^('Log_working_2-way'!$D140))</f>
        <v>2.1699807722915003</v>
      </c>
      <c r="K141" s="48">
        <f>IF('Log_working_2-way'!$D140="","",B141^('Log_working_2-way'!$D140))</f>
        <v>1.8547149010332622</v>
      </c>
      <c r="L141" s="55">
        <f t="shared" si="27"/>
        <v>0.46272493573264784</v>
      </c>
      <c r="M141" s="55">
        <f t="shared" si="28"/>
        <v>0.53727506426735205</v>
      </c>
      <c r="N141" s="56">
        <v>238</v>
      </c>
      <c r="O141" s="56">
        <f t="shared" si="29"/>
        <v>124.12440191387559</v>
      </c>
      <c r="P141" s="56">
        <f t="shared" si="30"/>
        <v>105.7777777777778</v>
      </c>
      <c r="Q141" s="56">
        <f t="shared" si="31"/>
        <v>132.22222222222223</v>
      </c>
      <c r="R141" s="56">
        <f t="shared" si="32"/>
        <v>113.87559808612441</v>
      </c>
      <c r="S141" s="57">
        <f t="shared" si="33"/>
        <v>-8.0978203083466411</v>
      </c>
      <c r="T141" s="57">
        <f t="shared" si="34"/>
        <v>-8.0978203083466127</v>
      </c>
      <c r="U141" t="s">
        <v>44</v>
      </c>
      <c r="V141" t="s">
        <v>85</v>
      </c>
      <c r="W141" t="s">
        <v>444</v>
      </c>
      <c r="X141" s="40">
        <v>44208</v>
      </c>
      <c r="Y141" s="59" t="s">
        <v>417</v>
      </c>
    </row>
    <row r="142" spans="1:25" ht="15" x14ac:dyDescent="0.25">
      <c r="A142">
        <v>2.2599999999999998</v>
      </c>
      <c r="B142">
        <v>1.69</v>
      </c>
      <c r="C142" s="45">
        <f t="shared" si="18"/>
        <v>3.4193852437555794E-2</v>
      </c>
      <c r="D142" s="46">
        <f>IF(OR($A142="",$B142=""),"",A142*'MPTO_working_2-way'!$G141)</f>
        <v>2.3372781065088759</v>
      </c>
      <c r="E142" s="48">
        <f>IF(OR($A142="",$B142=""),"",B142*'MPTO_working_2-way'!$G141)</f>
        <v>1.7477876106194692</v>
      </c>
      <c r="F142" s="46">
        <f>IF(OR($A142="",$B142=""),"",'MPTO_working_2-way'!D141)</f>
        <v>2.3508340001231001</v>
      </c>
      <c r="G142" s="48">
        <f>IF(OR($A142="",$B142=""),"",'MPTO_working_2-way'!E141)</f>
        <v>1.740283410033262</v>
      </c>
      <c r="H142" s="46">
        <f>IF(OR($A142="",$B142=""),"",'OddsRatio_working_2-way'!M141)</f>
        <v>2.351327849384353</v>
      </c>
      <c r="I142" s="46">
        <f>IF(OR($A142="",$B142=""),"",'OddsRatio_working_2-way'!N141)</f>
        <v>1.7400128699009547</v>
      </c>
      <c r="J142" s="46">
        <f>IF('Log_working_2-way'!$D141="","",A142^('Log_working_2-way'!$D141))</f>
        <v>2.3575800032398484</v>
      </c>
      <c r="K142" s="48">
        <f>IF('Log_working_2-way'!$D141="","",B142^('Log_working_2-way'!$D141))</f>
        <v>1.7366048392090647</v>
      </c>
      <c r="L142" s="55">
        <f t="shared" si="27"/>
        <v>0.42784810126582273</v>
      </c>
      <c r="M142" s="55">
        <f t="shared" si="28"/>
        <v>0.57215189873417716</v>
      </c>
      <c r="N142" s="56">
        <v>239</v>
      </c>
      <c r="O142" s="56">
        <f t="shared" si="29"/>
        <v>133.24778761061947</v>
      </c>
      <c r="P142" s="56">
        <f t="shared" si="30"/>
        <v>97.579881656804716</v>
      </c>
      <c r="Q142" s="56">
        <f t="shared" si="31"/>
        <v>141.42011834319527</v>
      </c>
      <c r="R142" s="56">
        <f t="shared" si="32"/>
        <v>105.75221238938053</v>
      </c>
      <c r="S142" s="57">
        <f t="shared" si="33"/>
        <v>-8.1723307325758014</v>
      </c>
      <c r="T142" s="57">
        <f t="shared" si="34"/>
        <v>-8.1723307325758157</v>
      </c>
      <c r="U142" t="s">
        <v>132</v>
      </c>
      <c r="V142" t="s">
        <v>76</v>
      </c>
      <c r="W142" t="s">
        <v>444</v>
      </c>
      <c r="X142" s="40">
        <v>44208</v>
      </c>
      <c r="Y142" s="59" t="s">
        <v>421</v>
      </c>
    </row>
    <row r="143" spans="1:25" ht="15" x14ac:dyDescent="0.25">
      <c r="A143">
        <v>1.81</v>
      </c>
      <c r="B143">
        <v>2.0699999999999998</v>
      </c>
      <c r="C143" s="45">
        <f t="shared" si="18"/>
        <v>3.5577975284917462E-2</v>
      </c>
      <c r="D143" s="46">
        <f>IF(OR($A143="",$B143=""),"",A143*'MPTO_working_2-way'!$G142)</f>
        <v>1.8743961352657006</v>
      </c>
      <c r="E143" s="48">
        <f>IF(OR($A143="",$B143=""),"",B143*'MPTO_working_2-way'!$G142)</f>
        <v>2.1436464088397789</v>
      </c>
      <c r="F143" s="46">
        <f>IF(OR($A143="",$B143=""),"",'MPTO_working_2-way'!D142)</f>
        <v>1.8702173858786533</v>
      </c>
      <c r="G143" s="48">
        <f>IF(OR($A143="",$B143=""),"",'MPTO_working_2-way'!E142)</f>
        <v>2.1491381535549374</v>
      </c>
      <c r="H143" s="46">
        <f>IF(OR($A143="",$B143=""),"",'OddsRatio_working_2-way'!M142)</f>
        <v>1.8700628401410975</v>
      </c>
      <c r="I143" s="46">
        <f>IF(OR($A143="",$B143=""),"",'OddsRatio_working_2-way'!N142)</f>
        <v>2.1493422703098441</v>
      </c>
      <c r="J143" s="46">
        <f>IF('Log_working_2-way'!$D142="","",A143^('Log_working_2-way'!$D142))</f>
        <v>1.8681622223592078</v>
      </c>
      <c r="K143" s="48">
        <f>IF('Log_working_2-way'!$D142="","",B143^('Log_working_2-way'!$D142))</f>
        <v>2.1518584594506485</v>
      </c>
      <c r="L143" s="55">
        <f t="shared" si="27"/>
        <v>0.53350515463917525</v>
      </c>
      <c r="M143" s="55">
        <f t="shared" si="28"/>
        <v>0.46649484536082475</v>
      </c>
      <c r="N143" s="56">
        <v>240</v>
      </c>
      <c r="O143" s="56">
        <f t="shared" si="29"/>
        <v>107.40331491712709</v>
      </c>
      <c r="P143" s="56">
        <f t="shared" si="30"/>
        <v>124.05797101449274</v>
      </c>
      <c r="Q143" s="56">
        <f t="shared" si="31"/>
        <v>115.94202898550725</v>
      </c>
      <c r="R143" s="56">
        <f t="shared" si="32"/>
        <v>132.59668508287294</v>
      </c>
      <c r="S143" s="57">
        <f t="shared" si="33"/>
        <v>-8.538714068380159</v>
      </c>
      <c r="T143" s="57">
        <f t="shared" si="34"/>
        <v>-8.5387140683802016</v>
      </c>
      <c r="U143" t="s">
        <v>43</v>
      </c>
      <c r="V143" t="s">
        <v>357</v>
      </c>
      <c r="W143" t="s">
        <v>305</v>
      </c>
      <c r="X143" s="40">
        <v>44208</v>
      </c>
      <c r="Y143" s="59" t="s">
        <v>445</v>
      </c>
    </row>
    <row r="144" spans="1:25" ht="15" x14ac:dyDescent="0.25">
      <c r="A144">
        <v>1.76</v>
      </c>
      <c r="B144">
        <v>2.15</v>
      </c>
      <c r="C144" s="45">
        <f t="shared" si="18"/>
        <v>3.3298097251585723E-2</v>
      </c>
      <c r="D144" s="46">
        <f>IF(OR($A144="",$B144=""),"",A144*'MPTO_working_2-way'!$G143)</f>
        <v>1.8186046511627909</v>
      </c>
      <c r="E144" s="48">
        <f>IF(OR($A144="",$B144=""),"",B144*'MPTO_working_2-way'!$G143)</f>
        <v>2.2215909090909092</v>
      </c>
      <c r="F144" s="46">
        <f>IF(OR($A144="",$B144=""),"",'MPTO_working_2-way'!D143)</f>
        <v>1.8131288931480596</v>
      </c>
      <c r="G144" s="48">
        <f>IF(OR($A144="",$B144=""),"",'MPTO_working_2-way'!E143)</f>
        <v>2.2298173246906305</v>
      </c>
      <c r="H144" s="46">
        <f>IF(OR($A144="",$B144=""),"",'OddsRatio_working_2-way'!M143)</f>
        <v>1.8129388446970602</v>
      </c>
      <c r="I144" s="46">
        <f>IF(OR($A144="",$B144=""),"",'OddsRatio_working_2-way'!N143)</f>
        <v>2.2301048307916052</v>
      </c>
      <c r="J144" s="46">
        <f>IF('Log_working_2-way'!$D143="","",A144^('Log_working_2-way'!$D143))</f>
        <v>1.8104537322239227</v>
      </c>
      <c r="K144" s="48">
        <f>IF('Log_working_2-way'!$D143="","",B144^('Log_working_2-way'!$D143))</f>
        <v>2.2338767288490446</v>
      </c>
      <c r="L144" s="55">
        <f t="shared" si="27"/>
        <v>0.54987212276214825</v>
      </c>
      <c r="M144" s="55">
        <f t="shared" si="28"/>
        <v>0.45012787723785164</v>
      </c>
      <c r="N144" s="56">
        <v>241</v>
      </c>
      <c r="O144" s="56">
        <f t="shared" si="29"/>
        <v>104.06818181818184</v>
      </c>
      <c r="P144" s="56">
        <f t="shared" si="30"/>
        <v>128.90697674418604</v>
      </c>
      <c r="Q144" s="56">
        <f t="shared" si="31"/>
        <v>112.09302325581395</v>
      </c>
      <c r="R144" s="56">
        <f t="shared" si="32"/>
        <v>136.93181818181819</v>
      </c>
      <c r="S144" s="57">
        <f t="shared" si="33"/>
        <v>-8.0248414376321051</v>
      </c>
      <c r="T144" s="57">
        <f t="shared" si="34"/>
        <v>-8.0248414376321477</v>
      </c>
      <c r="U144" t="s">
        <v>437</v>
      </c>
      <c r="V144" t="s">
        <v>438</v>
      </c>
      <c r="W144" t="s">
        <v>306</v>
      </c>
      <c r="X144" s="40">
        <v>44208</v>
      </c>
      <c r="Y144" s="59" t="s">
        <v>421</v>
      </c>
    </row>
    <row r="145" spans="1:25" ht="15" x14ac:dyDescent="0.25">
      <c r="A145">
        <v>2.02</v>
      </c>
      <c r="B145">
        <v>1.87</v>
      </c>
      <c r="C145" s="45">
        <f t="shared" si="18"/>
        <v>2.9808863239265015E-2</v>
      </c>
      <c r="D145" s="46">
        <f>IF(OR($A145="",$B145=""),"",A145*'MPTO_working_2-way'!$G144)</f>
        <v>2.0802139037433154</v>
      </c>
      <c r="E145" s="48">
        <f>IF(OR($A145="",$B145=""),"",B145*'MPTO_working_2-way'!$G144)</f>
        <v>1.9257425742574257</v>
      </c>
      <c r="F145" s="46">
        <f>IF(OR($A145="",$B145=""),"",'MPTO_working_2-way'!D144)</f>
        <v>2.082703865027292</v>
      </c>
      <c r="G145" s="48">
        <f>IF(OR($A145="",$B145=""),"",'MPTO_working_2-way'!E144)</f>
        <v>1.9236135865967305</v>
      </c>
      <c r="H145" s="46">
        <f>IF(OR($A145="",$B145=""),"",'OddsRatio_working_2-way'!M144)</f>
        <v>2.0827805840074194</v>
      </c>
      <c r="I145" s="46">
        <f>IF(OR($A145="",$B145=""),"",'OddsRatio_working_2-way'!N144)</f>
        <v>1.9235481451827992</v>
      </c>
      <c r="J145" s="46">
        <f>IF('Log_working_2-way'!$D144="","",A145^('Log_working_2-way'!$D144))</f>
        <v>2.0839128581602959</v>
      </c>
      <c r="K145" s="48">
        <f>IF('Log_working_2-way'!$D144="","",B145^('Log_working_2-way'!$D144))</f>
        <v>1.9225833907877643</v>
      </c>
      <c r="L145" s="55">
        <f t="shared" si="27"/>
        <v>0.48071979434447304</v>
      </c>
      <c r="M145" s="55">
        <f t="shared" si="28"/>
        <v>0.51928020565552702</v>
      </c>
      <c r="N145" s="56">
        <v>242</v>
      </c>
      <c r="O145" s="56">
        <f t="shared" si="29"/>
        <v>122.19801980198021</v>
      </c>
      <c r="P145" s="56">
        <f t="shared" si="30"/>
        <v>112.58823529411764</v>
      </c>
      <c r="Q145" s="56">
        <f t="shared" si="31"/>
        <v>129.41176470588232</v>
      </c>
      <c r="R145" s="56">
        <f t="shared" si="32"/>
        <v>119.80198019801981</v>
      </c>
      <c r="S145" s="57">
        <f t="shared" si="33"/>
        <v>-7.2137449039021107</v>
      </c>
      <c r="T145" s="57">
        <f t="shared" si="34"/>
        <v>-7.2137449039021675</v>
      </c>
      <c r="U145" t="s">
        <v>363</v>
      </c>
      <c r="V145" t="s">
        <v>439</v>
      </c>
      <c r="W145" t="s">
        <v>306</v>
      </c>
      <c r="X145" s="40">
        <v>44208</v>
      </c>
      <c r="Y145" s="59" t="s">
        <v>433</v>
      </c>
    </row>
    <row r="146" spans="1:25" s="52" customFormat="1" ht="15" x14ac:dyDescent="0.25">
      <c r="A146">
        <v>2.2799999999999998</v>
      </c>
      <c r="B146">
        <v>1.68</v>
      </c>
      <c r="C146" s="45">
        <f t="shared" si="18"/>
        <v>3.383458646616555E-2</v>
      </c>
      <c r="D146" s="46">
        <f>IF(OR($A146="",$B146=""),"",A146*'MPTO_working_2-way'!$G145)</f>
        <v>2.3571428571428572</v>
      </c>
      <c r="E146" s="48">
        <f>IF(OR($A146="",$B146=""),"",B146*'MPTO_working_2-way'!$G145)</f>
        <v>1.736842105263158</v>
      </c>
      <c r="F146" s="46">
        <f>IF(OR($A146="",$B146=""),"",'MPTO_working_2-way'!D145)</f>
        <v>2.3714710252600297</v>
      </c>
      <c r="G146" s="48">
        <f>IF(OR($A146="",$B146=""),"",'MPTO_working_2-way'!E145)</f>
        <v>1.7291440953412784</v>
      </c>
      <c r="H146" s="46">
        <f>IF(OR($A146="",$B146=""),"",'OddsRatio_working_2-way'!M145)</f>
        <v>2.3719886811400706</v>
      </c>
      <c r="I146" s="46">
        <f>IF(OR($A146="",$B146=""),"",'OddsRatio_working_2-way'!N145)</f>
        <v>1.728868986855663</v>
      </c>
      <c r="J146" s="46">
        <f>IF('Log_working_2-way'!$D145="","",A146^('Log_working_2-way'!$D145))</f>
        <v>2.3786002597874161</v>
      </c>
      <c r="K146" s="48">
        <f>IF('Log_working_2-way'!$D145="","",B146^('Log_working_2-way'!$D145))</f>
        <v>1.7253734306956654</v>
      </c>
      <c r="L146" s="55">
        <f t="shared" si="27"/>
        <v>0.42424242424242425</v>
      </c>
      <c r="M146" s="55">
        <f t="shared" si="28"/>
        <v>0.57575757575757569</v>
      </c>
      <c r="N146" s="56">
        <v>243</v>
      </c>
      <c r="O146" s="56">
        <f t="shared" si="29"/>
        <v>136.42105263157893</v>
      </c>
      <c r="P146" s="56">
        <f t="shared" si="30"/>
        <v>98.357142857142861</v>
      </c>
      <c r="Q146" s="56">
        <f t="shared" si="31"/>
        <v>144.64285714285714</v>
      </c>
      <c r="R146" s="56">
        <f t="shared" si="32"/>
        <v>106.57894736842105</v>
      </c>
      <c r="S146" s="57">
        <f t="shared" si="33"/>
        <v>-8.2218045112782079</v>
      </c>
      <c r="T146" s="57">
        <f t="shared" si="34"/>
        <v>-8.2218045112781937</v>
      </c>
      <c r="U146" t="s">
        <v>365</v>
      </c>
      <c r="V146" t="s">
        <v>440</v>
      </c>
      <c r="W146" t="s">
        <v>306</v>
      </c>
      <c r="X146" s="40">
        <v>44208</v>
      </c>
      <c r="Y146" s="59" t="s">
        <v>431</v>
      </c>
    </row>
    <row r="147" spans="1:25" ht="15" x14ac:dyDescent="0.25">
      <c r="A147">
        <v>1.61</v>
      </c>
      <c r="B147">
        <v>2.41</v>
      </c>
      <c r="C147" s="45">
        <f t="shared" si="18"/>
        <v>3.6055771758459754E-2</v>
      </c>
      <c r="D147" s="46">
        <f>IF(OR($A147="",$B147=""),"",A147*'MPTO_working_2-way'!$G146)</f>
        <v>1.6680497925311204</v>
      </c>
      <c r="E147" s="48">
        <f>IF(OR($A147="",$B147=""),"",B147*'MPTO_working_2-way'!$G146)</f>
        <v>2.4968944099378882</v>
      </c>
      <c r="F147" s="46">
        <f>IF(OR($A147="",$B147=""),"",'MPTO_working_2-way'!D146)</f>
        <v>1.6581269630990791</v>
      </c>
      <c r="G147" s="48">
        <f>IF(OR($A147="",$B147=""),"",'MPTO_working_2-way'!E146)</f>
        <v>2.5194636537774748</v>
      </c>
      <c r="H147" s="46">
        <f>IF(OR($A147="",$B147=""),"",'OddsRatio_working_2-way'!M146)</f>
        <v>1.6577416768573945</v>
      </c>
      <c r="I147" s="46">
        <f>IF(OR($A147="",$B147=""),"",'OddsRatio_working_2-way'!N146)</f>
        <v>2.5203537120802069</v>
      </c>
      <c r="J147" s="46">
        <f>IF('Log_working_2-way'!$D146="","",A147^('Log_working_2-way'!$D146))</f>
        <v>1.6532248225535031</v>
      </c>
      <c r="K147" s="48">
        <f>IF('Log_working_2-way'!$D146="","",B147^('Log_working_2-way'!$D146))</f>
        <v>2.5308665033437969</v>
      </c>
      <c r="L147" s="55">
        <f t="shared" si="27"/>
        <v>0.59950248756218905</v>
      </c>
      <c r="M147" s="55">
        <f t="shared" si="28"/>
        <v>0.40049751243781095</v>
      </c>
      <c r="N147" s="56">
        <v>244</v>
      </c>
      <c r="O147" s="56">
        <f t="shared" si="29"/>
        <v>92.447204968944106</v>
      </c>
      <c r="P147" s="56">
        <f t="shared" si="30"/>
        <v>142.75518672199172</v>
      </c>
      <c r="Q147" s="56">
        <f t="shared" si="31"/>
        <v>101.24481327800829</v>
      </c>
      <c r="R147" s="56">
        <f t="shared" si="32"/>
        <v>151.55279503105589</v>
      </c>
      <c r="S147" s="57">
        <f t="shared" si="33"/>
        <v>-8.7976083090641879</v>
      </c>
      <c r="T147" s="57">
        <f t="shared" si="34"/>
        <v>-8.7976083090641737</v>
      </c>
      <c r="U147" t="s">
        <v>290</v>
      </c>
      <c r="V147" t="s">
        <v>263</v>
      </c>
      <c r="W147" t="s">
        <v>312</v>
      </c>
      <c r="X147" s="40">
        <v>44208</v>
      </c>
      <c r="Y147" s="59" t="s">
        <v>427</v>
      </c>
    </row>
    <row r="148" spans="1:25" ht="15" x14ac:dyDescent="0.25">
      <c r="A148">
        <v>1.88</v>
      </c>
      <c r="B148">
        <v>2</v>
      </c>
      <c r="C148" s="45">
        <f t="shared" si="18"/>
        <v>3.1914893617021267E-2</v>
      </c>
      <c r="D148" s="46">
        <f>IF(OR($A148="",$B148=""),"",A148*'MPTO_working_2-way'!$G147)</f>
        <v>1.94</v>
      </c>
      <c r="E148" s="48">
        <f>IF(OR($A148="",$B148=""),"",B148*'MPTO_working_2-way'!$G147)</f>
        <v>2.0638297872340425</v>
      </c>
      <c r="F148" s="46">
        <f>IF(OR($A148="",$B148=""),"",'MPTO_working_2-way'!D147)</f>
        <v>1.9381443298969072</v>
      </c>
      <c r="G148" s="48">
        <f>IF(OR($A148="",$B148=""),"",'MPTO_working_2-way'!E147)</f>
        <v>2.0659340659340657</v>
      </c>
      <c r="H148" s="46">
        <f>IF(OR($A148="",$B148=""),"",'OddsRatio_working_2-way'!M147)</f>
        <v>1.9380831519646857</v>
      </c>
      <c r="I148" s="46">
        <f>IF(OR($A148="",$B148=""),"",'OddsRatio_working_2-way'!N147)</f>
        <v>2.0660035817780522</v>
      </c>
      <c r="J148" s="46">
        <f>IF('Log_working_2-way'!$D147="","",A148^('Log_working_2-way'!$D147))</f>
        <v>1.9372406373367297</v>
      </c>
      <c r="K148" s="48">
        <f>IF('Log_working_2-way'!$D147="","",B148^('Log_working_2-way'!$D147))</f>
        <v>2.0669618454035223</v>
      </c>
      <c r="L148" s="55">
        <f t="shared" si="27"/>
        <v>0.51546391752577325</v>
      </c>
      <c r="M148" s="55">
        <f t="shared" si="28"/>
        <v>0.4845360824742268</v>
      </c>
      <c r="N148" s="56">
        <v>245</v>
      </c>
      <c r="O148" s="56">
        <f t="shared" si="29"/>
        <v>114.68085106382976</v>
      </c>
      <c r="P148" s="56">
        <f t="shared" si="30"/>
        <v>122.5</v>
      </c>
      <c r="Q148" s="56">
        <f t="shared" si="31"/>
        <v>122.5</v>
      </c>
      <c r="R148" s="56">
        <f t="shared" si="32"/>
        <v>130.31914893617022</v>
      </c>
      <c r="S148" s="57">
        <f t="shared" si="33"/>
        <v>-7.8191489361702367</v>
      </c>
      <c r="T148" s="57">
        <f t="shared" si="34"/>
        <v>-7.8191489361702224</v>
      </c>
      <c r="U148" t="s">
        <v>295</v>
      </c>
      <c r="V148" t="s">
        <v>241</v>
      </c>
      <c r="W148" t="s">
        <v>312</v>
      </c>
      <c r="X148" s="40">
        <v>44208</v>
      </c>
      <c r="Y148" s="59" t="s">
        <v>416</v>
      </c>
    </row>
    <row r="149" spans="1:25" ht="15" x14ac:dyDescent="0.25">
      <c r="A149">
        <v>2.7</v>
      </c>
      <c r="B149">
        <v>1.51</v>
      </c>
      <c r="C149" s="45">
        <f t="shared" si="18"/>
        <v>3.2622025999509585E-2</v>
      </c>
      <c r="D149" s="46">
        <f>IF(OR($A149="",$B149=""),"",A149*'MPTO_working_2-way'!$G148)</f>
        <v>2.7880794701986762</v>
      </c>
      <c r="E149" s="48">
        <f>IF(OR($A149="",$B149=""),"",B149*'MPTO_working_2-way'!$G148)</f>
        <v>1.5592592592592596</v>
      </c>
      <c r="F149" s="46">
        <f>IF(OR($A149="",$B149=""),"",'MPTO_working_2-way'!D148)</f>
        <v>2.8243851749220652</v>
      </c>
      <c r="G149" s="48">
        <f>IF(OR($A149="",$B149=""),"",'MPTO_working_2-way'!E148)</f>
        <v>1.5481298651984055</v>
      </c>
      <c r="H149" s="46">
        <f>IF(OR($A149="",$B149=""),"",'OddsRatio_working_2-way'!M148)</f>
        <v>2.8257418583505545</v>
      </c>
      <c r="I149" s="46">
        <f>IF(OR($A149="",$B149=""),"",'OddsRatio_working_2-way'!N148)</f>
        <v>1.5477225575051663</v>
      </c>
      <c r="J149" s="46">
        <f>IF('Log_working_2-way'!$D148="","",A149^('Log_working_2-way'!$D148))</f>
        <v>2.8428302498606608</v>
      </c>
      <c r="K149" s="48">
        <f>IF('Log_working_2-way'!$D148="","",B149^('Log_working_2-way'!$D148))</f>
        <v>1.5426435777660368</v>
      </c>
      <c r="L149" s="55">
        <f t="shared" si="27"/>
        <v>0.35866983372921607</v>
      </c>
      <c r="M149" s="55">
        <f t="shared" si="28"/>
        <v>0.64133016627078376</v>
      </c>
      <c r="N149" s="56">
        <v>246</v>
      </c>
      <c r="O149" s="56">
        <f t="shared" si="29"/>
        <v>154.88888888888889</v>
      </c>
      <c r="P149" s="56">
        <f t="shared" si="30"/>
        <v>83.086092715231786</v>
      </c>
      <c r="Q149" s="56">
        <f t="shared" si="31"/>
        <v>162.91390728476821</v>
      </c>
      <c r="R149" s="56">
        <f t="shared" si="32"/>
        <v>91.1111111111111</v>
      </c>
      <c r="S149" s="57">
        <f t="shared" si="33"/>
        <v>-8.0250183958793286</v>
      </c>
      <c r="T149" s="57">
        <f t="shared" si="34"/>
        <v>-8.0250183958793144</v>
      </c>
      <c r="U149" t="s">
        <v>272</v>
      </c>
      <c r="V149" t="s">
        <v>270</v>
      </c>
      <c r="W149" t="s">
        <v>314</v>
      </c>
      <c r="X149" s="40">
        <v>44208</v>
      </c>
      <c r="Y149" s="59" t="s">
        <v>420</v>
      </c>
    </row>
    <row r="150" spans="1:25" ht="15" x14ac:dyDescent="0.25">
      <c r="A150">
        <v>2.44</v>
      </c>
      <c r="B150">
        <v>1.61</v>
      </c>
      <c r="C150" s="45">
        <f t="shared" si="18"/>
        <v>3.0954077996130813E-2</v>
      </c>
      <c r="D150" s="46">
        <f>IF(OR($A150="",$B150=""),"",A150*'MPTO_working_2-way'!$G149)</f>
        <v>2.5155279503105592</v>
      </c>
      <c r="E150" s="48">
        <f>IF(OR($A150="",$B150=""),"",B150*'MPTO_working_2-way'!$G149)</f>
        <v>1.6598360655737707</v>
      </c>
      <c r="F150" s="46">
        <f>IF(OR($A150="",$B150=""),"",'MPTO_working_2-way'!D149)</f>
        <v>2.5357603924606251</v>
      </c>
      <c r="G150" s="48">
        <f>IF(OR($A150="",$B150=""),"",'MPTO_working_2-way'!E149)</f>
        <v>1.6511432414256895</v>
      </c>
      <c r="H150" s="46">
        <f>IF(OR($A150="",$B150=""),"",'OddsRatio_working_2-way'!M149)</f>
        <v>2.5364425591947519</v>
      </c>
      <c r="I150" s="46">
        <f>IF(OR($A150="",$B150=""),"",'OddsRatio_working_2-way'!N149)</f>
        <v>1.6508541396588881</v>
      </c>
      <c r="J150" s="46">
        <f>IF('Log_working_2-way'!$D149="","",A150^('Log_working_2-way'!$D149))</f>
        <v>2.5458149976190665</v>
      </c>
      <c r="K150" s="48">
        <f>IF('Log_working_2-way'!$D149="","",B150^('Log_working_2-way'!$D149))</f>
        <v>1.6469079427617141</v>
      </c>
      <c r="L150" s="55">
        <f t="shared" si="27"/>
        <v>0.39753086419753081</v>
      </c>
      <c r="M150" s="55">
        <f t="shared" si="28"/>
        <v>0.60246913580246908</v>
      </c>
      <c r="N150" s="56">
        <v>247</v>
      </c>
      <c r="O150" s="56">
        <f t="shared" si="29"/>
        <v>145.77049180327867</v>
      </c>
      <c r="P150" s="56">
        <f t="shared" si="30"/>
        <v>93.58385093167702</v>
      </c>
      <c r="Q150" s="56">
        <f t="shared" si="31"/>
        <v>153.41614906832297</v>
      </c>
      <c r="R150" s="56">
        <f t="shared" si="32"/>
        <v>101.22950819672131</v>
      </c>
      <c r="S150" s="57">
        <f t="shared" si="33"/>
        <v>-7.6456572650442922</v>
      </c>
      <c r="T150" s="57">
        <f t="shared" si="34"/>
        <v>-7.6456572650442922</v>
      </c>
      <c r="U150" t="s">
        <v>177</v>
      </c>
      <c r="V150" t="s">
        <v>111</v>
      </c>
      <c r="W150" t="s">
        <v>315</v>
      </c>
      <c r="X150" s="40">
        <v>44208</v>
      </c>
      <c r="Y150" s="59" t="s">
        <v>423</v>
      </c>
    </row>
    <row r="151" spans="1:25" ht="15" x14ac:dyDescent="0.25">
      <c r="A151">
        <v>2.61</v>
      </c>
      <c r="B151">
        <v>1.55</v>
      </c>
      <c r="C151" s="45">
        <f t="shared" si="18"/>
        <v>2.830305277468792E-2</v>
      </c>
      <c r="D151" s="46">
        <f>IF(OR($A151="",$B151=""),"",A151*'MPTO_working_2-way'!$G150)</f>
        <v>2.6838709677419352</v>
      </c>
      <c r="E151" s="48">
        <f>IF(OR($A151="",$B151=""),"",B151*'MPTO_working_2-way'!$G150)</f>
        <v>1.5938697318007664</v>
      </c>
      <c r="F151" s="46">
        <f>IF(OR($A151="",$B151=""),"",'MPTO_working_2-way'!D150)</f>
        <v>2.7100988109194435</v>
      </c>
      <c r="G151" s="48">
        <f>IF(OR($A151="",$B151=""),"",'MPTO_working_2-way'!E150)</f>
        <v>1.58476153168152</v>
      </c>
      <c r="H151" s="46">
        <f>IF(OR($A151="",$B151=""),"",'OddsRatio_working_2-way'!M150)</f>
        <v>2.7109274465250492</v>
      </c>
      <c r="I151" s="46">
        <f>IF(OR($A151="",$B151=""),"",'OddsRatio_working_2-way'!N150)</f>
        <v>1.5844783202414772</v>
      </c>
      <c r="J151" s="46">
        <f>IF('Log_working_2-way'!$D150="","",A151^('Log_working_2-way'!$D150))</f>
        <v>2.7231319761285588</v>
      </c>
      <c r="K151" s="48">
        <f>IF('Log_working_2-way'!$D150="","",B151^('Log_working_2-way'!$D150))</f>
        <v>1.5803386007882658</v>
      </c>
      <c r="L151" s="55">
        <f t="shared" si="27"/>
        <v>0.37259615384615385</v>
      </c>
      <c r="M151" s="55">
        <f t="shared" si="28"/>
        <v>0.62740384615384615</v>
      </c>
      <c r="N151" s="56">
        <v>248</v>
      </c>
      <c r="O151" s="56">
        <f t="shared" si="29"/>
        <v>152.9808429118774</v>
      </c>
      <c r="P151" s="56">
        <f t="shared" si="30"/>
        <v>88.000000000000014</v>
      </c>
      <c r="Q151" s="56">
        <f t="shared" si="31"/>
        <v>160</v>
      </c>
      <c r="R151" s="56">
        <f t="shared" si="32"/>
        <v>95.019157088122611</v>
      </c>
      <c r="S151" s="57">
        <f t="shared" si="33"/>
        <v>-7.0191570881225971</v>
      </c>
      <c r="T151" s="57">
        <f t="shared" si="34"/>
        <v>-7.0191570881225971</v>
      </c>
      <c r="U151" t="s">
        <v>57</v>
      </c>
      <c r="V151" t="s">
        <v>155</v>
      </c>
      <c r="W151" t="s">
        <v>315</v>
      </c>
      <c r="X151" s="40">
        <v>44208</v>
      </c>
      <c r="Y151" s="59" t="s">
        <v>427</v>
      </c>
    </row>
    <row r="152" spans="1:25" ht="15" x14ac:dyDescent="0.25">
      <c r="A152">
        <v>1.6</v>
      </c>
      <c r="B152">
        <v>2.39</v>
      </c>
      <c r="C152" s="45">
        <f t="shared" si="18"/>
        <v>4.3410041841004166E-2</v>
      </c>
      <c r="D152" s="46">
        <f>IF(OR($A152="",$B152=""),"",A152*'MPTO_working_2-way'!$G151)</f>
        <v>1.6694560669456067</v>
      </c>
      <c r="E152" s="48">
        <f>IF(OR($A152="",$B152=""),"",B152*'MPTO_working_2-way'!$G151)</f>
        <v>2.4937499999999999</v>
      </c>
      <c r="F152" s="46">
        <f>IF(OR($A152="",$B152=""),"",'MPTO_working_2-way'!D151)</f>
        <v>1.6575639358474208</v>
      </c>
      <c r="G152" s="48">
        <f>IF(OR($A152="",$B152=""),"",'MPTO_working_2-way'!E151)</f>
        <v>2.5207646671061306</v>
      </c>
      <c r="H152" s="46">
        <f>IF(OR($A152="",$B152=""),"",'OddsRatio_working_2-way'!M151)</f>
        <v>1.6570043198176039</v>
      </c>
      <c r="I152" s="46">
        <f>IF(OR($A152="",$B152=""),"",'OddsRatio_working_2-way'!N151)</f>
        <v>2.52206000757745</v>
      </c>
      <c r="J152" s="46">
        <f>IF('Log_working_2-way'!$D151="","",A152^('Log_working_2-way'!$D151))</f>
        <v>1.6515679551422944</v>
      </c>
      <c r="K152" s="48">
        <f>IF('Log_working_2-way'!$D151="","",B152^('Log_working_2-way'!$D151))</f>
        <v>2.5347593326332167</v>
      </c>
      <c r="L152" s="55">
        <f t="shared" si="27"/>
        <v>0.59899749373433586</v>
      </c>
      <c r="M152" s="55">
        <f t="shared" si="28"/>
        <v>0.40100250626566419</v>
      </c>
      <c r="N152" s="56">
        <v>249</v>
      </c>
      <c r="O152" s="56">
        <f t="shared" si="29"/>
        <v>93.375000000000028</v>
      </c>
      <c r="P152" s="56">
        <f t="shared" si="30"/>
        <v>144.81589958158995</v>
      </c>
      <c r="Q152" s="56">
        <f t="shared" si="31"/>
        <v>104.18410041841004</v>
      </c>
      <c r="R152" s="56">
        <f t="shared" si="32"/>
        <v>155.625</v>
      </c>
      <c r="S152" s="57">
        <f t="shared" si="33"/>
        <v>-10.809100418410011</v>
      </c>
      <c r="T152" s="57">
        <f t="shared" si="34"/>
        <v>-10.809100418410054</v>
      </c>
      <c r="U152" t="s">
        <v>378</v>
      </c>
      <c r="V152" t="s">
        <v>329</v>
      </c>
      <c r="W152" t="s">
        <v>413</v>
      </c>
      <c r="X152" s="40">
        <v>44209</v>
      </c>
      <c r="Y152" s="42"/>
    </row>
    <row r="153" spans="1:25" ht="15" x14ac:dyDescent="0.25">
      <c r="A153">
        <v>1.49</v>
      </c>
      <c r="B153">
        <v>2.72</v>
      </c>
      <c r="C153" s="45">
        <f t="shared" si="18"/>
        <v>3.8787998420844794E-2</v>
      </c>
      <c r="D153" s="46">
        <f>IF(OR($A153="",$B153=""),"",A153*'MPTO_working_2-way'!$G152)</f>
        <v>1.5477941176470587</v>
      </c>
      <c r="E153" s="48">
        <f>IF(OR($A153="",$B153=""),"",B153*'MPTO_working_2-way'!$G152)</f>
        <v>2.825503355704698</v>
      </c>
      <c r="F153" s="46">
        <f>IF(OR($A153="",$B153=""),"",'MPTO_working_2-way'!D152)</f>
        <v>1.5343378511395471</v>
      </c>
      <c r="G153" s="48">
        <f>IF(OR($A153="",$B153=""),"",'MPTO_working_2-way'!E152)</f>
        <v>2.871475131075528</v>
      </c>
      <c r="H153" s="46">
        <f>IF(OR($A153="",$B153=""),"",'OddsRatio_working_2-way'!M152)</f>
        <v>1.5337449961641161</v>
      </c>
      <c r="I153" s="46">
        <f>IF(OR($A153="",$B153=""),"",'OddsRatio_working_2-way'!N152)</f>
        <v>2.8735538640862863</v>
      </c>
      <c r="J153" s="46">
        <f>IF('Log_working_2-way'!$D152="","",A153^('Log_working_2-way'!$D152))</f>
        <v>1.5275818810140851</v>
      </c>
      <c r="K153" s="48">
        <f>IF('Log_working_2-way'!$D152="","",B153^('Log_working_2-way'!$D152))</f>
        <v>2.8954403780457492</v>
      </c>
      <c r="L153" s="55">
        <f t="shared" si="27"/>
        <v>0.64608076009501192</v>
      </c>
      <c r="M153" s="55">
        <f t="shared" si="28"/>
        <v>0.35391923990498814</v>
      </c>
      <c r="N153" s="56">
        <v>250</v>
      </c>
      <c r="O153" s="56">
        <f t="shared" si="29"/>
        <v>82.214765100671144</v>
      </c>
      <c r="P153" s="56">
        <f t="shared" si="30"/>
        <v>158.08823529411762</v>
      </c>
      <c r="Q153" s="56">
        <f t="shared" si="31"/>
        <v>91.911764705882348</v>
      </c>
      <c r="R153" s="56">
        <f t="shared" si="32"/>
        <v>167.78523489932886</v>
      </c>
      <c r="S153" s="57">
        <f t="shared" si="33"/>
        <v>-9.6969996052112037</v>
      </c>
      <c r="T153" s="57">
        <f t="shared" si="34"/>
        <v>-9.6969996052112322</v>
      </c>
      <c r="U153" t="s">
        <v>68</v>
      </c>
      <c r="V153" t="s">
        <v>74</v>
      </c>
      <c r="W153" t="s">
        <v>443</v>
      </c>
      <c r="X153" s="40">
        <v>44209</v>
      </c>
      <c r="Y153" s="42"/>
    </row>
    <row r="154" spans="1:25" ht="15" x14ac:dyDescent="0.25">
      <c r="A154">
        <v>1.67</v>
      </c>
      <c r="B154">
        <v>2.2000000000000002</v>
      </c>
      <c r="C154" s="45">
        <f t="shared" si="18"/>
        <v>5.3347849755035481E-2</v>
      </c>
      <c r="D154" s="46">
        <f>IF(OR($A154="",$B154=""),"",A154*'MPTO_working_2-way'!$G153)</f>
        <v>1.7590909090909093</v>
      </c>
      <c r="E154" s="48">
        <f>IF(OR($A154="",$B154=""),"",B154*'MPTO_working_2-way'!$G153)</f>
        <v>2.3173652694610785</v>
      </c>
      <c r="F154" s="46">
        <f>IF(OR($A154="",$B154=""),"",'MPTO_working_2-way'!D153)</f>
        <v>1.7478591817316842</v>
      </c>
      <c r="G154" s="48">
        <f>IF(OR($A154="",$B154=""),"",'MPTO_working_2-way'!E153)</f>
        <v>2.3371501272264634</v>
      </c>
      <c r="H154" s="46">
        <f>IF(OR($A154="",$B154=""),"",'OddsRatio_working_2-way'!M153)</f>
        <v>1.7472170590486633</v>
      </c>
      <c r="I154" s="46">
        <f>IF(OR($A154="",$B154=""),"",'OddsRatio_working_2-way'!N153)</f>
        <v>2.3382992102364124</v>
      </c>
      <c r="J154" s="46">
        <f>IF('Log_working_2-way'!$D153="","",A154^('Log_working_2-way'!$D153))</f>
        <v>1.7420513399942872</v>
      </c>
      <c r="K154" s="48">
        <f>IF('Log_working_2-way'!$D153="","",B154^('Log_working_2-way'!$D153))</f>
        <v>2.3476156515067124</v>
      </c>
      <c r="L154" s="55">
        <f t="shared" si="27"/>
        <v>0.5684754521963824</v>
      </c>
      <c r="M154" s="55">
        <f t="shared" si="28"/>
        <v>0.43152454780361743</v>
      </c>
      <c r="N154" s="56">
        <v>251</v>
      </c>
      <c r="O154" s="56">
        <f t="shared" si="29"/>
        <v>100.70059880239519</v>
      </c>
      <c r="P154" s="56">
        <f t="shared" si="30"/>
        <v>136.90909090909093</v>
      </c>
      <c r="Q154" s="56">
        <f t="shared" si="31"/>
        <v>114.09090909090909</v>
      </c>
      <c r="R154" s="56">
        <f t="shared" si="32"/>
        <v>150.29940119760479</v>
      </c>
      <c r="S154" s="57">
        <f t="shared" si="33"/>
        <v>-13.390310288513902</v>
      </c>
      <c r="T154" s="57">
        <f t="shared" si="34"/>
        <v>-13.390310288513859</v>
      </c>
      <c r="U154" t="s">
        <v>133</v>
      </c>
      <c r="V154" t="s">
        <v>41</v>
      </c>
      <c r="W154" t="s">
        <v>443</v>
      </c>
      <c r="X154" s="40">
        <v>44209</v>
      </c>
      <c r="Y154" s="42"/>
    </row>
    <row r="155" spans="1:25" ht="15" x14ac:dyDescent="0.25">
      <c r="A155">
        <v>2.04</v>
      </c>
      <c r="B155">
        <v>1.84</v>
      </c>
      <c r="C155" s="45">
        <f t="shared" si="18"/>
        <v>3.3674339300937772E-2</v>
      </c>
      <c r="D155" s="46">
        <f>IF(OR($A155="",$B155=""),"",A155*'MPTO_working_2-way'!$G154)</f>
        <v>2.1086956521739131</v>
      </c>
      <c r="E155" s="48">
        <f>IF(OR($A155="",$B155=""),"",B155*'MPTO_working_2-way'!$G154)</f>
        <v>1.9019607843137256</v>
      </c>
      <c r="F155" s="46">
        <f>IF(OR($A155="",$B155=""),"",'MPTO_working_2-way'!D154)</f>
        <v>2.1125619090499774</v>
      </c>
      <c r="G155" s="48">
        <f>IF(OR($A155="",$B155=""),"",'MPTO_working_2-way'!E154)</f>
        <v>1.8988263860785108</v>
      </c>
      <c r="H155" s="46">
        <f>IF(OR($A155="",$B155=""),"",'OddsRatio_working_2-way'!M154)</f>
        <v>2.1126972805283741</v>
      </c>
      <c r="I155" s="46">
        <f>IF(OR($A155="",$B155=""),"",'OddsRatio_working_2-way'!N154)</f>
        <v>1.8987170342729172</v>
      </c>
      <c r="J155" s="46">
        <f>IF('Log_working_2-way'!$D154="","",A155^('Log_working_2-way'!$D154))</f>
        <v>2.1144632865880677</v>
      </c>
      <c r="K155" s="48">
        <f>IF('Log_working_2-way'!$D154="","",B155^('Log_working_2-way'!$D154))</f>
        <v>1.8972929050551837</v>
      </c>
      <c r="L155" s="55">
        <f t="shared" si="27"/>
        <v>0.47422680412371132</v>
      </c>
      <c r="M155" s="55">
        <f t="shared" si="28"/>
        <v>0.52577319587628868</v>
      </c>
      <c r="N155" s="56">
        <v>252</v>
      </c>
      <c r="O155" s="56">
        <f t="shared" si="29"/>
        <v>128.47058823529414</v>
      </c>
      <c r="P155" s="56">
        <f t="shared" si="30"/>
        <v>115.04347826086956</v>
      </c>
      <c r="Q155" s="56">
        <f t="shared" si="31"/>
        <v>136.95652173913044</v>
      </c>
      <c r="R155" s="56">
        <f t="shared" si="32"/>
        <v>123.52941176470588</v>
      </c>
      <c r="S155" s="57">
        <f t="shared" si="33"/>
        <v>-8.4859335038362929</v>
      </c>
      <c r="T155" s="57">
        <f t="shared" si="34"/>
        <v>-8.4859335038363213</v>
      </c>
      <c r="U155" t="s">
        <v>441</v>
      </c>
      <c r="V155" t="s">
        <v>442</v>
      </c>
      <c r="W155" t="s">
        <v>306</v>
      </c>
      <c r="X155" s="40">
        <v>44209</v>
      </c>
      <c r="Y155" s="42"/>
    </row>
    <row r="156" spans="1:25" ht="15" x14ac:dyDescent="0.25">
      <c r="A156">
        <v>2.39</v>
      </c>
      <c r="B156">
        <v>1.58</v>
      </c>
      <c r="C156" s="45">
        <f t="shared" si="18"/>
        <v>5.1321434246067277E-2</v>
      </c>
      <c r="D156" s="46">
        <f>IF(OR($A156="",$B156=""),"",A156*'MPTO_working_2-way'!$G155)</f>
        <v>2.5126582278481009</v>
      </c>
      <c r="E156" s="48">
        <f>IF(OR($A156="",$B156=""),"",B156*'MPTO_working_2-way'!$G155)</f>
        <v>1.6610878661087864</v>
      </c>
      <c r="F156" s="46">
        <f>IF(OR($A156="",$B156=""),"",'MPTO_working_2-way'!D155)</f>
        <v>2.546153327489717</v>
      </c>
      <c r="G156" s="48">
        <f>IF(OR($A156="",$B156=""),"",'MPTO_working_2-way'!E155)</f>
        <v>1.6467663861148663</v>
      </c>
      <c r="H156" s="46">
        <f>IF(OR($A156="",$B156=""),"",'OddsRatio_working_2-way'!M155)</f>
        <v>2.5480800121886231</v>
      </c>
      <c r="I156" s="46">
        <f>IF(OR($A156="",$B156=""),"",'OddsRatio_working_2-way'!N155)</f>
        <v>1.6459614439348218</v>
      </c>
      <c r="J156" s="46">
        <f>IF('Log_working_2-way'!$D155="","",A156^('Log_working_2-way'!$D155))</f>
        <v>2.5640064307129218</v>
      </c>
      <c r="K156" s="48">
        <f>IF('Log_working_2-way'!$D155="","",B156^('Log_working_2-way'!$D155))</f>
        <v>1.639383560297609</v>
      </c>
      <c r="L156" s="55">
        <f t="shared" si="27"/>
        <v>0.39798488664987414</v>
      </c>
      <c r="M156" s="55">
        <f t="shared" si="28"/>
        <v>0.60201511335012603</v>
      </c>
      <c r="N156" s="56">
        <v>253</v>
      </c>
      <c r="O156" s="56">
        <f t="shared" si="29"/>
        <v>147.14225941422598</v>
      </c>
      <c r="P156" s="56">
        <f t="shared" si="30"/>
        <v>92.873417721518976</v>
      </c>
      <c r="Q156" s="56">
        <f t="shared" si="31"/>
        <v>160.12658227848098</v>
      </c>
      <c r="R156" s="56">
        <f t="shared" si="32"/>
        <v>105.85774058577405</v>
      </c>
      <c r="S156" s="57">
        <f t="shared" si="33"/>
        <v>-12.984322864255006</v>
      </c>
      <c r="T156" s="57">
        <f t="shared" si="34"/>
        <v>-12.984322864255077</v>
      </c>
      <c r="U156" t="s">
        <v>90</v>
      </c>
      <c r="V156" t="s">
        <v>89</v>
      </c>
      <c r="W156" t="s">
        <v>414</v>
      </c>
      <c r="X156" s="40">
        <v>44209</v>
      </c>
      <c r="Y156" s="42"/>
    </row>
    <row r="157" spans="1:25" ht="15" x14ac:dyDescent="0.25">
      <c r="A157">
        <v>1.55</v>
      </c>
      <c r="B157">
        <v>2.58</v>
      </c>
      <c r="C157" s="45">
        <f t="shared" si="18"/>
        <v>3.275818954738674E-2</v>
      </c>
      <c r="D157" s="46">
        <f>IF(OR($A157="",$B157=""),"",A157*'MPTO_working_2-way'!$G156)</f>
        <v>1.6007751937984496</v>
      </c>
      <c r="E157" s="48">
        <f>IF(OR($A157="",$B157=""),"",B157*'MPTO_working_2-way'!$G156)</f>
        <v>2.6645161290322577</v>
      </c>
      <c r="F157" s="46">
        <f>IF(OR($A157="",$B157=""),"",'MPTO_working_2-way'!D156)</f>
        <v>1.5903758202425928</v>
      </c>
      <c r="G157" s="48">
        <f>IF(OR($A157="",$B157=""),"",'MPTO_working_2-way'!E156)</f>
        <v>2.6938363085213872</v>
      </c>
      <c r="H157" s="46">
        <f>IF(OR($A157="",$B157=""),"",'OddsRatio_working_2-way'!M156)</f>
        <v>1.5900010727301979</v>
      </c>
      <c r="I157" s="46">
        <f>IF(OR($A157="",$B157=""),"",'OddsRatio_working_2-way'!N156)</f>
        <v>2.6949121725703877</v>
      </c>
      <c r="J157" s="46">
        <f>IF('Log_working_2-way'!$D156="","",A157^('Log_working_2-way'!$D156))</f>
        <v>1.5852651940897229</v>
      </c>
      <c r="K157" s="48">
        <f>IF('Log_working_2-way'!$D156="","",B157^('Log_working_2-way'!$D156))</f>
        <v>2.7086271490229712</v>
      </c>
      <c r="L157" s="55">
        <f t="shared" si="27"/>
        <v>0.62469733656174331</v>
      </c>
      <c r="M157" s="55">
        <f t="shared" si="28"/>
        <v>0.37530266343825669</v>
      </c>
      <c r="N157" s="56">
        <v>254</v>
      </c>
      <c r="O157" s="56">
        <f t="shared" si="29"/>
        <v>90.129032258064512</v>
      </c>
      <c r="P157" s="56">
        <f t="shared" si="30"/>
        <v>155.55038759689924</v>
      </c>
      <c r="Q157" s="56">
        <f t="shared" si="31"/>
        <v>98.449612403100772</v>
      </c>
      <c r="R157" s="56">
        <f t="shared" si="32"/>
        <v>163.87096774193549</v>
      </c>
      <c r="S157" s="57">
        <f t="shared" si="33"/>
        <v>-8.32058014503626</v>
      </c>
      <c r="T157" s="57">
        <f t="shared" si="34"/>
        <v>-8.3205801450362458</v>
      </c>
      <c r="U157" t="s">
        <v>262</v>
      </c>
      <c r="V157" t="s">
        <v>296</v>
      </c>
      <c r="W157" t="s">
        <v>312</v>
      </c>
      <c r="X157" s="40">
        <v>44209</v>
      </c>
      <c r="Y157" s="42"/>
    </row>
    <row r="158" spans="1:25" ht="15" x14ac:dyDescent="0.25">
      <c r="A158">
        <v>1.75</v>
      </c>
      <c r="B158">
        <v>2.16</v>
      </c>
      <c r="C158" s="45">
        <f t="shared" si="18"/>
        <v>3.4391534391534417E-2</v>
      </c>
      <c r="D158" s="46">
        <f>IF(OR($A158="",$B158=""),"",A158*'MPTO_working_2-way'!$G157)</f>
        <v>1.8101851851851851</v>
      </c>
      <c r="E158" s="48">
        <f>IF(OR($A158="",$B158=""),"",B158*'MPTO_working_2-way'!$G157)</f>
        <v>2.2342857142857144</v>
      </c>
      <c r="F158" s="46">
        <f>IF(OR($A158="",$B158=""),"",'MPTO_working_2-way'!D157)</f>
        <v>1.8042959427207637</v>
      </c>
      <c r="G158" s="48">
        <f>IF(OR($A158="",$B158=""),"",'MPTO_working_2-way'!E157)</f>
        <v>2.2433234421364987</v>
      </c>
      <c r="H158" s="46">
        <f>IF(OR($A158="",$B158=""),"",'OddsRatio_working_2-way'!M157)</f>
        <v>1.8040844011283466</v>
      </c>
      <c r="I158" s="46">
        <f>IF(OR($A158="",$B158=""),"",'OddsRatio_working_2-way'!N157)</f>
        <v>2.2436505404118421</v>
      </c>
      <c r="J158" s="46">
        <f>IF('Log_working_2-way'!$D157="","",A158^('Log_working_2-way'!$D157))</f>
        <v>1.8014096722292445</v>
      </c>
      <c r="K158" s="48">
        <f>IF('Log_working_2-way'!$D157="","",B158^('Log_working_2-way'!$D157))</f>
        <v>2.2478012615174499</v>
      </c>
      <c r="L158" s="55">
        <f t="shared" si="27"/>
        <v>0.55242966751918166</v>
      </c>
      <c r="M158" s="55">
        <f t="shared" si="28"/>
        <v>0.4475703324808184</v>
      </c>
      <c r="N158" s="56">
        <v>255</v>
      </c>
      <c r="O158" s="56">
        <f t="shared" si="29"/>
        <v>109.28571428571428</v>
      </c>
      <c r="P158" s="56">
        <f t="shared" si="30"/>
        <v>136.94444444444446</v>
      </c>
      <c r="Q158" s="56">
        <f t="shared" si="31"/>
        <v>118.05555555555554</v>
      </c>
      <c r="R158" s="56">
        <f t="shared" si="32"/>
        <v>145.71428571428569</v>
      </c>
      <c r="S158" s="57">
        <f t="shared" si="33"/>
        <v>-8.7698412698412653</v>
      </c>
      <c r="T158" s="57">
        <f t="shared" si="34"/>
        <v>-8.7698412698412369</v>
      </c>
      <c r="U158" t="s">
        <v>292</v>
      </c>
      <c r="V158" t="s">
        <v>259</v>
      </c>
      <c r="W158" t="s">
        <v>312</v>
      </c>
      <c r="X158" s="40">
        <v>44209</v>
      </c>
      <c r="Y158" s="42"/>
    </row>
    <row r="159" spans="1:25" ht="15" x14ac:dyDescent="0.25">
      <c r="A159">
        <v>1.64</v>
      </c>
      <c r="B159">
        <v>2.35</v>
      </c>
      <c r="C159" s="45">
        <f t="shared" si="18"/>
        <v>3.5288012454592677E-2</v>
      </c>
      <c r="D159" s="46">
        <f>IF(OR($A159="",$B159=""),"",A159*'MPTO_working_2-way'!$G158)</f>
        <v>1.6978723404255318</v>
      </c>
      <c r="E159" s="48">
        <f>IF(OR($A159="",$B159=""),"",B159*'MPTO_working_2-way'!$G158)</f>
        <v>2.4329268292682928</v>
      </c>
      <c r="F159" s="46">
        <f>IF(OR($A159="",$B159=""),"",'MPTO_working_2-way'!D158)</f>
        <v>1.6888694127957931</v>
      </c>
      <c r="G159" s="48">
        <f>IF(OR($A159="",$B159=""),"",'MPTO_working_2-way'!E158)</f>
        <v>2.4516539440203564</v>
      </c>
      <c r="H159" s="46">
        <f>IF(OR($A159="",$B159=""),"",'OddsRatio_working_2-way'!M158)</f>
        <v>1.6885303726590961</v>
      </c>
      <c r="I159" s="46">
        <f>IF(OR($A159="",$B159=""),"",'OddsRatio_working_2-way'!N158)</f>
        <v>2.452368754827781</v>
      </c>
      <c r="J159" s="46">
        <f>IF('Log_working_2-way'!$D158="","",A159^('Log_working_2-way'!$D158))</f>
        <v>1.6844365210210133</v>
      </c>
      <c r="K159" s="48">
        <f>IF('Log_working_2-way'!$D158="","",B159^('Log_working_2-way'!$D158))</f>
        <v>2.4610558748503579</v>
      </c>
      <c r="L159" s="55">
        <f t="shared" si="27"/>
        <v>0.58897243107769426</v>
      </c>
      <c r="M159" s="55">
        <f t="shared" si="28"/>
        <v>0.41102756892230574</v>
      </c>
      <c r="N159" s="56">
        <v>256</v>
      </c>
      <c r="O159" s="56">
        <f t="shared" si="29"/>
        <v>99.902439024390233</v>
      </c>
      <c r="P159" s="56">
        <f t="shared" si="30"/>
        <v>147.06382978723406</v>
      </c>
      <c r="Q159" s="56">
        <f t="shared" si="31"/>
        <v>108.93617021276596</v>
      </c>
      <c r="R159" s="56">
        <f t="shared" si="32"/>
        <v>156.09756097560975</v>
      </c>
      <c r="S159" s="57">
        <f t="shared" si="33"/>
        <v>-9.0337311883757252</v>
      </c>
      <c r="T159" s="57">
        <f t="shared" si="34"/>
        <v>-9.0337311883756968</v>
      </c>
      <c r="U159" t="s">
        <v>264</v>
      </c>
      <c r="V159" t="s">
        <v>257</v>
      </c>
      <c r="W159" t="s">
        <v>312</v>
      </c>
      <c r="X159" s="40">
        <v>44209</v>
      </c>
      <c r="Y159" s="42"/>
    </row>
    <row r="160" spans="1:25" ht="15" x14ac:dyDescent="0.25">
      <c r="A160">
        <v>1.62</v>
      </c>
      <c r="B160">
        <v>2.41</v>
      </c>
      <c r="C160" s="45">
        <f t="shared" si="18"/>
        <v>3.2221709953383471E-2</v>
      </c>
      <c r="D160" s="46">
        <f>IF(OR($A160="",$B160=""),"",A160*'MPTO_working_2-way'!$G159)</f>
        <v>1.6721991701244814</v>
      </c>
      <c r="E160" s="48">
        <f>IF(OR($A160="",$B160=""),"",B160*'MPTO_working_2-way'!$G159)</f>
        <v>2.4876543209876543</v>
      </c>
      <c r="F160" s="46">
        <f>IF(OR($A160="",$B160=""),"",'MPTO_working_2-way'!D159)</f>
        <v>1.6634144263133228</v>
      </c>
      <c r="G160" s="48">
        <f>IF(OR($A160="",$B160=""),"",'MPTO_working_2-way'!E159)</f>
        <v>2.5073534133966988</v>
      </c>
      <c r="H160" s="46">
        <f>IF(OR($A160="",$B160=""),"",'OddsRatio_working_2-way'!M159)</f>
        <v>1.6631110857591944</v>
      </c>
      <c r="I160" s="46">
        <f>IF(OR($A160="",$B160=""),"",'OddsRatio_working_2-way'!N159)</f>
        <v>2.5080429530975232</v>
      </c>
      <c r="J160" s="46">
        <f>IF('Log_working_2-way'!$D159="","",A160^('Log_working_2-way'!$D159))</f>
        <v>1.6591215903879362</v>
      </c>
      <c r="K160" s="48">
        <f>IF('Log_working_2-way'!$D159="","",B160^('Log_working_2-way'!$D159))</f>
        <v>2.5171707535955181</v>
      </c>
      <c r="L160" s="55">
        <f t="shared" si="27"/>
        <v>0.59801488833746896</v>
      </c>
      <c r="M160" s="55">
        <f t="shared" si="28"/>
        <v>0.40198511166253104</v>
      </c>
      <c r="N160" s="56">
        <v>257</v>
      </c>
      <c r="O160" s="56">
        <f t="shared" si="29"/>
        <v>98.35802469135804</v>
      </c>
      <c r="P160" s="56">
        <f t="shared" si="30"/>
        <v>150.3609958506224</v>
      </c>
      <c r="Q160" s="56">
        <f t="shared" si="31"/>
        <v>106.63900414937758</v>
      </c>
      <c r="R160" s="56">
        <f t="shared" si="32"/>
        <v>158.64197530864197</v>
      </c>
      <c r="S160" s="57">
        <f t="shared" si="33"/>
        <v>-8.2809794580195444</v>
      </c>
      <c r="T160" s="57">
        <f t="shared" si="34"/>
        <v>-8.2809794580195728</v>
      </c>
      <c r="U160" t="s">
        <v>291</v>
      </c>
      <c r="V160" t="s">
        <v>240</v>
      </c>
      <c r="W160" t="s">
        <v>312</v>
      </c>
      <c r="X160" s="40">
        <v>44209</v>
      </c>
      <c r="Y160" s="42"/>
    </row>
    <row r="161" spans="1:25" ht="15" x14ac:dyDescent="0.25">
      <c r="A161">
        <v>2.4</v>
      </c>
      <c r="B161">
        <v>1.62</v>
      </c>
      <c r="C161" s="45">
        <f t="shared" si="18"/>
        <v>3.3950617283950546E-2</v>
      </c>
      <c r="D161" s="46">
        <f>IF(OR($A161="",$B161=""),"",A161*'MPTO_working_2-way'!$G160)</f>
        <v>2.4814814814814814</v>
      </c>
      <c r="E161" s="48">
        <f>IF(OR($A161="",$B161=""),"",B161*'MPTO_working_2-way'!$G160)</f>
        <v>1.675</v>
      </c>
      <c r="F161" s="46">
        <f>IF(OR($A161="",$B161=""),"",'MPTO_working_2-way'!D160)</f>
        <v>2.5019305019305014</v>
      </c>
      <c r="G161" s="48">
        <f>IF(OR($A161="",$B161=""),"",'MPTO_working_2-way'!E160)</f>
        <v>1.6658097686375322</v>
      </c>
      <c r="H161" s="46">
        <f>IF(OR($A161="",$B161=""),"",'OddsRatio_working_2-way'!M160)</f>
        <v>2.502685767593821</v>
      </c>
      <c r="I161" s="46">
        <f>IF(OR($A161="",$B161=""),"",'OddsRatio_working_2-way'!N160)</f>
        <v>1.6654751256486924</v>
      </c>
      <c r="J161" s="46">
        <f>IF('Log_working_2-way'!$D160="","",A161^('Log_working_2-way'!$D160))</f>
        <v>2.5121786003771214</v>
      </c>
      <c r="K161" s="48">
        <f>IF('Log_working_2-way'!$D160="","",B161^('Log_working_2-way'!$D160))</f>
        <v>1.6612975476246807</v>
      </c>
      <c r="L161" s="55">
        <f t="shared" si="27"/>
        <v>0.40298507462686567</v>
      </c>
      <c r="M161" s="55">
        <f t="shared" si="28"/>
        <v>0.59701492537313428</v>
      </c>
      <c r="N161" s="56">
        <v>258</v>
      </c>
      <c r="O161" s="56">
        <f t="shared" si="29"/>
        <v>150.49999999999997</v>
      </c>
      <c r="P161" s="56">
        <f t="shared" si="30"/>
        <v>98.740740740740762</v>
      </c>
      <c r="Q161" s="56">
        <f t="shared" si="31"/>
        <v>159.25925925925924</v>
      </c>
      <c r="R161" s="56">
        <f t="shared" si="32"/>
        <v>107.5</v>
      </c>
      <c r="S161" s="57">
        <f t="shared" si="33"/>
        <v>-8.7592592592592666</v>
      </c>
      <c r="T161" s="57">
        <f t="shared" si="34"/>
        <v>-8.7592592592592382</v>
      </c>
      <c r="U161" t="s">
        <v>304</v>
      </c>
      <c r="V161" t="s">
        <v>299</v>
      </c>
      <c r="W161" t="s">
        <v>314</v>
      </c>
      <c r="X161" s="40">
        <v>44209</v>
      </c>
      <c r="Y161" s="42"/>
    </row>
    <row r="162" spans="1:25" ht="15" x14ac:dyDescent="0.25">
      <c r="A162">
        <v>1.9</v>
      </c>
      <c r="B162">
        <v>2</v>
      </c>
      <c r="C162" s="45">
        <f t="shared" si="18"/>
        <v>2.631578947368407E-2</v>
      </c>
      <c r="D162" s="46">
        <f>IF(OR($A162="",$B162=""),"",A162*'MPTO_working_2-way'!$G161)</f>
        <v>1.9499999999999997</v>
      </c>
      <c r="E162" s="48">
        <f>IF(OR($A162="",$B162=""),"",B162*'MPTO_working_2-way'!$G161)</f>
        <v>2.0526315789473681</v>
      </c>
      <c r="F162" s="46">
        <f>IF(OR($A162="",$B162=""),"",'MPTO_working_2-way'!D161)</f>
        <v>1.9487179487179485</v>
      </c>
      <c r="G162" s="48">
        <f>IF(OR($A162="",$B162=""),"",'MPTO_working_2-way'!E161)</f>
        <v>2.0540540540540539</v>
      </c>
      <c r="H162" s="46">
        <f>IF(OR($A162="",$B162=""),"",'OddsRatio_working_2-way'!M161)</f>
        <v>1.9486832980505142</v>
      </c>
      <c r="I162" s="46">
        <f>IF(OR($A162="",$B162=""),"",'OddsRatio_working_2-way'!N161)</f>
        <v>2.0540925533894594</v>
      </c>
      <c r="J162" s="46">
        <f>IF('Log_working_2-way'!$D161="","",A162^('Log_working_2-way'!$D161))</f>
        <v>1.9481037356763915</v>
      </c>
      <c r="K162" s="48">
        <f>IF('Log_working_2-way'!$D161="","",B162^('Log_working_2-way'!$D161))</f>
        <v>2.0547369052254369</v>
      </c>
      <c r="L162" s="55">
        <f t="shared" si="27"/>
        <v>0.51282051282051289</v>
      </c>
      <c r="M162" s="55">
        <f t="shared" si="28"/>
        <v>0.48717948717948723</v>
      </c>
      <c r="N162" s="56">
        <v>259</v>
      </c>
      <c r="O162" s="56">
        <f t="shared" si="29"/>
        <v>122.68421052631577</v>
      </c>
      <c r="P162" s="56">
        <f t="shared" si="30"/>
        <v>129.5</v>
      </c>
      <c r="Q162" s="56">
        <f t="shared" si="31"/>
        <v>129.5</v>
      </c>
      <c r="R162" s="56">
        <f t="shared" si="32"/>
        <v>136.31578947368419</v>
      </c>
      <c r="S162" s="57">
        <f t="shared" si="33"/>
        <v>-6.8157894736842337</v>
      </c>
      <c r="T162" s="57">
        <f t="shared" si="34"/>
        <v>-6.8157894736841911</v>
      </c>
      <c r="U162" t="s">
        <v>38</v>
      </c>
      <c r="V162" t="s">
        <v>34</v>
      </c>
      <c r="W162" t="s">
        <v>443</v>
      </c>
      <c r="X162" s="40">
        <v>44210</v>
      </c>
      <c r="Y162" s="42"/>
    </row>
    <row r="163" spans="1:25" ht="15" x14ac:dyDescent="0.25">
      <c r="A163">
        <v>2.0699999999999998</v>
      </c>
      <c r="B163">
        <v>1.76</v>
      </c>
      <c r="C163" s="45">
        <f t="shared" si="18"/>
        <v>5.1273605621431795E-2</v>
      </c>
      <c r="D163" s="46">
        <f>IF(OR($A163="",$B163=""),"",A163*'MPTO_working_2-way'!$G162)</f>
        <v>2.1761363636363638</v>
      </c>
      <c r="E163" s="48">
        <f>IF(OR($A163="",$B163=""),"",B163*'MPTO_working_2-way'!$G162)</f>
        <v>1.85024154589372</v>
      </c>
      <c r="F163" s="46">
        <f>IF(OR($A163="",$B163=""),"",'MPTO_working_2-way'!D162)</f>
        <v>2.1860074402976122</v>
      </c>
      <c r="G163" s="48">
        <f>IF(OR($A163="",$B163=""),"",'MPTO_working_2-way'!E162)</f>
        <v>1.8431650308610747</v>
      </c>
      <c r="H163" s="46">
        <f>IF(OR($A163="",$B163=""),"",'OddsRatio_working_2-way'!M162)</f>
        <v>2.1865474018521578</v>
      </c>
      <c r="I163" s="46">
        <f>IF(OR($A163="",$B163=""),"",'OddsRatio_working_2-way'!N162)</f>
        <v>1.8427813321566728</v>
      </c>
      <c r="J163" s="46">
        <f>IF('Log_working_2-way'!$D162="","",A163^('Log_working_2-way'!$D162))</f>
        <v>2.1911482081422213</v>
      </c>
      <c r="K163" s="48">
        <f>IF('Log_working_2-way'!$D162="","",B163^('Log_working_2-way'!$D162))</f>
        <v>1.8395260918524756</v>
      </c>
      <c r="L163" s="55">
        <f t="shared" si="27"/>
        <v>0.45953002610966054</v>
      </c>
      <c r="M163" s="55">
        <f t="shared" si="28"/>
        <v>0.54046997389033935</v>
      </c>
      <c r="N163" s="56">
        <v>260</v>
      </c>
      <c r="O163" s="56">
        <f t="shared" si="29"/>
        <v>134.39613526570045</v>
      </c>
      <c r="P163" s="56">
        <f t="shared" si="30"/>
        <v>112.27272727272729</v>
      </c>
      <c r="Q163" s="56">
        <f t="shared" si="31"/>
        <v>147.72727272727275</v>
      </c>
      <c r="R163" s="56">
        <f t="shared" si="32"/>
        <v>125.60386473429952</v>
      </c>
      <c r="S163" s="57">
        <f t="shared" si="33"/>
        <v>-13.331137461572297</v>
      </c>
      <c r="T163" s="57">
        <f t="shared" si="34"/>
        <v>-13.331137461572226</v>
      </c>
      <c r="U163" t="s">
        <v>397</v>
      </c>
      <c r="V163" t="s">
        <v>408</v>
      </c>
      <c r="W163" t="s">
        <v>414</v>
      </c>
      <c r="X163" s="40">
        <v>44210</v>
      </c>
      <c r="Y163" s="42"/>
    </row>
    <row r="164" spans="1:25" ht="15" x14ac:dyDescent="0.25">
      <c r="A164">
        <v>2.57</v>
      </c>
      <c r="B164">
        <v>1.51</v>
      </c>
      <c r="C164" s="45">
        <f t="shared" si="18"/>
        <v>5.1356713994897829E-2</v>
      </c>
      <c r="D164" s="46">
        <f>IF(OR($A164="",$B164=""),"",A164*'MPTO_working_2-way'!$G163)</f>
        <v>2.7019867549668874</v>
      </c>
      <c r="E164" s="48">
        <f>IF(OR($A164="",$B164=""),"",B164*'MPTO_working_2-way'!$G163)</f>
        <v>1.5875486381322956</v>
      </c>
      <c r="F164" s="46">
        <f>IF(OR($A164="",$B164=""),"",'MPTO_working_2-way'!D163)</f>
        <v>2.7515864856241357</v>
      </c>
      <c r="G164" s="48">
        <f>IF(OR($A164="",$B164=""),"",'MPTO_working_2-way'!E163)</f>
        <v>1.5709110045135304</v>
      </c>
      <c r="H164" s="46">
        <f>IF(OR($A164="",$B164=""),"",'OddsRatio_working_2-way'!M163)</f>
        <v>2.7545459163410393</v>
      </c>
      <c r="I164" s="46">
        <f>IF(OR($A164="",$B164=""),"",'OddsRatio_working_2-way'!N163)</f>
        <v>1.5699480365184266</v>
      </c>
      <c r="J164" s="46">
        <f>IF('Log_working_2-way'!$D163="","",A164^('Log_working_2-way'!$D163))</f>
        <v>2.7784279638246185</v>
      </c>
      <c r="K164" s="48">
        <f>IF('Log_working_2-way'!$D163="","",B164^('Log_working_2-way'!$D163))</f>
        <v>1.56229435228041</v>
      </c>
      <c r="L164" s="55">
        <f t="shared" si="27"/>
        <v>0.37009803921568629</v>
      </c>
      <c r="M164" s="55">
        <f t="shared" si="28"/>
        <v>0.62990196078431371</v>
      </c>
      <c r="N164" s="56">
        <v>261</v>
      </c>
      <c r="O164" s="56">
        <f t="shared" si="29"/>
        <v>159.44357976653697</v>
      </c>
      <c r="P164" s="56">
        <f t="shared" si="30"/>
        <v>88.152317880794712</v>
      </c>
      <c r="Q164" s="56">
        <f t="shared" si="31"/>
        <v>172.8476821192053</v>
      </c>
      <c r="R164" s="56">
        <f t="shared" si="32"/>
        <v>101.55642023346303</v>
      </c>
      <c r="S164" s="57">
        <f t="shared" si="33"/>
        <v>-13.404102352668332</v>
      </c>
      <c r="T164" s="57">
        <f t="shared" si="34"/>
        <v>-13.404102352668318</v>
      </c>
      <c r="U164" t="s">
        <v>88</v>
      </c>
      <c r="V164" t="s">
        <v>92</v>
      </c>
      <c r="W164" t="s">
        <v>414</v>
      </c>
      <c r="X164" s="40">
        <v>44210</v>
      </c>
      <c r="Y164" s="42"/>
    </row>
    <row r="165" spans="1:25" ht="15" x14ac:dyDescent="0.25">
      <c r="A165">
        <v>1.58</v>
      </c>
      <c r="B165">
        <v>2.5</v>
      </c>
      <c r="C165" s="45">
        <f t="shared" si="18"/>
        <v>3.2911392405063244E-2</v>
      </c>
      <c r="D165" s="46">
        <f>IF(OR($A165="",$B165=""),"",A165*'MPTO_working_2-way'!$G164)</f>
        <v>1.6319999999999999</v>
      </c>
      <c r="E165" s="48">
        <f>IF(OR($A165="",$B165=""),"",B165*'MPTO_working_2-way'!$G164)</f>
        <v>2.5822784810126582</v>
      </c>
      <c r="F165" s="46">
        <f>IF(OR($A165="",$B165=""),"",'MPTO_working_2-way'!D164)</f>
        <v>1.62217659137577</v>
      </c>
      <c r="G165" s="48">
        <f>IF(OR($A165="",$B165=""),"",'MPTO_working_2-way'!E164)</f>
        <v>2.6072607260726071</v>
      </c>
      <c r="H165" s="46">
        <f>IF(OR($A165="",$B165=""),"",'OddsRatio_working_2-way'!M164)</f>
        <v>1.6218252702059208</v>
      </c>
      <c r="I165" s="46">
        <f>IF(OR($A165="",$B165=""),"",'OddsRatio_working_2-way'!N164)</f>
        <v>2.6081688022566918</v>
      </c>
      <c r="J165" s="46">
        <f>IF('Log_working_2-way'!$D164="","",A165^('Log_working_2-way'!$D164))</f>
        <v>1.6173569217090376</v>
      </c>
      <c r="K165" s="48">
        <f>IF('Log_working_2-way'!$D164="","",B165^('Log_working_2-way'!$D164))</f>
        <v>2.6198085173024386</v>
      </c>
      <c r="L165" s="55">
        <f t="shared" si="27"/>
        <v>0.61274509803921573</v>
      </c>
      <c r="M165" s="55">
        <f t="shared" si="28"/>
        <v>0.38725490196078433</v>
      </c>
      <c r="N165" s="56">
        <v>262</v>
      </c>
      <c r="O165" s="56">
        <f t="shared" si="29"/>
        <v>96.177215189873436</v>
      </c>
      <c r="P165" s="56">
        <f t="shared" si="30"/>
        <v>157.20000000000002</v>
      </c>
      <c r="Q165" s="56">
        <f t="shared" si="31"/>
        <v>104.80000000000001</v>
      </c>
      <c r="R165" s="56">
        <f t="shared" si="32"/>
        <v>165.82278481012656</v>
      </c>
      <c r="S165" s="57">
        <f t="shared" si="33"/>
        <v>-8.6227848101265749</v>
      </c>
      <c r="T165" s="57">
        <f t="shared" si="34"/>
        <v>-8.6227848101265465</v>
      </c>
      <c r="U165" t="s">
        <v>294</v>
      </c>
      <c r="V165" t="s">
        <v>261</v>
      </c>
      <c r="W165" t="s">
        <v>312</v>
      </c>
      <c r="X165" s="40">
        <v>44210</v>
      </c>
      <c r="Y165" s="42"/>
    </row>
    <row r="166" spans="1:25" ht="15" x14ac:dyDescent="0.25">
      <c r="A166">
        <v>1.35</v>
      </c>
      <c r="B166">
        <v>3.33</v>
      </c>
      <c r="C166" s="45">
        <f t="shared" si="18"/>
        <v>4.1041041041041115E-2</v>
      </c>
      <c r="D166" s="46">
        <f>IF(OR($A166="",$B166=""),"",A166*'MPTO_working_2-way'!$G165)</f>
        <v>1.4054054054054057</v>
      </c>
      <c r="E166" s="48">
        <f>IF(OR($A166="",$B166=""),"",B166*'MPTO_working_2-way'!$G165)</f>
        <v>3.4666666666666668</v>
      </c>
      <c r="F166" s="46">
        <f>IF(OR($A166="",$B166=""),"",'MPTO_working_2-way'!D165)</f>
        <v>1.3884642112578183</v>
      </c>
      <c r="G166" s="48">
        <f>IF(OR($A166="",$B166=""),"",'MPTO_working_2-way'!E165)</f>
        <v>3.574239713774598</v>
      </c>
      <c r="H166" s="46">
        <f>IF(OR($A166="",$B166=""),"",'OddsRatio_working_2-way'!M165)</f>
        <v>1.3875752730434159</v>
      </c>
      <c r="I166" s="46">
        <f>IF(OR($A166="",$B166=""),"",'OddsRatio_working_2-way'!N165)</f>
        <v>3.5801439605461662</v>
      </c>
      <c r="J166" s="46">
        <f>IF('Log_working_2-way'!$D165="","",A166^('Log_working_2-way'!$D165))</f>
        <v>1.3797075675114829</v>
      </c>
      <c r="K166" s="48">
        <f>IF('Log_working_2-way'!$D165="","",B166^('Log_working_2-way'!$D165))</f>
        <v>3.6336056627707007</v>
      </c>
      <c r="L166" s="55">
        <f t="shared" si="27"/>
        <v>0.71153846153846134</v>
      </c>
      <c r="M166" s="55">
        <f t="shared" si="28"/>
        <v>0.28846153846153844</v>
      </c>
      <c r="N166" s="56">
        <v>263</v>
      </c>
      <c r="O166" s="56">
        <f t="shared" si="29"/>
        <v>68.18518518518519</v>
      </c>
      <c r="P166" s="56">
        <f t="shared" si="30"/>
        <v>184.021021021021</v>
      </c>
      <c r="Q166" s="56">
        <f t="shared" si="31"/>
        <v>78.978978978978986</v>
      </c>
      <c r="R166" s="56">
        <f t="shared" si="32"/>
        <v>194.81481481481481</v>
      </c>
      <c r="S166" s="57">
        <f t="shared" si="33"/>
        <v>-10.793793793793796</v>
      </c>
      <c r="T166" s="57">
        <f t="shared" si="34"/>
        <v>-10.79379379379381</v>
      </c>
      <c r="U166" t="s">
        <v>260</v>
      </c>
      <c r="V166" t="s">
        <v>293</v>
      </c>
      <c r="W166" t="s">
        <v>312</v>
      </c>
      <c r="X166" s="40">
        <v>44210</v>
      </c>
      <c r="Y166" s="42"/>
    </row>
    <row r="167" spans="1:25" ht="15" x14ac:dyDescent="0.25">
      <c r="A167">
        <v>2.06</v>
      </c>
      <c r="B167">
        <v>1.84</v>
      </c>
      <c r="C167" s="45">
        <f t="shared" si="18"/>
        <v>2.891515407344869E-2</v>
      </c>
      <c r="D167" s="46">
        <f>IF(OR($A167="",$B167=""),"",A167*'MPTO_working_2-way'!$G166)</f>
        <v>2.1195652173913042</v>
      </c>
      <c r="E167" s="48">
        <f>IF(OR($A167="",$B167=""),"",B167*'MPTO_working_2-way'!$G166)</f>
        <v>1.8932038834951457</v>
      </c>
      <c r="F167" s="46">
        <f>IF(OR($A167="",$B167=""),"",'MPTO_working_2-way'!D166)</f>
        <v>2.1232354918216445</v>
      </c>
      <c r="G167" s="48">
        <f>IF(OR($A167="",$B167=""),"",'MPTO_working_2-way'!E166)</f>
        <v>1.8902852583283463</v>
      </c>
      <c r="H167" s="46">
        <f>IF(OR($A167="",$B167=""),"",'OddsRatio_working_2-way'!M166)</f>
        <v>2.123345344008138</v>
      </c>
      <c r="I167" s="46">
        <f>IF(OR($A167="",$B167=""),"",'OddsRatio_working_2-way'!N166)</f>
        <v>1.8901981971385247</v>
      </c>
      <c r="J167" s="46">
        <f>IF('Log_working_2-way'!$D166="","",A167^('Log_working_2-way'!$D166))</f>
        <v>2.1250149218724146</v>
      </c>
      <c r="K167" s="48">
        <f>IF('Log_working_2-way'!$D166="","",B167^('Log_working_2-way'!$D166))</f>
        <v>1.8888770989238437</v>
      </c>
      <c r="L167" s="55">
        <f t="shared" si="27"/>
        <v>0.47179487179487184</v>
      </c>
      <c r="M167" s="55">
        <f t="shared" si="28"/>
        <v>0.52820512820512822</v>
      </c>
      <c r="N167" s="56">
        <v>264</v>
      </c>
      <c r="O167" s="56">
        <f t="shared" si="29"/>
        <v>135.84466019417476</v>
      </c>
      <c r="P167" s="56">
        <f t="shared" si="30"/>
        <v>120.5217391304348</v>
      </c>
      <c r="Q167" s="56">
        <f t="shared" si="31"/>
        <v>143.47826086956522</v>
      </c>
      <c r="R167" s="56">
        <f t="shared" si="32"/>
        <v>128.15533980582524</v>
      </c>
      <c r="S167" s="57">
        <f t="shared" si="33"/>
        <v>-7.6336006753904542</v>
      </c>
      <c r="T167" s="57">
        <f t="shared" si="34"/>
        <v>-7.63360067539044</v>
      </c>
      <c r="U167" t="s">
        <v>297</v>
      </c>
      <c r="V167" t="s">
        <v>258</v>
      </c>
      <c r="W167" t="s">
        <v>312</v>
      </c>
      <c r="X167" s="40">
        <v>44210</v>
      </c>
      <c r="Y167" s="42"/>
    </row>
    <row r="168" spans="1:25" ht="15" x14ac:dyDescent="0.25">
      <c r="A168"/>
      <c r="B168"/>
      <c r="C168" s="45"/>
      <c r="D168" s="46"/>
      <c r="E168" s="48"/>
      <c r="F168" s="46"/>
      <c r="G168" s="48"/>
      <c r="H168" s="46"/>
      <c r="I168" s="46"/>
      <c r="J168" s="46"/>
      <c r="K168" s="48"/>
      <c r="L168" s="55"/>
      <c r="M168" s="55"/>
      <c r="N168" s="56"/>
      <c r="O168" s="56"/>
      <c r="P168" s="56"/>
      <c r="Q168" s="56"/>
      <c r="R168" s="56"/>
      <c r="S168" s="57"/>
      <c r="T168" s="57"/>
      <c r="U168"/>
      <c r="V168"/>
      <c r="X168"/>
      <c r="Y168" s="42"/>
    </row>
    <row r="169" spans="1:25" ht="15" x14ac:dyDescent="0.25">
      <c r="A169"/>
      <c r="B169"/>
      <c r="C169" s="45"/>
      <c r="D169" s="46"/>
      <c r="E169" s="48"/>
      <c r="F169" s="46"/>
      <c r="G169" s="48"/>
      <c r="H169" s="46"/>
      <c r="I169" s="46"/>
      <c r="J169" s="46"/>
      <c r="K169" s="48"/>
      <c r="L169" s="55"/>
      <c r="M169" s="55"/>
      <c r="N169" s="56"/>
      <c r="O169" s="56"/>
      <c r="P169" s="56"/>
      <c r="Q169" s="56"/>
      <c r="R169" s="56"/>
      <c r="S169" s="57"/>
      <c r="T169" s="57"/>
      <c r="U169"/>
      <c r="V169"/>
      <c r="X169"/>
      <c r="Y169" s="42"/>
    </row>
    <row r="170" spans="1:25" ht="15" x14ac:dyDescent="0.25">
      <c r="A170"/>
      <c r="B170"/>
      <c r="C170" s="45"/>
      <c r="D170" s="46"/>
      <c r="E170" s="48"/>
      <c r="F170" s="46"/>
      <c r="G170" s="48"/>
      <c r="H170" s="46"/>
      <c r="I170" s="46"/>
      <c r="J170" s="46"/>
      <c r="K170" s="48"/>
      <c r="L170" s="55"/>
      <c r="M170" s="55"/>
      <c r="N170" s="56"/>
      <c r="O170" s="56"/>
      <c r="P170" s="56"/>
      <c r="Q170" s="56"/>
      <c r="R170" s="56"/>
      <c r="S170" s="57"/>
      <c r="T170" s="57"/>
      <c r="U170"/>
      <c r="V170"/>
      <c r="X170"/>
      <c r="Y170" s="53"/>
    </row>
    <row r="171" spans="1:25" ht="15" x14ac:dyDescent="0.25">
      <c r="A171"/>
      <c r="B171"/>
      <c r="C171" s="45"/>
      <c r="D171" s="46"/>
      <c r="E171" s="48"/>
      <c r="F171" s="46"/>
      <c r="G171" s="48"/>
      <c r="H171" s="46"/>
      <c r="I171" s="46"/>
      <c r="J171" s="46"/>
      <c r="K171" s="48"/>
      <c r="L171" s="55"/>
      <c r="M171" s="55"/>
      <c r="N171" s="56"/>
      <c r="O171" s="56"/>
      <c r="P171" s="56"/>
      <c r="Q171" s="56"/>
      <c r="R171" s="56"/>
      <c r="S171" s="57"/>
      <c r="T171" s="57"/>
      <c r="U171"/>
      <c r="V171"/>
      <c r="X171"/>
      <c r="Y171" s="42"/>
    </row>
    <row r="172" spans="1:25" ht="15" x14ac:dyDescent="0.25">
      <c r="A172"/>
      <c r="B172"/>
      <c r="C172" s="45"/>
      <c r="D172" s="46"/>
      <c r="E172" s="48"/>
      <c r="F172" s="46"/>
      <c r="G172" s="48"/>
      <c r="H172" s="46"/>
      <c r="I172" s="46"/>
      <c r="J172" s="46"/>
      <c r="K172" s="48"/>
      <c r="L172" s="55"/>
      <c r="M172" s="55"/>
      <c r="N172" s="56"/>
      <c r="O172" s="56"/>
      <c r="P172" s="56"/>
      <c r="Q172" s="56"/>
      <c r="R172" s="56"/>
      <c r="S172" s="57"/>
      <c r="T172" s="57"/>
      <c r="U172"/>
      <c r="V172"/>
      <c r="X172"/>
      <c r="Y172" s="42"/>
    </row>
    <row r="173" spans="1:25" ht="15" x14ac:dyDescent="0.25">
      <c r="A173"/>
      <c r="B173"/>
      <c r="C173" s="45"/>
      <c r="D173" s="46"/>
      <c r="E173" s="48"/>
      <c r="F173" s="46"/>
      <c r="G173" s="48"/>
      <c r="H173" s="46"/>
      <c r="I173" s="46"/>
      <c r="J173" s="46"/>
      <c r="K173" s="48"/>
      <c r="L173" s="55"/>
      <c r="M173" s="55"/>
      <c r="N173" s="56"/>
      <c r="O173" s="56"/>
      <c r="P173" s="56"/>
      <c r="Q173" s="56"/>
      <c r="R173" s="56"/>
      <c r="S173" s="57"/>
      <c r="T173" s="57"/>
      <c r="U173"/>
      <c r="V173"/>
      <c r="X173"/>
      <c r="Y173" s="42"/>
    </row>
    <row r="174" spans="1:25" ht="15" x14ac:dyDescent="0.25">
      <c r="A174"/>
      <c r="B174"/>
      <c r="C174" s="45"/>
      <c r="D174" s="46"/>
      <c r="E174" s="48"/>
      <c r="F174" s="46"/>
      <c r="G174" s="48"/>
      <c r="H174" s="46"/>
      <c r="I174" s="46"/>
      <c r="J174" s="46"/>
      <c r="K174" s="48"/>
      <c r="L174" s="55"/>
      <c r="M174" s="55"/>
      <c r="N174" s="56"/>
      <c r="O174" s="56"/>
      <c r="P174" s="56"/>
      <c r="Q174" s="56"/>
      <c r="R174" s="56"/>
      <c r="S174" s="57"/>
      <c r="T174" s="57"/>
      <c r="U174"/>
      <c r="V174"/>
      <c r="X174"/>
      <c r="Y174" s="42"/>
    </row>
    <row r="175" spans="1:25" ht="15" x14ac:dyDescent="0.25">
      <c r="A175"/>
      <c r="B175"/>
      <c r="C175" s="45"/>
      <c r="D175" s="46"/>
      <c r="E175" s="48"/>
      <c r="F175" s="46"/>
      <c r="G175" s="48"/>
      <c r="H175" s="46"/>
      <c r="I175" s="46"/>
      <c r="J175" s="46"/>
      <c r="K175" s="48"/>
      <c r="L175" s="55"/>
      <c r="M175" s="55"/>
      <c r="N175" s="56"/>
      <c r="O175" s="56"/>
      <c r="P175" s="56"/>
      <c r="Q175" s="56"/>
      <c r="R175" s="56"/>
      <c r="S175" s="57"/>
      <c r="T175" s="57"/>
      <c r="U175"/>
      <c r="V175"/>
      <c r="X175"/>
      <c r="Y175" s="53"/>
    </row>
    <row r="176" spans="1:25" ht="15" x14ac:dyDescent="0.25">
      <c r="A176"/>
      <c r="B176"/>
      <c r="C176" s="45"/>
      <c r="D176" s="46"/>
      <c r="E176" s="48"/>
      <c r="F176" s="46"/>
      <c r="G176" s="48"/>
      <c r="H176" s="46"/>
      <c r="I176" s="46"/>
      <c r="J176" s="46"/>
      <c r="K176" s="48"/>
      <c r="L176" s="55"/>
      <c r="M176" s="55"/>
      <c r="N176" s="56"/>
      <c r="O176" s="56"/>
      <c r="P176" s="56"/>
      <c r="Q176" s="56"/>
      <c r="R176" s="56"/>
      <c r="S176" s="57"/>
      <c r="T176" s="57"/>
      <c r="U176"/>
      <c r="V176"/>
      <c r="X176"/>
      <c r="Y176" s="42"/>
    </row>
    <row r="177" spans="1:25" ht="15" x14ac:dyDescent="0.25">
      <c r="A177"/>
      <c r="B177"/>
      <c r="C177" s="45"/>
      <c r="D177" s="46"/>
      <c r="E177" s="48"/>
      <c r="F177" s="46"/>
      <c r="G177" s="48"/>
      <c r="H177" s="46"/>
      <c r="I177" s="46"/>
      <c r="J177" s="46"/>
      <c r="K177" s="48"/>
      <c r="L177" s="55"/>
      <c r="M177" s="55"/>
      <c r="N177" s="56"/>
      <c r="O177" s="56"/>
      <c r="P177" s="56"/>
      <c r="Q177" s="56"/>
      <c r="R177" s="56"/>
      <c r="S177" s="57"/>
      <c r="T177" s="57"/>
      <c r="U177"/>
      <c r="V177"/>
      <c r="X177"/>
      <c r="Y177" s="42"/>
    </row>
    <row r="178" spans="1:25" ht="15" x14ac:dyDescent="0.25">
      <c r="A178"/>
      <c r="B178"/>
      <c r="C178" s="45"/>
      <c r="D178" s="46"/>
      <c r="E178" s="48"/>
      <c r="F178" s="46"/>
      <c r="G178" s="48"/>
      <c r="H178" s="46"/>
      <c r="I178" s="46"/>
      <c r="J178" s="46"/>
      <c r="K178" s="48"/>
      <c r="L178" s="55"/>
      <c r="M178" s="55"/>
      <c r="N178" s="56"/>
      <c r="O178" s="56"/>
      <c r="P178" s="56"/>
      <c r="Q178" s="56"/>
      <c r="R178" s="56"/>
      <c r="S178" s="57"/>
      <c r="T178" s="57"/>
      <c r="U178"/>
      <c r="V178"/>
      <c r="X178"/>
      <c r="Y178" s="42"/>
    </row>
    <row r="179" spans="1:25" ht="15" x14ac:dyDescent="0.25">
      <c r="A179"/>
      <c r="B179"/>
      <c r="C179" s="45"/>
      <c r="D179" s="46"/>
      <c r="E179" s="48"/>
      <c r="F179" s="46"/>
      <c r="G179" s="48"/>
      <c r="H179" s="46"/>
      <c r="I179" s="46"/>
      <c r="J179" s="46"/>
      <c r="K179" s="48"/>
      <c r="L179" s="55"/>
      <c r="M179" s="55"/>
      <c r="N179" s="56"/>
      <c r="O179" s="56"/>
      <c r="P179" s="56"/>
      <c r="Q179" s="56"/>
      <c r="R179" s="56"/>
      <c r="S179" s="57"/>
      <c r="T179" s="57"/>
      <c r="U179"/>
      <c r="V179"/>
      <c r="X179"/>
      <c r="Y179" s="42"/>
    </row>
    <row r="180" spans="1:25" ht="15" x14ac:dyDescent="0.25">
      <c r="A180"/>
      <c r="B180"/>
      <c r="C180" s="45"/>
      <c r="D180" s="46"/>
      <c r="E180" s="48"/>
      <c r="F180" s="46"/>
      <c r="G180" s="48"/>
      <c r="H180" s="46"/>
      <c r="I180" s="46"/>
      <c r="J180" s="46"/>
      <c r="K180" s="48"/>
      <c r="L180" s="55"/>
      <c r="M180" s="55"/>
      <c r="N180" s="56"/>
      <c r="O180" s="56"/>
      <c r="P180" s="56"/>
      <c r="Q180" s="56"/>
      <c r="R180" s="56"/>
      <c r="S180" s="57"/>
      <c r="T180" s="57"/>
      <c r="U180"/>
      <c r="V180"/>
      <c r="X180"/>
      <c r="Y180" s="42"/>
    </row>
    <row r="181" spans="1:25" ht="15" x14ac:dyDescent="0.25">
      <c r="A181"/>
      <c r="B181"/>
      <c r="C181" s="45"/>
      <c r="D181" s="46"/>
      <c r="E181" s="48"/>
      <c r="F181" s="46"/>
      <c r="G181" s="48"/>
      <c r="H181" s="46"/>
      <c r="I181" s="46"/>
      <c r="J181" s="46"/>
      <c r="K181" s="48"/>
      <c r="L181" s="55"/>
      <c r="M181" s="55"/>
      <c r="N181" s="56"/>
      <c r="O181" s="56"/>
      <c r="P181" s="56"/>
      <c r="Q181" s="56"/>
      <c r="R181" s="56"/>
      <c r="S181" s="57"/>
      <c r="T181" s="57"/>
      <c r="U181"/>
      <c r="V181"/>
      <c r="X181"/>
      <c r="Y181" s="42"/>
    </row>
    <row r="182" spans="1:25" ht="15" x14ac:dyDescent="0.25">
      <c r="A182"/>
      <c r="B182"/>
      <c r="C182" s="45"/>
      <c r="D182" s="46"/>
      <c r="E182" s="48"/>
      <c r="F182" s="46"/>
      <c r="G182" s="48"/>
      <c r="H182" s="46"/>
      <c r="I182" s="46"/>
      <c r="J182" s="46"/>
      <c r="K182" s="48"/>
      <c r="L182" s="55"/>
      <c r="M182" s="55"/>
      <c r="N182" s="56"/>
      <c r="O182" s="56"/>
      <c r="P182" s="56"/>
      <c r="Q182" s="56"/>
      <c r="R182" s="56"/>
      <c r="S182" s="57"/>
      <c r="T182" s="57"/>
      <c r="U182"/>
      <c r="V182"/>
      <c r="X182"/>
      <c r="Y182" s="42"/>
    </row>
    <row r="183" spans="1:25" ht="15" x14ac:dyDescent="0.25">
      <c r="A183"/>
      <c r="B183"/>
      <c r="C183" s="45"/>
      <c r="D183" s="46"/>
      <c r="E183" s="48"/>
      <c r="F183" s="46"/>
      <c r="G183" s="48"/>
      <c r="H183" s="46"/>
      <c r="I183" s="46"/>
      <c r="J183" s="46"/>
      <c r="K183" s="48"/>
      <c r="L183" s="55"/>
      <c r="M183" s="55"/>
      <c r="N183" s="56"/>
      <c r="O183" s="56"/>
      <c r="P183" s="56"/>
      <c r="Q183" s="56"/>
      <c r="R183" s="56"/>
      <c r="S183" s="57"/>
      <c r="T183" s="57"/>
      <c r="U183"/>
      <c r="V183"/>
      <c r="X183"/>
      <c r="Y183" s="42"/>
    </row>
    <row r="184" spans="1:25" ht="15" x14ac:dyDescent="0.25">
      <c r="A184"/>
      <c r="B184"/>
      <c r="C184" s="45"/>
      <c r="D184" s="46"/>
      <c r="E184" s="48"/>
      <c r="F184" s="46"/>
      <c r="G184" s="48"/>
      <c r="H184" s="46"/>
      <c r="I184" s="46"/>
      <c r="J184" s="46"/>
      <c r="K184" s="48"/>
      <c r="L184" s="55"/>
      <c r="M184" s="55"/>
      <c r="N184" s="56"/>
      <c r="O184" s="56"/>
      <c r="P184" s="56"/>
      <c r="Q184" s="56"/>
      <c r="R184" s="56"/>
      <c r="S184" s="57"/>
      <c r="T184" s="57"/>
      <c r="U184"/>
      <c r="V184"/>
      <c r="X184"/>
      <c r="Y184" s="42"/>
    </row>
    <row r="185" spans="1:25" ht="15" x14ac:dyDescent="0.25">
      <c r="A185"/>
      <c r="B185"/>
      <c r="C185" s="45"/>
      <c r="D185" s="46"/>
      <c r="E185" s="48"/>
      <c r="F185" s="46"/>
      <c r="G185" s="48"/>
      <c r="H185" s="46"/>
      <c r="I185" s="46"/>
      <c r="J185" s="46"/>
      <c r="K185" s="48"/>
      <c r="L185" s="55"/>
      <c r="M185" s="55"/>
      <c r="N185" s="56"/>
      <c r="O185" s="56"/>
      <c r="P185" s="56"/>
      <c r="Q185" s="56"/>
      <c r="R185" s="56"/>
      <c r="S185" s="57"/>
      <c r="T185" s="57"/>
      <c r="U185"/>
      <c r="V185"/>
      <c r="X185"/>
      <c r="Y185" s="42"/>
    </row>
    <row r="186" spans="1:25" ht="15" x14ac:dyDescent="0.25">
      <c r="A186"/>
      <c r="B186"/>
      <c r="C186" s="45"/>
      <c r="D186" s="46"/>
      <c r="E186" s="48"/>
      <c r="F186" s="46"/>
      <c r="G186" s="48"/>
      <c r="H186" s="46"/>
      <c r="I186" s="46"/>
      <c r="J186" s="46"/>
      <c r="K186" s="48"/>
      <c r="L186" s="55"/>
      <c r="M186" s="55"/>
      <c r="N186" s="56"/>
      <c r="O186" s="56"/>
      <c r="P186" s="56"/>
      <c r="Q186" s="56"/>
      <c r="R186" s="56"/>
      <c r="S186" s="57"/>
      <c r="T186" s="57"/>
      <c r="U186"/>
      <c r="V186"/>
      <c r="X186"/>
      <c r="Y186" s="42"/>
    </row>
    <row r="187" spans="1:25" ht="15" x14ac:dyDescent="0.25">
      <c r="A187"/>
      <c r="B187"/>
      <c r="C187" s="45"/>
      <c r="D187" s="46"/>
      <c r="E187" s="48"/>
      <c r="F187" s="46"/>
      <c r="G187" s="48"/>
      <c r="H187" s="46"/>
      <c r="I187" s="46"/>
      <c r="J187" s="46"/>
      <c r="K187" s="48"/>
      <c r="L187" s="55"/>
      <c r="M187" s="55"/>
      <c r="N187" s="56"/>
      <c r="O187" s="56"/>
      <c r="P187" s="56"/>
      <c r="Q187" s="56"/>
      <c r="R187" s="56"/>
      <c r="S187" s="57"/>
      <c r="T187" s="57"/>
      <c r="U187"/>
      <c r="V187"/>
      <c r="X187"/>
      <c r="Y187" s="42"/>
    </row>
    <row r="188" spans="1:25" s="52" customFormat="1" ht="15" x14ac:dyDescent="0.25">
      <c r="A188"/>
      <c r="B188"/>
      <c r="C188" s="45"/>
      <c r="D188" s="46"/>
      <c r="E188" s="48"/>
      <c r="F188" s="46"/>
      <c r="G188" s="48"/>
      <c r="H188" s="46"/>
      <c r="I188" s="46"/>
      <c r="J188" s="46"/>
      <c r="K188" s="48"/>
      <c r="L188" s="55"/>
      <c r="M188" s="55"/>
      <c r="N188" s="56"/>
      <c r="O188" s="56"/>
      <c r="P188" s="56"/>
      <c r="Q188" s="56"/>
      <c r="R188" s="56"/>
      <c r="S188" s="57"/>
      <c r="T188" s="57"/>
      <c r="U188"/>
      <c r="V188"/>
      <c r="X188"/>
      <c r="Y188" s="42"/>
    </row>
    <row r="189" spans="1:25" s="52" customFormat="1" ht="15" x14ac:dyDescent="0.25">
      <c r="A189"/>
      <c r="B189"/>
      <c r="C189" s="45"/>
      <c r="D189" s="46"/>
      <c r="E189" s="48"/>
      <c r="F189" s="46"/>
      <c r="G189" s="48"/>
      <c r="H189" s="46"/>
      <c r="I189" s="46"/>
      <c r="J189" s="46"/>
      <c r="K189" s="48"/>
      <c r="L189" s="55"/>
      <c r="M189" s="55"/>
      <c r="N189" s="56"/>
      <c r="O189" s="56"/>
      <c r="P189" s="56"/>
      <c r="Q189" s="56"/>
      <c r="R189" s="56"/>
      <c r="S189" s="57"/>
      <c r="T189" s="57"/>
      <c r="U189"/>
      <c r="V189"/>
      <c r="X189"/>
      <c r="Y189" s="53"/>
    </row>
    <row r="190" spans="1:25" ht="15" x14ac:dyDescent="0.25">
      <c r="A190"/>
      <c r="B190"/>
      <c r="C190" s="45"/>
      <c r="D190" s="46"/>
      <c r="E190" s="48"/>
      <c r="F190" s="46"/>
      <c r="G190" s="48"/>
      <c r="H190" s="46"/>
      <c r="I190" s="46"/>
      <c r="J190" s="46"/>
      <c r="K190" s="48"/>
      <c r="L190" s="55"/>
      <c r="M190" s="55"/>
      <c r="N190" s="56"/>
      <c r="O190" s="56"/>
      <c r="P190" s="56"/>
      <c r="Q190" s="56"/>
      <c r="R190" s="56"/>
      <c r="S190" s="57"/>
      <c r="T190" s="57"/>
      <c r="U190"/>
      <c r="V190"/>
      <c r="X190"/>
      <c r="Y190" s="42"/>
    </row>
    <row r="191" spans="1:25" ht="15" x14ac:dyDescent="0.25">
      <c r="A191"/>
      <c r="B191"/>
      <c r="C191" s="45"/>
      <c r="D191" s="46"/>
      <c r="E191" s="48"/>
      <c r="F191" s="46"/>
      <c r="G191" s="48"/>
      <c r="H191" s="46"/>
      <c r="I191" s="46"/>
      <c r="J191" s="46"/>
      <c r="K191" s="48"/>
      <c r="L191" s="55"/>
      <c r="M191" s="55"/>
      <c r="N191" s="56"/>
      <c r="O191" s="56"/>
      <c r="P191" s="56"/>
      <c r="Q191" s="56"/>
      <c r="R191" s="56"/>
      <c r="S191" s="57"/>
      <c r="T191" s="57"/>
      <c r="U191"/>
      <c r="V191"/>
      <c r="X191"/>
      <c r="Y191" s="53"/>
    </row>
    <row r="192" spans="1:25" s="52" customFormat="1" ht="15" x14ac:dyDescent="0.25">
      <c r="A192" s="44"/>
      <c r="B192" s="44"/>
      <c r="C192" s="45"/>
      <c r="D192" s="46"/>
      <c r="E192" s="48"/>
      <c r="F192" s="46"/>
      <c r="G192" s="48"/>
      <c r="H192" s="46"/>
      <c r="I192" s="46"/>
      <c r="J192" s="46"/>
      <c r="K192" s="48"/>
      <c r="L192" s="55"/>
      <c r="M192" s="55"/>
      <c r="N192" s="56"/>
      <c r="O192" s="56"/>
      <c r="P192" s="56"/>
      <c r="Q192" s="56"/>
      <c r="R192" s="56"/>
      <c r="S192" s="57"/>
      <c r="T192" s="57"/>
      <c r="U192" s="44"/>
      <c r="V192" s="44"/>
      <c r="X192" s="44"/>
      <c r="Y192" s="53"/>
    </row>
    <row r="193" spans="1:25" ht="15" x14ac:dyDescent="0.25">
      <c r="A193"/>
      <c r="B193"/>
      <c r="C193" s="45"/>
      <c r="D193" s="46"/>
      <c r="E193" s="48"/>
      <c r="F193" s="46"/>
      <c r="G193" s="48"/>
      <c r="H193" s="46"/>
      <c r="I193" s="46"/>
      <c r="J193" s="46"/>
      <c r="K193" s="48"/>
      <c r="L193" s="55"/>
      <c r="M193" s="55"/>
      <c r="N193" s="56"/>
      <c r="O193" s="56"/>
      <c r="P193" s="56"/>
      <c r="Q193" s="56"/>
      <c r="R193" s="56"/>
      <c r="S193" s="57"/>
      <c r="T193" s="57"/>
      <c r="U193"/>
      <c r="V193"/>
      <c r="X193"/>
      <c r="Y193" s="42"/>
    </row>
    <row r="194" spans="1:25" ht="15" x14ac:dyDescent="0.25">
      <c r="A194"/>
      <c r="B194"/>
      <c r="C194" s="45"/>
      <c r="D194" s="46"/>
      <c r="E194" s="48"/>
      <c r="F194" s="46"/>
      <c r="G194" s="48"/>
      <c r="H194" s="46"/>
      <c r="I194" s="46"/>
      <c r="J194" s="46"/>
      <c r="K194" s="48"/>
      <c r="L194" s="55"/>
      <c r="M194" s="55"/>
      <c r="N194" s="56"/>
      <c r="O194" s="56"/>
      <c r="P194" s="56"/>
      <c r="Q194" s="56"/>
      <c r="R194" s="56"/>
      <c r="S194" s="57"/>
      <c r="T194" s="57"/>
      <c r="U194"/>
      <c r="V194"/>
      <c r="X194"/>
      <c r="Y194" s="42"/>
    </row>
    <row r="195" spans="1:25" ht="15" x14ac:dyDescent="0.25">
      <c r="A195"/>
      <c r="B195"/>
      <c r="C195" s="45"/>
      <c r="D195" s="46"/>
      <c r="E195" s="48"/>
      <c r="F195" s="46"/>
      <c r="G195" s="48"/>
      <c r="H195" s="46"/>
      <c r="I195" s="46"/>
      <c r="J195" s="46"/>
      <c r="K195" s="48"/>
      <c r="L195" s="55"/>
      <c r="M195" s="55"/>
      <c r="N195" s="56"/>
      <c r="O195" s="56"/>
      <c r="P195" s="56"/>
      <c r="Q195" s="56"/>
      <c r="R195" s="56"/>
      <c r="S195" s="57"/>
      <c r="T195" s="57"/>
      <c r="U195"/>
      <c r="V195"/>
      <c r="X195"/>
      <c r="Y195" s="42"/>
    </row>
    <row r="196" spans="1:25" ht="15" x14ac:dyDescent="0.25">
      <c r="A196"/>
      <c r="B196"/>
      <c r="C196" s="45"/>
      <c r="D196" s="46"/>
      <c r="E196" s="48"/>
      <c r="F196" s="46"/>
      <c r="G196" s="48"/>
      <c r="H196" s="46"/>
      <c r="I196" s="46"/>
      <c r="J196" s="46"/>
      <c r="K196" s="48"/>
      <c r="L196" s="55"/>
      <c r="M196" s="55"/>
      <c r="N196" s="56"/>
      <c r="O196" s="56"/>
      <c r="P196" s="56"/>
      <c r="Q196" s="56"/>
      <c r="R196" s="56"/>
      <c r="S196" s="57"/>
      <c r="T196" s="57"/>
      <c r="U196"/>
      <c r="V196"/>
      <c r="X196"/>
      <c r="Y196" s="42"/>
    </row>
    <row r="197" spans="1:25" ht="15" x14ac:dyDescent="0.25">
      <c r="A197"/>
      <c r="B197"/>
      <c r="C197" s="45"/>
      <c r="D197" s="46"/>
      <c r="E197" s="48"/>
      <c r="F197" s="46"/>
      <c r="G197" s="48"/>
      <c r="H197" s="46"/>
      <c r="I197" s="46"/>
      <c r="J197" s="46"/>
      <c r="K197" s="48"/>
      <c r="L197" s="55"/>
      <c r="M197" s="55"/>
      <c r="N197" s="56"/>
      <c r="O197" s="56"/>
      <c r="P197" s="56"/>
      <c r="Q197" s="56"/>
      <c r="R197" s="56"/>
      <c r="S197" s="57"/>
      <c r="T197" s="57"/>
      <c r="U197"/>
      <c r="V197"/>
      <c r="X197"/>
      <c r="Y197" s="42"/>
    </row>
    <row r="198" spans="1:25" ht="15" x14ac:dyDescent="0.25">
      <c r="A198"/>
      <c r="B198"/>
      <c r="C198" s="45"/>
      <c r="D198" s="46"/>
      <c r="E198" s="48"/>
      <c r="F198" s="46"/>
      <c r="G198" s="48"/>
      <c r="H198" s="46"/>
      <c r="I198" s="46"/>
      <c r="J198" s="46"/>
      <c r="K198" s="48"/>
      <c r="L198" s="55"/>
      <c r="M198" s="55"/>
      <c r="N198" s="56"/>
      <c r="O198" s="56"/>
      <c r="P198" s="56"/>
      <c r="Q198" s="56"/>
      <c r="R198" s="56"/>
      <c r="S198" s="57"/>
      <c r="T198" s="57"/>
      <c r="U198"/>
      <c r="V198"/>
      <c r="X198"/>
      <c r="Y198" s="42"/>
    </row>
    <row r="199" spans="1:25" ht="15" x14ac:dyDescent="0.25">
      <c r="A199"/>
      <c r="B199"/>
      <c r="C199" s="45"/>
      <c r="D199" s="46"/>
      <c r="E199" s="48"/>
      <c r="F199" s="46"/>
      <c r="G199" s="48"/>
      <c r="H199" s="46"/>
      <c r="I199" s="46"/>
      <c r="J199" s="46"/>
      <c r="K199" s="48"/>
      <c r="L199" s="55"/>
      <c r="M199" s="55"/>
      <c r="N199" s="56"/>
      <c r="O199" s="56"/>
      <c r="P199" s="56"/>
      <c r="Q199" s="56"/>
      <c r="R199" s="56"/>
      <c r="S199" s="57"/>
      <c r="T199" s="57"/>
      <c r="U199"/>
      <c r="V199"/>
      <c r="X199"/>
      <c r="Y199" s="42"/>
    </row>
    <row r="200" spans="1:25" ht="15" x14ac:dyDescent="0.25">
      <c r="A200"/>
      <c r="B200"/>
      <c r="C200" s="45"/>
      <c r="D200" s="46"/>
      <c r="E200" s="48"/>
      <c r="F200" s="46"/>
      <c r="G200" s="48"/>
      <c r="H200" s="46"/>
      <c r="I200" s="46"/>
      <c r="J200" s="46"/>
      <c r="K200" s="48"/>
      <c r="L200" s="55"/>
      <c r="M200" s="55"/>
      <c r="N200" s="56"/>
      <c r="O200" s="56"/>
      <c r="P200" s="56"/>
      <c r="Q200" s="56"/>
      <c r="R200" s="56"/>
      <c r="S200" s="57"/>
      <c r="T200" s="57"/>
      <c r="U200"/>
      <c r="V200"/>
      <c r="X200"/>
      <c r="Y200" s="42"/>
    </row>
    <row r="201" spans="1:25" ht="15" x14ac:dyDescent="0.25">
      <c r="A201"/>
      <c r="B201"/>
      <c r="C201" s="45"/>
      <c r="D201" s="46"/>
      <c r="E201" s="48"/>
      <c r="F201" s="46"/>
      <c r="G201" s="48"/>
      <c r="H201" s="46"/>
      <c r="I201" s="46"/>
      <c r="J201" s="46"/>
      <c r="K201" s="48"/>
      <c r="L201" s="55"/>
      <c r="M201" s="55"/>
      <c r="N201" s="56"/>
      <c r="O201" s="56"/>
      <c r="P201" s="56"/>
      <c r="Q201" s="56"/>
      <c r="R201" s="56"/>
      <c r="S201" s="57"/>
      <c r="T201" s="57"/>
      <c r="U201"/>
      <c r="V201"/>
      <c r="X201"/>
      <c r="Y201" s="42"/>
    </row>
    <row r="202" spans="1:25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55"/>
      <c r="M202" s="55"/>
      <c r="N202" s="56"/>
      <c r="O202" s="56"/>
      <c r="P202" s="56"/>
      <c r="Q202" s="56"/>
      <c r="R202" s="56"/>
      <c r="S202" s="57"/>
      <c r="T202" s="57"/>
      <c r="U202"/>
      <c r="V202"/>
      <c r="X202"/>
      <c r="Y202" s="42"/>
    </row>
    <row r="203" spans="1:25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55"/>
      <c r="M203" s="55"/>
      <c r="N203" s="56"/>
      <c r="O203" s="56"/>
      <c r="P203" s="56"/>
      <c r="Q203" s="56"/>
      <c r="R203" s="56"/>
      <c r="S203" s="57"/>
      <c r="T203" s="57"/>
      <c r="U203"/>
      <c r="V203"/>
      <c r="X203"/>
      <c r="Y203" s="42"/>
    </row>
    <row r="204" spans="1:25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55"/>
      <c r="M204" s="55"/>
      <c r="N204" s="56"/>
      <c r="O204" s="56"/>
      <c r="P204" s="56"/>
      <c r="Q204" s="56"/>
      <c r="R204" s="56"/>
      <c r="S204" s="57"/>
      <c r="T204" s="57"/>
      <c r="U204"/>
      <c r="V204"/>
      <c r="X204"/>
      <c r="Y204" s="42"/>
    </row>
    <row r="205" spans="1:25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55"/>
      <c r="M205" s="55"/>
      <c r="N205" s="56"/>
      <c r="O205" s="56"/>
      <c r="P205" s="56"/>
      <c r="Q205" s="56"/>
      <c r="R205" s="56"/>
      <c r="S205" s="57"/>
      <c r="T205" s="57"/>
      <c r="U205"/>
      <c r="V205"/>
      <c r="X205"/>
      <c r="Y205" s="42"/>
    </row>
    <row r="206" spans="1:25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55"/>
      <c r="M206" s="55"/>
      <c r="N206" s="56"/>
      <c r="O206" s="56"/>
      <c r="P206" s="56"/>
      <c r="Q206" s="56"/>
      <c r="R206" s="56"/>
      <c r="S206" s="57"/>
      <c r="T206" s="57"/>
      <c r="U206"/>
      <c r="V206"/>
      <c r="X206"/>
      <c r="Y206" s="42"/>
    </row>
    <row r="207" spans="1:25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55"/>
      <c r="M207" s="55"/>
      <c r="N207" s="56"/>
      <c r="O207" s="56"/>
      <c r="P207" s="56"/>
      <c r="Q207" s="56"/>
      <c r="R207" s="56"/>
      <c r="S207" s="57"/>
      <c r="T207" s="57"/>
      <c r="U207"/>
      <c r="V207"/>
      <c r="X207"/>
      <c r="Y207" s="42"/>
    </row>
    <row r="208" spans="1:25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55"/>
      <c r="M208" s="55"/>
      <c r="N208" s="56"/>
      <c r="O208" s="56"/>
      <c r="P208" s="56"/>
      <c r="Q208" s="56"/>
      <c r="R208" s="56"/>
      <c r="S208" s="57"/>
      <c r="T208" s="57"/>
      <c r="U208"/>
      <c r="V208"/>
      <c r="X208"/>
      <c r="Y208" s="42"/>
    </row>
    <row r="209" spans="1:25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55"/>
      <c r="M209" s="55"/>
      <c r="N209" s="56"/>
      <c r="O209" s="56"/>
      <c r="P209" s="56"/>
      <c r="Q209" s="56"/>
      <c r="R209" s="56"/>
      <c r="S209" s="57"/>
      <c r="T209" s="57"/>
      <c r="U209"/>
      <c r="V209"/>
      <c r="X209"/>
      <c r="Y209" s="42"/>
    </row>
    <row r="210" spans="1:25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55"/>
      <c r="M210" s="55"/>
      <c r="N210" s="56"/>
      <c r="O210" s="56"/>
      <c r="P210" s="56"/>
      <c r="Q210" s="56"/>
      <c r="R210" s="56"/>
      <c r="S210" s="57"/>
      <c r="T210" s="57"/>
      <c r="U210"/>
      <c r="V210"/>
      <c r="X210"/>
      <c r="Y210" s="42"/>
    </row>
    <row r="211" spans="1:25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55"/>
      <c r="M211" s="55"/>
      <c r="N211" s="56"/>
      <c r="O211" s="56"/>
      <c r="P211" s="56"/>
      <c r="Q211" s="56"/>
      <c r="R211" s="56"/>
      <c r="S211" s="57"/>
      <c r="T211" s="57"/>
      <c r="U211"/>
      <c r="V211"/>
      <c r="X211"/>
      <c r="Y211" s="42"/>
    </row>
    <row r="212" spans="1:25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55"/>
      <c r="M212" s="55"/>
      <c r="N212" s="56"/>
      <c r="O212" s="56"/>
      <c r="P212" s="56"/>
      <c r="Q212" s="56"/>
      <c r="R212" s="56"/>
      <c r="S212" s="57"/>
      <c r="T212" s="57"/>
      <c r="U212"/>
      <c r="V212"/>
      <c r="X212"/>
      <c r="Y212" s="42"/>
    </row>
    <row r="213" spans="1:25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55"/>
      <c r="M213" s="55"/>
      <c r="N213" s="56"/>
      <c r="O213" s="56"/>
      <c r="P213" s="56"/>
      <c r="Q213" s="56"/>
      <c r="R213" s="56"/>
      <c r="S213" s="57"/>
      <c r="T213" s="57"/>
      <c r="U213"/>
      <c r="V213"/>
      <c r="X213"/>
      <c r="Y213" s="42"/>
    </row>
    <row r="214" spans="1:25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55"/>
      <c r="M214" s="55"/>
      <c r="N214" s="56"/>
      <c r="O214" s="56"/>
      <c r="P214" s="56"/>
      <c r="Q214" s="56"/>
      <c r="R214" s="56"/>
      <c r="S214" s="57"/>
      <c r="T214" s="57"/>
      <c r="U214"/>
      <c r="V214"/>
      <c r="X214"/>
      <c r="Y214" s="42"/>
    </row>
    <row r="215" spans="1:25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55"/>
      <c r="M215" s="55"/>
      <c r="N215" s="56"/>
      <c r="O215" s="56"/>
      <c r="P215" s="56"/>
      <c r="Q215" s="56"/>
      <c r="R215" s="56"/>
      <c r="S215" s="57"/>
      <c r="T215" s="57"/>
      <c r="U215"/>
      <c r="V215"/>
      <c r="X215"/>
      <c r="Y215" s="42"/>
    </row>
    <row r="216" spans="1:25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55"/>
      <c r="M216" s="55"/>
      <c r="N216" s="56"/>
      <c r="O216" s="56"/>
      <c r="P216" s="56"/>
      <c r="Q216" s="56"/>
      <c r="R216" s="56"/>
      <c r="S216" s="57"/>
      <c r="T216" s="57"/>
      <c r="U216"/>
      <c r="V216"/>
      <c r="X216"/>
      <c r="Y216" s="42"/>
    </row>
    <row r="217" spans="1:25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55"/>
      <c r="M217" s="55"/>
      <c r="N217" s="56"/>
      <c r="O217" s="56"/>
      <c r="P217" s="56"/>
      <c r="Q217" s="56"/>
      <c r="R217" s="56"/>
      <c r="S217" s="57"/>
      <c r="T217" s="57"/>
      <c r="U217"/>
      <c r="V217"/>
      <c r="X217"/>
      <c r="Y217" s="42"/>
    </row>
    <row r="218" spans="1:25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55"/>
      <c r="M218" s="55"/>
      <c r="N218" s="56"/>
      <c r="O218" s="56"/>
      <c r="P218" s="56"/>
      <c r="Q218" s="56"/>
      <c r="R218" s="56"/>
      <c r="S218" s="57"/>
      <c r="T218" s="57"/>
      <c r="U218"/>
      <c r="V218"/>
      <c r="X218"/>
      <c r="Y218" s="42"/>
    </row>
    <row r="219" spans="1:25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55"/>
      <c r="M219" s="55"/>
      <c r="N219" s="56"/>
      <c r="O219" s="56"/>
      <c r="P219" s="56"/>
      <c r="Q219" s="56"/>
      <c r="R219" s="56"/>
      <c r="S219" s="57"/>
      <c r="T219" s="57"/>
      <c r="U219"/>
      <c r="V219"/>
      <c r="X219"/>
      <c r="Y219" s="42"/>
    </row>
    <row r="220" spans="1:25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55"/>
      <c r="M220" s="55"/>
      <c r="N220" s="56"/>
      <c r="O220" s="56"/>
      <c r="P220" s="56"/>
      <c r="Q220" s="56"/>
      <c r="R220" s="56"/>
      <c r="S220" s="57"/>
      <c r="T220" s="57"/>
      <c r="U220"/>
      <c r="V220"/>
      <c r="X220"/>
      <c r="Y220" s="42"/>
    </row>
    <row r="221" spans="1:25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55"/>
      <c r="M221" s="55"/>
      <c r="N221" s="56"/>
      <c r="O221" s="56"/>
      <c r="P221" s="56"/>
      <c r="Q221" s="56"/>
      <c r="R221" s="56"/>
      <c r="S221" s="57"/>
      <c r="T221" s="57"/>
      <c r="U221"/>
      <c r="V221"/>
      <c r="X221"/>
      <c r="Y221" s="42"/>
    </row>
    <row r="222" spans="1:25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55"/>
      <c r="M222" s="55"/>
      <c r="N222" s="56"/>
      <c r="O222" s="56"/>
      <c r="P222" s="56"/>
      <c r="Q222" s="56"/>
      <c r="R222" s="56"/>
      <c r="S222" s="57"/>
      <c r="T222" s="57"/>
      <c r="U222"/>
      <c r="V222"/>
      <c r="X222"/>
      <c r="Y222" s="42"/>
    </row>
    <row r="223" spans="1:25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55"/>
      <c r="M223" s="55"/>
      <c r="N223" s="56"/>
      <c r="O223" s="56"/>
      <c r="P223" s="56"/>
      <c r="Q223" s="56"/>
      <c r="R223" s="56"/>
      <c r="S223" s="57"/>
      <c r="T223" s="57"/>
      <c r="U223"/>
      <c r="V223"/>
      <c r="X223"/>
      <c r="Y223" s="53"/>
    </row>
    <row r="224" spans="1:25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55"/>
      <c r="M224" s="55"/>
      <c r="N224" s="56"/>
      <c r="O224" s="56"/>
      <c r="P224" s="56"/>
      <c r="Q224" s="56"/>
      <c r="R224" s="56"/>
      <c r="S224" s="57"/>
      <c r="T224" s="57"/>
      <c r="U224"/>
      <c r="V224"/>
      <c r="X224"/>
      <c r="Y224" s="42"/>
    </row>
    <row r="225" spans="1:25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55"/>
      <c r="M225" s="55"/>
      <c r="N225" s="56"/>
      <c r="O225" s="56"/>
      <c r="P225" s="56"/>
      <c r="Q225" s="56"/>
      <c r="R225" s="56"/>
      <c r="S225" s="57"/>
      <c r="T225" s="57"/>
      <c r="U225"/>
      <c r="V225"/>
      <c r="X225"/>
      <c r="Y225" s="42"/>
    </row>
    <row r="226" spans="1:25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55"/>
      <c r="M226" s="55"/>
      <c r="N226" s="56"/>
      <c r="O226" s="56"/>
      <c r="P226" s="56"/>
      <c r="Q226" s="56"/>
      <c r="R226" s="56"/>
      <c r="S226" s="57"/>
      <c r="T226" s="57"/>
      <c r="U226"/>
      <c r="V226"/>
      <c r="X226"/>
      <c r="Y226" s="42"/>
    </row>
    <row r="227" spans="1:25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55"/>
      <c r="M227" s="55"/>
      <c r="N227" s="56"/>
      <c r="O227" s="56"/>
      <c r="P227" s="56"/>
      <c r="Q227" s="56"/>
      <c r="R227" s="56"/>
      <c r="S227" s="57"/>
      <c r="T227" s="57"/>
      <c r="U227"/>
      <c r="V227"/>
      <c r="X227"/>
      <c r="Y227" s="42"/>
    </row>
    <row r="228" spans="1:25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55"/>
      <c r="M228" s="55"/>
      <c r="N228" s="56"/>
      <c r="O228" s="56"/>
      <c r="P228" s="56"/>
      <c r="Q228" s="56"/>
      <c r="R228" s="56"/>
      <c r="S228" s="57"/>
      <c r="T228" s="57"/>
      <c r="U228"/>
      <c r="V228"/>
      <c r="X228"/>
      <c r="Y228" s="42"/>
    </row>
    <row r="229" spans="1:25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55"/>
      <c r="M229" s="55"/>
      <c r="N229" s="56"/>
      <c r="O229" s="56"/>
      <c r="P229" s="56"/>
      <c r="Q229" s="56"/>
      <c r="R229" s="56"/>
      <c r="S229" s="57"/>
      <c r="T229" s="57"/>
      <c r="U229"/>
      <c r="V229"/>
      <c r="X229"/>
      <c r="Y229" s="42"/>
    </row>
    <row r="230" spans="1:25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55"/>
      <c r="M230" s="55"/>
      <c r="N230" s="56"/>
      <c r="O230" s="56"/>
      <c r="P230" s="56"/>
      <c r="Q230" s="56"/>
      <c r="R230" s="56"/>
      <c r="S230" s="57"/>
      <c r="T230" s="57"/>
      <c r="U230"/>
      <c r="V230"/>
      <c r="X230"/>
      <c r="Y230" s="53"/>
    </row>
    <row r="231" spans="1:25" s="52" customFormat="1" ht="15" x14ac:dyDescent="0.25">
      <c r="A231"/>
      <c r="B231"/>
      <c r="C231" s="45"/>
      <c r="D231" s="46"/>
      <c r="E231" s="48"/>
      <c r="F231" s="46"/>
      <c r="G231" s="48"/>
      <c r="H231" s="46"/>
      <c r="I231" s="46"/>
      <c r="J231" s="46"/>
      <c r="K231" s="48"/>
      <c r="L231" s="55"/>
      <c r="M231" s="55"/>
      <c r="N231" s="56"/>
      <c r="O231" s="56"/>
      <c r="P231" s="56"/>
      <c r="Q231" s="56"/>
      <c r="R231" s="56"/>
      <c r="S231" s="57"/>
      <c r="T231" s="57"/>
      <c r="U231"/>
      <c r="V231"/>
      <c r="X231"/>
      <c r="Y231" s="42"/>
    </row>
    <row r="232" spans="1:25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55"/>
      <c r="M232" s="55"/>
      <c r="N232" s="56"/>
      <c r="O232" s="56"/>
      <c r="P232" s="56"/>
      <c r="Q232" s="56"/>
      <c r="R232" s="56"/>
      <c r="S232" s="57"/>
      <c r="T232" s="57"/>
      <c r="U232"/>
      <c r="V232"/>
      <c r="X232"/>
      <c r="Y232" s="42"/>
    </row>
    <row r="233" spans="1:25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55"/>
      <c r="M233" s="55"/>
      <c r="N233" s="56"/>
      <c r="O233" s="56"/>
      <c r="P233" s="56"/>
      <c r="Q233" s="56"/>
      <c r="R233" s="56"/>
      <c r="S233" s="57"/>
      <c r="T233" s="57"/>
      <c r="U233"/>
      <c r="V233"/>
      <c r="X233"/>
      <c r="Y233" s="42"/>
    </row>
    <row r="234" spans="1:25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55"/>
      <c r="M234" s="55"/>
      <c r="N234" s="56"/>
      <c r="O234" s="56"/>
      <c r="P234" s="56"/>
      <c r="Q234" s="56"/>
      <c r="R234" s="56"/>
      <c r="S234" s="57"/>
      <c r="T234" s="57"/>
      <c r="U234"/>
      <c r="V234"/>
      <c r="X234"/>
      <c r="Y234" s="42"/>
    </row>
    <row r="235" spans="1:25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55"/>
      <c r="M235" s="55"/>
      <c r="N235" s="56"/>
      <c r="O235" s="56"/>
      <c r="P235" s="56"/>
      <c r="Q235" s="56"/>
      <c r="R235" s="56"/>
      <c r="S235" s="57"/>
      <c r="T235" s="57"/>
      <c r="U235"/>
      <c r="V235"/>
      <c r="X235"/>
      <c r="Y235" s="42"/>
    </row>
    <row r="236" spans="1:25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55"/>
      <c r="M236" s="55"/>
      <c r="N236" s="56"/>
      <c r="O236" s="56"/>
      <c r="P236" s="56"/>
      <c r="Q236" s="56"/>
      <c r="R236" s="56"/>
      <c r="S236" s="57"/>
      <c r="T236" s="57"/>
      <c r="U236"/>
      <c r="V236"/>
      <c r="X236"/>
      <c r="Y236" s="42"/>
    </row>
    <row r="237" spans="1:25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55"/>
      <c r="M237" s="55"/>
      <c r="N237" s="56"/>
      <c r="O237" s="56"/>
      <c r="P237" s="56"/>
      <c r="Q237" s="56"/>
      <c r="R237" s="56"/>
      <c r="S237" s="57"/>
      <c r="T237" s="57"/>
      <c r="U237"/>
      <c r="V237"/>
      <c r="X237"/>
      <c r="Y237" s="42"/>
    </row>
    <row r="238" spans="1:25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55"/>
      <c r="M238" s="55"/>
      <c r="N238" s="56"/>
      <c r="O238" s="56"/>
      <c r="P238" s="56"/>
      <c r="Q238" s="56"/>
      <c r="R238" s="56"/>
      <c r="S238" s="57"/>
      <c r="T238" s="57"/>
      <c r="U238"/>
      <c r="V238"/>
      <c r="X238"/>
      <c r="Y238" s="42"/>
    </row>
    <row r="239" spans="1:25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55"/>
      <c r="M239" s="55"/>
      <c r="N239" s="56"/>
      <c r="O239" s="56"/>
      <c r="P239" s="56"/>
      <c r="Q239" s="56"/>
      <c r="R239" s="56"/>
      <c r="S239" s="57"/>
      <c r="T239" s="57"/>
      <c r="U239"/>
      <c r="V239"/>
      <c r="X239"/>
      <c r="Y239" s="42"/>
    </row>
    <row r="240" spans="1:25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55"/>
      <c r="M240" s="55"/>
      <c r="N240" s="56"/>
      <c r="O240" s="56"/>
      <c r="P240" s="56"/>
      <c r="Q240" s="56"/>
      <c r="R240" s="56"/>
      <c r="S240" s="57"/>
      <c r="T240" s="57"/>
      <c r="U240"/>
      <c r="V240"/>
      <c r="X240"/>
      <c r="Y240" s="42"/>
    </row>
    <row r="241" spans="1:25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55"/>
      <c r="M241" s="55"/>
      <c r="N241" s="56"/>
      <c r="O241" s="56"/>
      <c r="P241" s="56"/>
      <c r="Q241" s="56"/>
      <c r="R241" s="56"/>
      <c r="S241" s="57"/>
      <c r="T241" s="57"/>
      <c r="U241"/>
      <c r="V241"/>
      <c r="X241"/>
      <c r="Y241" s="53"/>
    </row>
    <row r="242" spans="1:25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55"/>
      <c r="M242" s="55"/>
      <c r="N242" s="56"/>
      <c r="O242" s="56"/>
      <c r="P242" s="56"/>
      <c r="Q242" s="56"/>
      <c r="R242" s="56"/>
      <c r="S242" s="57"/>
      <c r="T242" s="57"/>
      <c r="U242"/>
      <c r="V242"/>
      <c r="X242"/>
      <c r="Y242" s="42"/>
    </row>
    <row r="243" spans="1:25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55"/>
      <c r="M243" s="55"/>
      <c r="N243" s="56"/>
      <c r="O243" s="56"/>
      <c r="P243" s="56"/>
      <c r="Q243" s="56"/>
      <c r="R243" s="56"/>
      <c r="S243" s="57"/>
      <c r="T243" s="57"/>
      <c r="U243"/>
      <c r="V243"/>
      <c r="X243"/>
      <c r="Y243" s="42"/>
    </row>
    <row r="244" spans="1:25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55"/>
      <c r="M244" s="55"/>
      <c r="N244" s="56"/>
      <c r="O244" s="56"/>
      <c r="P244" s="56"/>
      <c r="Q244" s="56"/>
      <c r="R244" s="56"/>
      <c r="S244" s="57"/>
      <c r="T244" s="57"/>
      <c r="U244"/>
      <c r="V244"/>
      <c r="X244"/>
      <c r="Y244" s="42"/>
    </row>
    <row r="245" spans="1:25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55"/>
      <c r="M245" s="55"/>
      <c r="N245" s="56"/>
      <c r="O245" s="56"/>
      <c r="P245" s="56"/>
      <c r="Q245" s="56"/>
      <c r="R245" s="56"/>
      <c r="S245" s="57"/>
      <c r="T245" s="57"/>
      <c r="U245"/>
      <c r="V245"/>
      <c r="X245"/>
      <c r="Y245" s="42"/>
    </row>
    <row r="246" spans="1:25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55"/>
      <c r="M246" s="55"/>
      <c r="N246" s="56"/>
      <c r="O246" s="56"/>
      <c r="P246" s="56"/>
      <c r="Q246" s="56"/>
      <c r="R246" s="56"/>
      <c r="S246" s="57"/>
      <c r="T246" s="57"/>
      <c r="U246"/>
      <c r="V246"/>
      <c r="X246"/>
      <c r="Y246" s="42"/>
    </row>
    <row r="247" spans="1:25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55"/>
      <c r="M247" s="55"/>
      <c r="N247" s="56"/>
      <c r="O247" s="56"/>
      <c r="P247" s="56"/>
      <c r="Q247" s="56"/>
      <c r="R247" s="56"/>
      <c r="S247" s="57"/>
      <c r="T247" s="57"/>
      <c r="U247"/>
      <c r="V247"/>
      <c r="X247"/>
      <c r="Y247" s="53"/>
    </row>
    <row r="248" spans="1:25" s="52" customFormat="1" ht="15" x14ac:dyDescent="0.25">
      <c r="A248"/>
      <c r="B248"/>
      <c r="C248" s="45"/>
      <c r="D248" s="46"/>
      <c r="E248" s="48"/>
      <c r="F248" s="46"/>
      <c r="G248" s="48"/>
      <c r="H248" s="46"/>
      <c r="I248" s="46"/>
      <c r="J248" s="46"/>
      <c r="K248" s="48"/>
      <c r="L248" s="55"/>
      <c r="M248" s="55"/>
      <c r="N248" s="56"/>
      <c r="O248" s="56"/>
      <c r="P248" s="56"/>
      <c r="Q248" s="56"/>
      <c r="R248" s="56"/>
      <c r="S248" s="57"/>
      <c r="T248" s="57"/>
      <c r="U248"/>
      <c r="V248"/>
      <c r="X248"/>
      <c r="Y248" s="42"/>
    </row>
    <row r="249" spans="1:25" ht="15" x14ac:dyDescent="0.25">
      <c r="A249"/>
      <c r="B249"/>
      <c r="C249" s="45"/>
      <c r="D249" s="46"/>
      <c r="E249" s="48"/>
      <c r="F249" s="46"/>
      <c r="G249" s="48"/>
      <c r="H249" s="46"/>
      <c r="I249" s="46"/>
      <c r="J249" s="46"/>
      <c r="K249" s="48"/>
      <c r="L249" s="55"/>
      <c r="M249" s="55"/>
      <c r="N249" s="56"/>
      <c r="O249" s="56"/>
      <c r="P249" s="56"/>
      <c r="Q249" s="56"/>
      <c r="R249" s="56"/>
      <c r="S249" s="57"/>
      <c r="T249" s="57"/>
      <c r="U249"/>
      <c r="V249"/>
      <c r="X249"/>
      <c r="Y249" s="42"/>
    </row>
    <row r="250" spans="1:25" ht="15" x14ac:dyDescent="0.25">
      <c r="A250"/>
      <c r="B250"/>
      <c r="C250" s="45"/>
      <c r="D250" s="46"/>
      <c r="E250" s="48"/>
      <c r="F250" s="46"/>
      <c r="G250" s="48"/>
      <c r="H250" s="46"/>
      <c r="I250" s="46"/>
      <c r="J250" s="46"/>
      <c r="K250" s="48"/>
      <c r="L250" s="55"/>
      <c r="M250" s="55"/>
      <c r="N250" s="56"/>
      <c r="O250" s="56"/>
      <c r="P250" s="56"/>
      <c r="Q250" s="56"/>
      <c r="R250" s="56"/>
      <c r="S250" s="57"/>
      <c r="T250" s="57"/>
      <c r="U250"/>
      <c r="V250"/>
      <c r="X250"/>
      <c r="Y250" s="42"/>
    </row>
    <row r="251" spans="1:25" ht="15" x14ac:dyDescent="0.25">
      <c r="A251"/>
      <c r="B251"/>
      <c r="C251" s="45"/>
      <c r="D251" s="46"/>
      <c r="E251" s="48"/>
      <c r="F251" s="46"/>
      <c r="G251" s="48"/>
      <c r="H251" s="46"/>
      <c r="I251" s="46"/>
      <c r="J251" s="46"/>
      <c r="K251" s="48"/>
      <c r="L251" s="55"/>
      <c r="M251" s="55"/>
      <c r="N251" s="56"/>
      <c r="O251" s="56"/>
      <c r="P251" s="56"/>
      <c r="Q251" s="56"/>
      <c r="R251" s="56"/>
      <c r="S251" s="57"/>
      <c r="T251" s="57"/>
      <c r="U251"/>
      <c r="V251"/>
      <c r="X251"/>
      <c r="Y251" s="42"/>
    </row>
    <row r="252" spans="1:25" ht="15" x14ac:dyDescent="0.25">
      <c r="A252"/>
      <c r="B252"/>
      <c r="C252" s="45"/>
      <c r="D252" s="46"/>
      <c r="E252" s="48"/>
      <c r="F252" s="46"/>
      <c r="G252" s="48"/>
      <c r="H252" s="46"/>
      <c r="I252" s="46"/>
      <c r="J252" s="46"/>
      <c r="K252" s="48"/>
      <c r="L252" s="55"/>
      <c r="M252" s="55"/>
      <c r="N252" s="56"/>
      <c r="O252" s="56"/>
      <c r="P252" s="56"/>
      <c r="Q252" s="56"/>
      <c r="R252" s="56"/>
      <c r="S252" s="57"/>
      <c r="T252" s="57"/>
      <c r="U252"/>
      <c r="V252"/>
      <c r="X252"/>
      <c r="Y252" s="42"/>
    </row>
    <row r="253" spans="1:25" ht="15" x14ac:dyDescent="0.25">
      <c r="A253"/>
      <c r="B253"/>
      <c r="C253" s="45"/>
      <c r="D253" s="46"/>
      <c r="E253" s="48"/>
      <c r="F253" s="46"/>
      <c r="G253" s="48"/>
      <c r="H253" s="46"/>
      <c r="I253" s="46"/>
      <c r="J253" s="46"/>
      <c r="K253" s="48"/>
      <c r="L253" s="55"/>
      <c r="M253" s="55"/>
      <c r="N253" s="56"/>
      <c r="O253" s="56"/>
      <c r="P253" s="56"/>
      <c r="Q253" s="56"/>
      <c r="R253" s="56"/>
      <c r="S253" s="57"/>
      <c r="T253" s="57"/>
      <c r="U253"/>
      <c r="V253"/>
      <c r="X253"/>
      <c r="Y253" s="42"/>
    </row>
    <row r="254" spans="1:25" ht="15" x14ac:dyDescent="0.25">
      <c r="A254"/>
      <c r="B254"/>
      <c r="C254" s="45"/>
      <c r="D254" s="46"/>
      <c r="E254" s="48"/>
      <c r="F254" s="46"/>
      <c r="G254" s="48"/>
      <c r="H254" s="46"/>
      <c r="I254" s="46"/>
      <c r="J254" s="46"/>
      <c r="K254" s="48"/>
      <c r="L254" s="55"/>
      <c r="M254" s="55"/>
      <c r="N254" s="56"/>
      <c r="O254" s="56"/>
      <c r="P254" s="56"/>
      <c r="Q254" s="56"/>
      <c r="R254" s="56"/>
      <c r="S254" s="57"/>
      <c r="T254" s="57"/>
      <c r="U254"/>
      <c r="V254"/>
      <c r="X254"/>
      <c r="Y254" s="42"/>
    </row>
    <row r="255" spans="1:25" ht="15" x14ac:dyDescent="0.25">
      <c r="A255"/>
      <c r="B255"/>
      <c r="C255" s="45"/>
      <c r="D255" s="46"/>
      <c r="E255" s="48"/>
      <c r="F255" s="46"/>
      <c r="G255" s="48"/>
      <c r="H255" s="46"/>
      <c r="I255" s="46"/>
      <c r="J255" s="46"/>
      <c r="K255" s="48"/>
      <c r="L255" s="55"/>
      <c r="M255" s="55"/>
      <c r="N255" s="56"/>
      <c r="O255" s="56"/>
      <c r="P255" s="56"/>
      <c r="Q255" s="56"/>
      <c r="R255" s="56"/>
      <c r="S255" s="57"/>
      <c r="T255" s="57"/>
      <c r="U255"/>
      <c r="V255"/>
      <c r="X255"/>
      <c r="Y255" s="42"/>
    </row>
    <row r="256" spans="1:25" ht="15" x14ac:dyDescent="0.25">
      <c r="A256"/>
      <c r="B256"/>
      <c r="C256" s="45"/>
      <c r="D256" s="46"/>
      <c r="E256" s="48"/>
      <c r="F256" s="46"/>
      <c r="G256" s="48"/>
      <c r="H256" s="46"/>
      <c r="I256" s="46"/>
      <c r="J256" s="46"/>
      <c r="K256" s="48"/>
      <c r="L256" s="55"/>
      <c r="M256" s="55"/>
      <c r="N256" s="56"/>
      <c r="O256" s="56"/>
      <c r="P256" s="56"/>
      <c r="Q256" s="56"/>
      <c r="R256" s="56"/>
      <c r="S256" s="57"/>
      <c r="T256" s="57"/>
      <c r="U256"/>
      <c r="V256"/>
      <c r="X256"/>
      <c r="Y256" s="42"/>
    </row>
    <row r="257" spans="1:25" ht="15" x14ac:dyDescent="0.25">
      <c r="A257"/>
      <c r="B257"/>
      <c r="C257" s="45"/>
      <c r="D257" s="46"/>
      <c r="E257" s="48"/>
      <c r="F257" s="46"/>
      <c r="G257" s="48"/>
      <c r="H257" s="46"/>
      <c r="I257" s="46"/>
      <c r="J257" s="46"/>
      <c r="K257" s="48"/>
      <c r="L257" s="55"/>
      <c r="M257" s="55"/>
      <c r="N257" s="56"/>
      <c r="O257" s="56"/>
      <c r="P257" s="56"/>
      <c r="Q257" s="56"/>
      <c r="R257" s="56"/>
      <c r="S257" s="57"/>
      <c r="T257" s="57"/>
      <c r="U257"/>
      <c r="V257"/>
      <c r="X257"/>
      <c r="Y257" s="42"/>
    </row>
    <row r="258" spans="1:25" ht="15" x14ac:dyDescent="0.25">
      <c r="A258"/>
      <c r="B258"/>
      <c r="C258" s="45"/>
      <c r="D258" s="46"/>
      <c r="E258" s="48"/>
      <c r="F258" s="46"/>
      <c r="G258" s="48"/>
      <c r="H258" s="46"/>
      <c r="I258" s="46"/>
      <c r="J258" s="46"/>
      <c r="K258" s="48"/>
      <c r="L258" s="55"/>
      <c r="M258" s="55"/>
      <c r="N258" s="56"/>
      <c r="O258" s="56"/>
      <c r="P258" s="56"/>
      <c r="Q258" s="56"/>
      <c r="R258" s="56"/>
      <c r="S258" s="57"/>
      <c r="T258" s="57"/>
      <c r="U258"/>
      <c r="V258"/>
      <c r="X258"/>
      <c r="Y258" s="42"/>
    </row>
    <row r="259" spans="1:25" ht="15" x14ac:dyDescent="0.25">
      <c r="A259"/>
      <c r="B259"/>
      <c r="C259" s="45"/>
      <c r="D259" s="46"/>
      <c r="E259" s="48"/>
      <c r="F259" s="46"/>
      <c r="G259" s="48"/>
      <c r="H259" s="46"/>
      <c r="I259" s="46"/>
      <c r="J259" s="46"/>
      <c r="K259" s="48"/>
      <c r="L259" s="55"/>
      <c r="M259" s="55"/>
      <c r="N259" s="56"/>
      <c r="O259" s="56"/>
      <c r="P259" s="56"/>
      <c r="Q259" s="56"/>
      <c r="R259" s="56"/>
      <c r="S259" s="57"/>
      <c r="T259" s="57"/>
      <c r="U259"/>
      <c r="V259"/>
      <c r="X259"/>
      <c r="Y259" s="42"/>
    </row>
    <row r="260" spans="1:25" ht="15" x14ac:dyDescent="0.25">
      <c r="A260"/>
      <c r="B260"/>
      <c r="C260" s="45"/>
      <c r="D260" s="46"/>
      <c r="E260" s="48"/>
      <c r="F260" s="46"/>
      <c r="G260" s="48"/>
      <c r="H260" s="46"/>
      <c r="I260" s="46"/>
      <c r="J260" s="46"/>
      <c r="K260" s="48"/>
      <c r="L260" s="55"/>
      <c r="M260" s="55"/>
      <c r="N260" s="56"/>
      <c r="O260" s="56"/>
      <c r="P260" s="56"/>
      <c r="Q260" s="56"/>
      <c r="R260" s="56"/>
      <c r="S260" s="57"/>
      <c r="T260" s="57"/>
      <c r="U260"/>
      <c r="V260"/>
      <c r="X260"/>
      <c r="Y260" s="42"/>
    </row>
    <row r="261" spans="1:25" ht="15" x14ac:dyDescent="0.25">
      <c r="A261"/>
      <c r="B261"/>
      <c r="C261" s="45"/>
      <c r="D261" s="46"/>
      <c r="E261" s="48"/>
      <c r="F261" s="46"/>
      <c r="G261" s="48"/>
      <c r="H261" s="46"/>
      <c r="I261" s="46"/>
      <c r="J261" s="46"/>
      <c r="K261" s="48"/>
      <c r="L261" s="55"/>
      <c r="M261" s="55"/>
      <c r="N261" s="56"/>
      <c r="O261" s="56"/>
      <c r="P261" s="56"/>
      <c r="Q261" s="56"/>
      <c r="R261" s="56"/>
      <c r="S261" s="57"/>
      <c r="T261" s="57"/>
      <c r="U261"/>
      <c r="V261"/>
      <c r="X261"/>
      <c r="Y261" s="42"/>
    </row>
    <row r="262" spans="1:25" ht="15" x14ac:dyDescent="0.25">
      <c r="A262"/>
      <c r="B262"/>
      <c r="C262" s="45"/>
      <c r="D262" s="46"/>
      <c r="E262" s="48"/>
      <c r="F262" s="46"/>
      <c r="G262" s="48"/>
      <c r="H262" s="46"/>
      <c r="I262" s="46"/>
      <c r="J262" s="46"/>
      <c r="K262" s="48"/>
      <c r="L262" s="55"/>
      <c r="M262" s="55"/>
      <c r="N262" s="56"/>
      <c r="O262" s="56"/>
      <c r="P262" s="56"/>
      <c r="Q262" s="56"/>
      <c r="R262" s="56"/>
      <c r="S262" s="57"/>
      <c r="T262" s="57"/>
      <c r="U262"/>
      <c r="V262"/>
      <c r="X262"/>
      <c r="Y262" s="42"/>
    </row>
    <row r="263" spans="1:25" ht="15" x14ac:dyDescent="0.25">
      <c r="A263"/>
      <c r="B263"/>
      <c r="C263" s="45"/>
      <c r="D263" s="46"/>
      <c r="E263" s="48"/>
      <c r="F263" s="46"/>
      <c r="G263" s="48"/>
      <c r="H263" s="46"/>
      <c r="I263" s="46"/>
      <c r="J263" s="46"/>
      <c r="K263" s="48"/>
      <c r="L263" s="55"/>
      <c r="M263" s="55"/>
      <c r="N263" s="56"/>
      <c r="O263" s="56"/>
      <c r="P263" s="56"/>
      <c r="Q263" s="56"/>
      <c r="R263" s="56"/>
      <c r="S263" s="57"/>
      <c r="T263" s="57"/>
      <c r="U263"/>
      <c r="V263"/>
      <c r="X263"/>
      <c r="Y263" s="42"/>
    </row>
    <row r="264" spans="1:25" ht="15" x14ac:dyDescent="0.25">
      <c r="A264"/>
      <c r="B264"/>
      <c r="C264" s="45"/>
      <c r="D264" s="46"/>
      <c r="E264" s="48"/>
      <c r="F264" s="46"/>
      <c r="G264" s="48"/>
      <c r="H264" s="46"/>
      <c r="I264" s="46"/>
      <c r="J264" s="46"/>
      <c r="K264" s="48"/>
      <c r="L264" s="55"/>
      <c r="M264" s="55"/>
      <c r="N264" s="56"/>
      <c r="O264" s="56"/>
      <c r="P264" s="56"/>
      <c r="Q264" s="56"/>
      <c r="R264" s="56"/>
      <c r="S264" s="57"/>
      <c r="T264" s="57"/>
      <c r="U264"/>
      <c r="V264"/>
      <c r="X264"/>
      <c r="Y264" s="42"/>
    </row>
    <row r="265" spans="1:25" ht="15" x14ac:dyDescent="0.25">
      <c r="A265"/>
      <c r="B265"/>
      <c r="C265" s="45"/>
      <c r="D265" s="46"/>
      <c r="E265" s="48"/>
      <c r="F265" s="46"/>
      <c r="G265" s="48"/>
      <c r="H265" s="46"/>
      <c r="I265" s="46"/>
      <c r="J265" s="46"/>
      <c r="K265" s="48"/>
      <c r="L265" s="55"/>
      <c r="M265" s="55"/>
      <c r="N265" s="56"/>
      <c r="O265" s="56"/>
      <c r="P265" s="56"/>
      <c r="Q265" s="56"/>
      <c r="R265" s="56"/>
      <c r="S265" s="57"/>
      <c r="T265" s="57"/>
      <c r="U265"/>
      <c r="V265"/>
      <c r="X265"/>
      <c r="Y265" s="42"/>
    </row>
    <row r="266" spans="1:25" ht="15" x14ac:dyDescent="0.25">
      <c r="A266"/>
      <c r="B266"/>
      <c r="C266" s="45"/>
      <c r="D266" s="46"/>
      <c r="E266" s="48"/>
      <c r="F266" s="46"/>
      <c r="G266" s="48"/>
      <c r="H266" s="46"/>
      <c r="I266" s="46"/>
      <c r="J266" s="46"/>
      <c r="K266" s="48"/>
      <c r="L266" s="55"/>
      <c r="M266" s="55"/>
      <c r="N266" s="56"/>
      <c r="O266" s="56"/>
      <c r="P266" s="56"/>
      <c r="Q266" s="56"/>
      <c r="R266" s="56"/>
      <c r="S266" s="57"/>
      <c r="T266" s="57"/>
      <c r="U266"/>
      <c r="V266"/>
      <c r="X266"/>
      <c r="Y266" s="42"/>
    </row>
    <row r="267" spans="1:25" ht="15" x14ac:dyDescent="0.25">
      <c r="A267"/>
      <c r="B267"/>
      <c r="C267" s="45"/>
      <c r="D267" s="46"/>
      <c r="E267" s="48"/>
      <c r="F267" s="46"/>
      <c r="G267" s="48"/>
      <c r="H267" s="46"/>
      <c r="I267" s="46"/>
      <c r="J267" s="46"/>
      <c r="K267" s="48"/>
      <c r="L267" s="55"/>
      <c r="M267" s="55"/>
      <c r="N267" s="56"/>
      <c r="O267" s="56"/>
      <c r="P267" s="56"/>
      <c r="Q267" s="56"/>
      <c r="R267" s="56"/>
      <c r="S267" s="57"/>
      <c r="T267" s="57"/>
      <c r="U267"/>
      <c r="V267"/>
      <c r="X267"/>
      <c r="Y267" s="42"/>
    </row>
    <row r="268" spans="1:25" ht="15" x14ac:dyDescent="0.25">
      <c r="A268"/>
      <c r="B268"/>
      <c r="C268" s="45"/>
      <c r="D268" s="46"/>
      <c r="E268" s="48"/>
      <c r="F268" s="46"/>
      <c r="G268" s="48"/>
      <c r="H268" s="46"/>
      <c r="I268" s="46"/>
      <c r="J268" s="46"/>
      <c r="K268" s="48"/>
      <c r="L268" s="55"/>
      <c r="M268" s="55"/>
      <c r="N268" s="56"/>
      <c r="O268" s="56"/>
      <c r="P268" s="56"/>
      <c r="Q268" s="56"/>
      <c r="R268" s="56"/>
      <c r="S268" s="57"/>
      <c r="T268" s="57"/>
      <c r="U268"/>
      <c r="V268"/>
      <c r="X268"/>
      <c r="Y268" s="42"/>
    </row>
    <row r="269" spans="1:25" ht="15" x14ac:dyDescent="0.25">
      <c r="A269"/>
      <c r="B269"/>
      <c r="C269" s="45"/>
      <c r="D269" s="46"/>
      <c r="E269" s="48"/>
      <c r="F269" s="46"/>
      <c r="G269" s="48"/>
      <c r="H269" s="46"/>
      <c r="I269" s="46"/>
      <c r="J269" s="46"/>
      <c r="K269" s="48"/>
      <c r="L269" s="55"/>
      <c r="M269" s="55"/>
      <c r="N269" s="56"/>
      <c r="O269" s="56"/>
      <c r="P269" s="56"/>
      <c r="Q269" s="56"/>
      <c r="R269" s="56"/>
      <c r="S269" s="57"/>
      <c r="T269" s="57"/>
      <c r="U269"/>
      <c r="V269"/>
      <c r="X269"/>
      <c r="Y269" s="42"/>
    </row>
    <row r="270" spans="1:25" ht="15" x14ac:dyDescent="0.25">
      <c r="A270"/>
      <c r="B270"/>
      <c r="C270" s="45"/>
      <c r="D270" s="46"/>
      <c r="E270" s="48"/>
      <c r="F270" s="46"/>
      <c r="G270" s="48"/>
      <c r="H270" s="46"/>
      <c r="I270" s="46"/>
      <c r="J270" s="46"/>
      <c r="K270" s="48"/>
      <c r="L270" s="55"/>
      <c r="M270" s="55"/>
      <c r="N270" s="56"/>
      <c r="O270" s="56"/>
      <c r="P270" s="56"/>
      <c r="Q270" s="56"/>
      <c r="R270" s="56"/>
      <c r="S270" s="57"/>
      <c r="T270" s="57"/>
      <c r="U270"/>
      <c r="V270"/>
      <c r="X270"/>
      <c r="Y270" s="42"/>
    </row>
    <row r="271" spans="1:25" ht="15" x14ac:dyDescent="0.25">
      <c r="A271"/>
      <c r="B271"/>
      <c r="C271" s="45"/>
      <c r="D271" s="46"/>
      <c r="E271" s="48"/>
      <c r="F271" s="46"/>
      <c r="G271" s="48"/>
      <c r="H271" s="46"/>
      <c r="I271" s="46"/>
      <c r="J271" s="46"/>
      <c r="K271" s="48"/>
      <c r="L271" s="55"/>
      <c r="M271" s="55"/>
      <c r="N271" s="56"/>
      <c r="O271" s="56"/>
      <c r="P271" s="56"/>
      <c r="Q271" s="56"/>
      <c r="R271" s="56"/>
      <c r="S271" s="57"/>
      <c r="T271" s="57"/>
      <c r="U271"/>
      <c r="V271"/>
      <c r="X271"/>
      <c r="Y271" s="42"/>
    </row>
    <row r="272" spans="1:25" ht="15" x14ac:dyDescent="0.25">
      <c r="A272"/>
      <c r="B272"/>
      <c r="C272" s="45"/>
      <c r="D272" s="46"/>
      <c r="E272" s="48"/>
      <c r="F272" s="46"/>
      <c r="G272" s="48"/>
      <c r="H272" s="46"/>
      <c r="I272" s="46"/>
      <c r="J272" s="46"/>
      <c r="K272" s="48"/>
      <c r="L272" s="55"/>
      <c r="M272" s="55"/>
      <c r="N272" s="56"/>
      <c r="O272" s="56"/>
      <c r="P272" s="56"/>
      <c r="Q272" s="56"/>
      <c r="R272" s="56"/>
      <c r="S272" s="57"/>
      <c r="T272" s="57"/>
      <c r="U272"/>
      <c r="V272"/>
      <c r="X272"/>
      <c r="Y272" s="42"/>
    </row>
    <row r="273" spans="1:25" ht="15" x14ac:dyDescent="0.25">
      <c r="A273"/>
      <c r="B273"/>
      <c r="C273" s="45"/>
      <c r="D273" s="46"/>
      <c r="E273" s="48"/>
      <c r="F273" s="46"/>
      <c r="G273" s="48"/>
      <c r="H273" s="46"/>
      <c r="I273" s="46"/>
      <c r="J273" s="46"/>
      <c r="K273" s="48"/>
      <c r="L273" s="55"/>
      <c r="M273" s="55"/>
      <c r="N273" s="56"/>
      <c r="O273" s="56"/>
      <c r="P273" s="56"/>
      <c r="Q273" s="56"/>
      <c r="R273" s="56"/>
      <c r="S273" s="57"/>
      <c r="T273" s="57"/>
      <c r="U273"/>
      <c r="V273"/>
      <c r="X273"/>
      <c r="Y273" s="42"/>
    </row>
    <row r="274" spans="1:25" ht="15" x14ac:dyDescent="0.25">
      <c r="A274"/>
      <c r="B274"/>
      <c r="C274" s="45"/>
      <c r="D274" s="46"/>
      <c r="E274" s="48"/>
      <c r="F274" s="46"/>
      <c r="G274" s="48"/>
      <c r="H274" s="46"/>
      <c r="I274" s="46"/>
      <c r="J274" s="46"/>
      <c r="K274" s="48"/>
      <c r="L274" s="55"/>
      <c r="M274" s="55"/>
      <c r="N274" s="56"/>
      <c r="O274" s="56"/>
      <c r="P274" s="56"/>
      <c r="Q274" s="56"/>
      <c r="R274" s="56"/>
      <c r="S274" s="57"/>
      <c r="T274" s="57"/>
      <c r="U274"/>
      <c r="V274"/>
      <c r="X274"/>
      <c r="Y274" s="42"/>
    </row>
    <row r="275" spans="1:25" ht="15" x14ac:dyDescent="0.25">
      <c r="A275"/>
      <c r="B275"/>
      <c r="C275" s="45"/>
      <c r="D275" s="46"/>
      <c r="E275" s="48"/>
      <c r="F275" s="46"/>
      <c r="G275" s="48"/>
      <c r="H275" s="46"/>
      <c r="I275" s="46"/>
      <c r="J275" s="46"/>
      <c r="K275" s="48"/>
      <c r="L275" s="55"/>
      <c r="M275" s="55"/>
      <c r="N275" s="56"/>
      <c r="O275" s="56"/>
      <c r="P275" s="56"/>
      <c r="Q275" s="56"/>
      <c r="R275" s="56"/>
      <c r="S275" s="57"/>
      <c r="T275" s="57"/>
      <c r="U275"/>
      <c r="V275"/>
      <c r="X275"/>
      <c r="Y275" s="42"/>
    </row>
    <row r="276" spans="1:25" ht="15" x14ac:dyDescent="0.25">
      <c r="A276"/>
      <c r="B276"/>
      <c r="C276" s="45"/>
      <c r="D276" s="46"/>
      <c r="E276" s="48"/>
      <c r="F276" s="46"/>
      <c r="G276" s="48"/>
      <c r="H276" s="46"/>
      <c r="I276" s="46"/>
      <c r="J276" s="46"/>
      <c r="K276" s="48"/>
      <c r="L276" s="55"/>
      <c r="M276" s="55"/>
      <c r="N276" s="56"/>
      <c r="O276" s="56"/>
      <c r="P276" s="56"/>
      <c r="Q276" s="56"/>
      <c r="R276" s="56"/>
      <c r="S276" s="57"/>
      <c r="T276" s="57"/>
      <c r="U276"/>
      <c r="V276"/>
      <c r="X276"/>
      <c r="Y276" s="42"/>
    </row>
    <row r="277" spans="1:25" ht="15" x14ac:dyDescent="0.25">
      <c r="A277"/>
      <c r="B277"/>
      <c r="C277" s="45"/>
      <c r="D277" s="46"/>
      <c r="E277" s="48"/>
      <c r="F277" s="46"/>
      <c r="G277" s="48"/>
      <c r="H277" s="46"/>
      <c r="I277" s="46"/>
      <c r="J277" s="46"/>
      <c r="K277" s="48"/>
      <c r="L277" s="55"/>
      <c r="M277" s="55"/>
      <c r="N277" s="56"/>
      <c r="O277" s="56"/>
      <c r="P277" s="56"/>
      <c r="Q277" s="56"/>
      <c r="R277" s="56"/>
      <c r="S277" s="57"/>
      <c r="T277" s="57"/>
      <c r="U277"/>
      <c r="V277"/>
      <c r="X277"/>
      <c r="Y277" s="42"/>
    </row>
    <row r="278" spans="1:25" ht="15" x14ac:dyDescent="0.25">
      <c r="A278"/>
      <c r="B278"/>
      <c r="C278" s="45"/>
      <c r="D278" s="46"/>
      <c r="E278" s="48"/>
      <c r="F278" s="46"/>
      <c r="G278" s="48"/>
      <c r="H278" s="46"/>
      <c r="I278" s="46"/>
      <c r="J278" s="46"/>
      <c r="K278" s="48"/>
      <c r="L278" s="55"/>
      <c r="M278" s="55"/>
      <c r="N278" s="56"/>
      <c r="O278" s="56"/>
      <c r="P278" s="56"/>
      <c r="Q278" s="56"/>
      <c r="R278" s="56"/>
      <c r="S278" s="57"/>
      <c r="T278" s="57"/>
      <c r="U278"/>
      <c r="V278"/>
      <c r="X278"/>
      <c r="Y278" s="42"/>
    </row>
    <row r="279" spans="1:25" ht="15" x14ac:dyDescent="0.25">
      <c r="A279"/>
      <c r="B279"/>
      <c r="C279" s="45"/>
      <c r="D279" s="46"/>
      <c r="E279" s="48"/>
      <c r="F279" s="46"/>
      <c r="G279" s="48"/>
      <c r="H279" s="46"/>
      <c r="I279" s="46"/>
      <c r="J279" s="46"/>
      <c r="K279" s="48"/>
      <c r="L279" s="55"/>
      <c r="M279" s="55"/>
      <c r="N279" s="56"/>
      <c r="O279" s="56"/>
      <c r="P279" s="56"/>
      <c r="Q279" s="56"/>
      <c r="R279" s="56"/>
      <c r="S279" s="57"/>
      <c r="T279" s="57"/>
      <c r="U279"/>
      <c r="V279"/>
      <c r="X279"/>
      <c r="Y279" s="42"/>
    </row>
    <row r="280" spans="1:25" ht="15" x14ac:dyDescent="0.25">
      <c r="A280"/>
      <c r="B280"/>
      <c r="C280" s="45"/>
      <c r="D280" s="46"/>
      <c r="E280" s="48"/>
      <c r="F280" s="46"/>
      <c r="G280" s="48"/>
      <c r="H280" s="46"/>
      <c r="I280" s="46"/>
      <c r="J280" s="46"/>
      <c r="K280" s="48"/>
      <c r="L280" s="55"/>
      <c r="M280" s="55"/>
      <c r="N280" s="56"/>
      <c r="O280" s="56"/>
      <c r="P280" s="56"/>
      <c r="Q280" s="56"/>
      <c r="R280" s="56"/>
      <c r="S280" s="57"/>
      <c r="T280" s="57"/>
      <c r="U280"/>
      <c r="V280"/>
      <c r="X280"/>
      <c r="Y280" s="42"/>
    </row>
    <row r="281" spans="1:25" ht="15" x14ac:dyDescent="0.25">
      <c r="A281"/>
      <c r="B281"/>
      <c r="C281" s="45"/>
      <c r="D281" s="46"/>
      <c r="E281" s="48"/>
      <c r="F281" s="46"/>
      <c r="G281" s="48"/>
      <c r="H281" s="46"/>
      <c r="I281" s="46"/>
      <c r="J281" s="46"/>
      <c r="K281" s="48"/>
      <c r="L281" s="55"/>
      <c r="M281" s="55"/>
      <c r="N281" s="56"/>
      <c r="O281" s="56"/>
      <c r="P281" s="56"/>
      <c r="Q281" s="56"/>
      <c r="R281" s="56"/>
      <c r="S281" s="57"/>
      <c r="T281" s="57"/>
      <c r="U281"/>
      <c r="V281"/>
      <c r="X281"/>
      <c r="Y281" s="42"/>
    </row>
    <row r="282" spans="1:25" ht="15" x14ac:dyDescent="0.25">
      <c r="A282"/>
      <c r="B282"/>
      <c r="C282" s="45"/>
      <c r="D282" s="46"/>
      <c r="E282" s="48"/>
      <c r="F282" s="46"/>
      <c r="G282" s="48"/>
      <c r="H282" s="46"/>
      <c r="I282" s="46"/>
      <c r="J282" s="46"/>
      <c r="K282" s="48"/>
      <c r="L282" s="55"/>
      <c r="M282" s="55"/>
      <c r="N282" s="56"/>
      <c r="O282" s="56"/>
      <c r="P282" s="56"/>
      <c r="Q282" s="56"/>
      <c r="R282" s="56"/>
      <c r="S282" s="57"/>
      <c r="T282" s="57"/>
      <c r="U282"/>
      <c r="V282"/>
      <c r="X282"/>
      <c r="Y282" s="42"/>
    </row>
    <row r="283" spans="1:25" ht="15" x14ac:dyDescent="0.25">
      <c r="A283"/>
      <c r="B283"/>
      <c r="C283" s="45"/>
      <c r="D283" s="46"/>
      <c r="E283" s="48"/>
      <c r="F283" s="46"/>
      <c r="G283" s="48"/>
      <c r="H283" s="46"/>
      <c r="I283" s="46"/>
      <c r="J283" s="46"/>
      <c r="K283" s="48"/>
      <c r="L283" s="55"/>
      <c r="M283" s="55"/>
      <c r="N283" s="56"/>
      <c r="O283" s="56"/>
      <c r="P283" s="56"/>
      <c r="Q283" s="56"/>
      <c r="R283" s="56"/>
      <c r="S283" s="57"/>
      <c r="T283" s="57"/>
      <c r="U283"/>
      <c r="V283"/>
      <c r="X283"/>
      <c r="Y283" s="42"/>
    </row>
    <row r="284" spans="1:25" ht="15" x14ac:dyDescent="0.25">
      <c r="A284"/>
      <c r="B284"/>
      <c r="C284" s="45"/>
      <c r="D284" s="46"/>
      <c r="E284" s="48"/>
      <c r="F284" s="46"/>
      <c r="G284" s="48"/>
      <c r="H284" s="46"/>
      <c r="I284" s="46"/>
      <c r="J284" s="46"/>
      <c r="K284" s="48"/>
      <c r="L284" s="55"/>
      <c r="M284" s="55"/>
      <c r="N284" s="56"/>
      <c r="O284" s="56"/>
      <c r="P284" s="56"/>
      <c r="Q284" s="56"/>
      <c r="R284" s="56"/>
      <c r="S284" s="57"/>
      <c r="T284" s="57"/>
      <c r="U284"/>
      <c r="V284"/>
      <c r="X284"/>
      <c r="Y284" s="42"/>
    </row>
    <row r="285" spans="1:25" ht="15" x14ac:dyDescent="0.25">
      <c r="A285"/>
      <c r="B285"/>
      <c r="C285" s="45"/>
      <c r="D285" s="46"/>
      <c r="E285" s="48"/>
      <c r="F285" s="46"/>
      <c r="G285" s="48"/>
      <c r="H285" s="46"/>
      <c r="I285" s="46"/>
      <c r="J285" s="46"/>
      <c r="K285" s="48"/>
      <c r="L285" s="55"/>
      <c r="M285" s="55"/>
      <c r="N285" s="56"/>
      <c r="O285" s="56"/>
      <c r="P285" s="56"/>
      <c r="Q285" s="56"/>
      <c r="R285" s="56"/>
      <c r="S285" s="57"/>
      <c r="T285" s="57"/>
      <c r="U285"/>
      <c r="V285"/>
      <c r="X285"/>
      <c r="Y285" s="42"/>
    </row>
    <row r="286" spans="1:25" ht="15" x14ac:dyDescent="0.25">
      <c r="A286"/>
      <c r="B286"/>
      <c r="C286" s="45"/>
      <c r="D286" s="46"/>
      <c r="E286" s="48"/>
      <c r="F286" s="46"/>
      <c r="G286" s="48"/>
      <c r="H286" s="46"/>
      <c r="I286" s="46"/>
      <c r="J286" s="46"/>
      <c r="K286" s="48"/>
      <c r="L286" s="55"/>
      <c r="M286" s="55"/>
      <c r="N286" s="56"/>
      <c r="O286" s="56"/>
      <c r="P286" s="56"/>
      <c r="Q286" s="56"/>
      <c r="R286" s="56"/>
      <c r="S286" s="57"/>
      <c r="T286" s="57"/>
      <c r="U286"/>
      <c r="V286"/>
      <c r="X286"/>
      <c r="Y286" s="42"/>
    </row>
    <row r="287" spans="1:25" ht="15" x14ac:dyDescent="0.25">
      <c r="A287"/>
      <c r="B287"/>
      <c r="C287" s="45"/>
      <c r="D287" s="46"/>
      <c r="E287" s="48"/>
      <c r="F287" s="46"/>
      <c r="G287" s="48"/>
      <c r="H287" s="46"/>
      <c r="I287" s="46"/>
      <c r="J287" s="46"/>
      <c r="K287" s="48"/>
      <c r="L287" s="55"/>
      <c r="M287" s="55"/>
      <c r="N287" s="56"/>
      <c r="O287" s="56"/>
      <c r="P287" s="56"/>
      <c r="Q287" s="56"/>
      <c r="R287" s="56"/>
      <c r="S287" s="57"/>
      <c r="T287" s="57"/>
      <c r="U287"/>
      <c r="V287"/>
      <c r="X287"/>
      <c r="Y287" s="42"/>
    </row>
    <row r="288" spans="1:25" ht="15" x14ac:dyDescent="0.25">
      <c r="A288"/>
      <c r="B288"/>
      <c r="C288" s="45"/>
      <c r="D288" s="46"/>
      <c r="E288" s="48"/>
      <c r="F288" s="46"/>
      <c r="G288" s="48"/>
      <c r="H288" s="46"/>
      <c r="I288" s="46"/>
      <c r="J288" s="46"/>
      <c r="K288" s="48"/>
      <c r="L288" s="55"/>
      <c r="M288" s="55"/>
      <c r="N288" s="56"/>
      <c r="O288" s="56"/>
      <c r="P288" s="56"/>
      <c r="Q288" s="56"/>
      <c r="R288" s="56"/>
      <c r="S288" s="57"/>
      <c r="T288" s="57"/>
      <c r="U288"/>
      <c r="V288"/>
      <c r="X288"/>
      <c r="Y288" s="42"/>
    </row>
    <row r="289" spans="1:25" ht="15" x14ac:dyDescent="0.25">
      <c r="A289"/>
      <c r="B289"/>
      <c r="C289" s="45"/>
      <c r="D289" s="46"/>
      <c r="E289" s="48"/>
      <c r="F289" s="46"/>
      <c r="G289" s="48"/>
      <c r="H289" s="46"/>
      <c r="I289" s="46"/>
      <c r="J289" s="46"/>
      <c r="K289" s="48"/>
      <c r="L289" s="55"/>
      <c r="M289" s="55"/>
      <c r="N289" s="56"/>
      <c r="O289" s="56"/>
      <c r="P289" s="56"/>
      <c r="Q289" s="56"/>
      <c r="R289" s="56"/>
      <c r="S289" s="57"/>
      <c r="T289" s="57"/>
      <c r="U289"/>
      <c r="V289"/>
      <c r="X289"/>
      <c r="Y289" s="42"/>
    </row>
    <row r="290" spans="1:25" ht="15" x14ac:dyDescent="0.25">
      <c r="A290"/>
      <c r="B290"/>
      <c r="C290" s="45"/>
      <c r="D290" s="46"/>
      <c r="E290" s="48"/>
      <c r="F290" s="46"/>
      <c r="G290" s="48"/>
      <c r="H290" s="46"/>
      <c r="I290" s="46"/>
      <c r="J290" s="46"/>
      <c r="K290" s="48"/>
      <c r="L290" s="55"/>
      <c r="M290" s="55"/>
      <c r="N290" s="56"/>
      <c r="O290" s="56"/>
      <c r="P290" s="56"/>
      <c r="Q290" s="56"/>
      <c r="R290" s="56"/>
      <c r="S290" s="57"/>
      <c r="T290" s="57"/>
      <c r="U290"/>
      <c r="V290"/>
      <c r="X290"/>
      <c r="Y290" s="42"/>
    </row>
    <row r="291" spans="1:25" ht="15" x14ac:dyDescent="0.25">
      <c r="A291"/>
      <c r="B291"/>
      <c r="C291" s="45"/>
      <c r="D291" s="46"/>
      <c r="E291" s="48"/>
      <c r="F291" s="46"/>
      <c r="G291" s="48"/>
      <c r="H291" s="46"/>
      <c r="I291" s="46"/>
      <c r="J291" s="46"/>
      <c r="K291" s="48"/>
      <c r="L291" s="55"/>
      <c r="M291" s="55"/>
      <c r="N291" s="56"/>
      <c r="O291" s="56"/>
      <c r="P291" s="56"/>
      <c r="Q291" s="56"/>
      <c r="R291" s="56"/>
      <c r="S291" s="57"/>
      <c r="T291" s="57"/>
      <c r="U291"/>
      <c r="V291"/>
      <c r="X291"/>
      <c r="Y291" s="42"/>
    </row>
    <row r="292" spans="1:25" ht="15" x14ac:dyDescent="0.25">
      <c r="A292"/>
      <c r="B292"/>
      <c r="C292" s="45"/>
      <c r="D292" s="46"/>
      <c r="E292" s="48"/>
      <c r="F292" s="46"/>
      <c r="G292" s="48"/>
      <c r="H292" s="46"/>
      <c r="I292" s="46"/>
      <c r="J292" s="46"/>
      <c r="K292" s="48"/>
      <c r="L292" s="55"/>
      <c r="M292" s="55"/>
      <c r="N292" s="56"/>
      <c r="O292" s="56"/>
      <c r="P292" s="56"/>
      <c r="Q292" s="56"/>
      <c r="R292" s="56"/>
      <c r="S292" s="57"/>
      <c r="T292" s="57"/>
      <c r="U292"/>
      <c r="V292"/>
      <c r="X292"/>
      <c r="Y292" s="42"/>
    </row>
    <row r="293" spans="1:25" ht="15" x14ac:dyDescent="0.25">
      <c r="A293"/>
      <c r="B293"/>
      <c r="C293" s="45"/>
      <c r="D293" s="46"/>
      <c r="E293" s="48"/>
      <c r="F293" s="46"/>
      <c r="G293" s="48"/>
      <c r="H293" s="46"/>
      <c r="I293" s="46"/>
      <c r="J293" s="46"/>
      <c r="K293" s="48"/>
      <c r="L293" s="55"/>
      <c r="M293" s="55"/>
      <c r="N293" s="56"/>
      <c r="O293" s="56"/>
      <c r="P293" s="56"/>
      <c r="Q293" s="56"/>
      <c r="R293" s="56"/>
      <c r="S293" s="57"/>
      <c r="T293" s="57"/>
      <c r="U293"/>
      <c r="V293"/>
      <c r="X293"/>
      <c r="Y293" s="53"/>
    </row>
    <row r="294" spans="1:25" ht="15" x14ac:dyDescent="0.25">
      <c r="A294"/>
      <c r="B294"/>
      <c r="C294" s="45"/>
      <c r="D294" s="46"/>
      <c r="E294" s="48"/>
      <c r="F294" s="46"/>
      <c r="G294" s="48"/>
      <c r="H294" s="46"/>
      <c r="I294" s="46"/>
      <c r="J294" s="46"/>
      <c r="K294" s="48"/>
      <c r="L294" s="55"/>
      <c r="M294" s="55"/>
      <c r="N294" s="56"/>
      <c r="O294" s="56"/>
      <c r="P294" s="56"/>
      <c r="Q294" s="56"/>
      <c r="R294" s="56"/>
      <c r="S294" s="57"/>
      <c r="T294" s="57"/>
      <c r="U294"/>
      <c r="V294"/>
      <c r="X294"/>
      <c r="Y294" s="42"/>
    </row>
    <row r="295" spans="1:25" ht="15" x14ac:dyDescent="0.25">
      <c r="A295"/>
      <c r="B295"/>
      <c r="C295" s="45"/>
      <c r="D295" s="46"/>
      <c r="E295" s="48"/>
      <c r="F295" s="46"/>
      <c r="G295" s="48"/>
      <c r="H295" s="46"/>
      <c r="I295" s="46"/>
      <c r="J295" s="46"/>
      <c r="K295" s="48"/>
      <c r="L295" s="55"/>
      <c r="M295" s="55"/>
      <c r="N295" s="56"/>
      <c r="O295" s="56"/>
      <c r="P295" s="56"/>
      <c r="Q295" s="56"/>
      <c r="R295" s="56"/>
      <c r="S295" s="57"/>
      <c r="T295" s="57"/>
      <c r="U295"/>
      <c r="V295"/>
      <c r="X295"/>
      <c r="Y295" s="42"/>
    </row>
    <row r="296" spans="1:25" ht="15" x14ac:dyDescent="0.25">
      <c r="A296"/>
      <c r="B296"/>
      <c r="C296" s="45"/>
      <c r="D296" s="46"/>
      <c r="E296" s="48"/>
      <c r="F296" s="46"/>
      <c r="G296" s="48"/>
      <c r="H296" s="46"/>
      <c r="I296" s="46"/>
      <c r="J296" s="46"/>
      <c r="K296" s="48"/>
      <c r="L296" s="55"/>
      <c r="M296" s="55"/>
      <c r="N296" s="56"/>
      <c r="O296" s="56"/>
      <c r="P296" s="56"/>
      <c r="Q296" s="56"/>
      <c r="R296" s="56"/>
      <c r="S296" s="57"/>
      <c r="T296" s="57"/>
      <c r="U296"/>
      <c r="V296"/>
      <c r="X296"/>
      <c r="Y296" s="42"/>
    </row>
    <row r="297" spans="1:25" ht="15" x14ac:dyDescent="0.25">
      <c r="A297"/>
      <c r="B297"/>
      <c r="C297" s="45"/>
      <c r="D297" s="46"/>
      <c r="E297" s="48"/>
      <c r="F297" s="46"/>
      <c r="G297" s="48"/>
      <c r="H297" s="46"/>
      <c r="I297" s="46"/>
      <c r="J297" s="46"/>
      <c r="K297" s="48"/>
      <c r="L297" s="55"/>
      <c r="M297" s="55"/>
      <c r="N297" s="56"/>
      <c r="O297" s="56"/>
      <c r="P297" s="56"/>
      <c r="Q297" s="56"/>
      <c r="R297" s="56"/>
      <c r="S297" s="57"/>
      <c r="T297" s="57"/>
      <c r="U297"/>
      <c r="V297"/>
      <c r="X297"/>
      <c r="Y297" s="42"/>
    </row>
    <row r="298" spans="1:25" ht="15" x14ac:dyDescent="0.25">
      <c r="A298"/>
      <c r="B298"/>
      <c r="C298" s="45"/>
      <c r="D298" s="46"/>
      <c r="E298" s="48"/>
      <c r="F298" s="46"/>
      <c r="G298" s="48"/>
      <c r="H298" s="46"/>
      <c r="I298" s="46"/>
      <c r="J298" s="46"/>
      <c r="K298" s="48"/>
      <c r="L298" s="55"/>
      <c r="M298" s="55"/>
      <c r="N298" s="56"/>
      <c r="O298" s="56"/>
      <c r="P298" s="56"/>
      <c r="Q298" s="56"/>
      <c r="R298" s="56"/>
      <c r="S298" s="57"/>
      <c r="T298" s="57"/>
      <c r="U298"/>
      <c r="V298"/>
      <c r="X298"/>
      <c r="Y298" s="42"/>
    </row>
    <row r="299" spans="1:25" ht="15" x14ac:dyDescent="0.25">
      <c r="A299"/>
      <c r="B299"/>
      <c r="C299" s="45"/>
      <c r="D299" s="46"/>
      <c r="E299" s="48"/>
      <c r="F299" s="46"/>
      <c r="G299" s="48"/>
      <c r="H299" s="46"/>
      <c r="I299" s="46"/>
      <c r="J299" s="46"/>
      <c r="K299" s="48"/>
      <c r="L299" s="55"/>
      <c r="M299" s="55"/>
      <c r="N299" s="56"/>
      <c r="O299" s="56"/>
      <c r="P299" s="56"/>
      <c r="Q299" s="56"/>
      <c r="R299" s="56"/>
      <c r="S299" s="57"/>
      <c r="T299" s="57"/>
      <c r="U299"/>
      <c r="V299"/>
      <c r="X299"/>
    </row>
    <row r="300" spans="1:25" ht="15" x14ac:dyDescent="0.25">
      <c r="A300"/>
      <c r="B300"/>
      <c r="C300" s="45"/>
      <c r="D300" s="46"/>
      <c r="E300" s="48"/>
      <c r="F300" s="46"/>
      <c r="G300" s="48"/>
      <c r="H300" s="46"/>
      <c r="I300" s="46"/>
      <c r="J300" s="46"/>
      <c r="K300" s="48"/>
      <c r="L300" s="55"/>
      <c r="M300" s="55"/>
      <c r="N300" s="56"/>
      <c r="O300" s="56"/>
      <c r="P300" s="56"/>
      <c r="Q300" s="56"/>
      <c r="R300" s="56"/>
      <c r="S300" s="57"/>
      <c r="T300" s="57"/>
      <c r="U300"/>
      <c r="V300"/>
      <c r="X300"/>
    </row>
    <row r="301" spans="1:25" ht="15" x14ac:dyDescent="0.25">
      <c r="A301"/>
      <c r="B301"/>
      <c r="C301" s="45"/>
      <c r="D301" s="46"/>
      <c r="E301" s="48"/>
      <c r="F301" s="46"/>
      <c r="G301" s="48"/>
      <c r="H301" s="46"/>
      <c r="I301" s="46"/>
      <c r="J301" s="46"/>
      <c r="K301" s="48"/>
      <c r="L301" s="55"/>
      <c r="M301" s="55"/>
      <c r="N301" s="56"/>
      <c r="O301" s="56"/>
      <c r="P301" s="56"/>
      <c r="Q301" s="56"/>
      <c r="R301" s="56"/>
      <c r="S301" s="57"/>
      <c r="T301" s="57"/>
      <c r="U301"/>
      <c r="V301"/>
      <c r="X301"/>
    </row>
    <row r="302" spans="1:25" ht="15" x14ac:dyDescent="0.25">
      <c r="A302"/>
      <c r="B302"/>
      <c r="C302" s="45"/>
      <c r="D302" s="46"/>
      <c r="E302" s="48"/>
      <c r="F302" s="46"/>
      <c r="G302" s="48"/>
      <c r="H302" s="46"/>
      <c r="I302" s="46"/>
      <c r="J302" s="46"/>
      <c r="K302" s="48"/>
      <c r="L302" s="55"/>
      <c r="M302" s="55"/>
      <c r="N302" s="56"/>
      <c r="O302" s="56"/>
      <c r="P302" s="56"/>
      <c r="Q302" s="56"/>
      <c r="R302" s="56"/>
      <c r="S302" s="57"/>
      <c r="T302" s="57"/>
      <c r="U302"/>
      <c r="V302"/>
      <c r="X302"/>
    </row>
    <row r="303" spans="1:25" ht="15" x14ac:dyDescent="0.25">
      <c r="A303"/>
      <c r="B303"/>
      <c r="C303" s="45"/>
      <c r="D303" s="46"/>
      <c r="E303" s="48"/>
      <c r="F303" s="46"/>
      <c r="G303" s="48"/>
      <c r="H303" s="46"/>
      <c r="I303" s="46"/>
      <c r="J303" s="46"/>
      <c r="K303" s="48"/>
      <c r="L303" s="55"/>
      <c r="M303" s="55"/>
      <c r="N303" s="56"/>
      <c r="O303" s="56"/>
      <c r="P303" s="56"/>
      <c r="Q303" s="56"/>
      <c r="R303" s="56"/>
      <c r="S303" s="57"/>
      <c r="T303" s="57"/>
      <c r="U303"/>
      <c r="V303"/>
      <c r="X303"/>
    </row>
    <row r="304" spans="1:25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35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35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35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35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35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35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35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35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35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35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35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35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35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35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35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35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35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35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35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35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35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35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35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35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35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35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35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35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35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35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35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35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35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35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35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35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35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35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35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36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36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36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36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36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36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36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36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36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36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36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36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36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36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36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36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36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36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36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36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36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36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36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36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36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36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36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36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36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36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36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36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36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36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36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36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36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36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36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36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36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36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36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36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36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36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36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36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36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36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36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36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36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36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36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36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36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36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36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36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36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36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36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36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37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37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37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37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37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37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37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37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37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37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37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37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37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37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37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37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37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37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37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37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37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37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37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37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37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37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37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37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37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37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37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37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37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37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37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37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37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37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37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37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37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37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37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37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37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37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37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37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37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37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37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37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37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37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37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37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37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37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37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37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37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37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37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37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38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38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38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38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38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38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38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38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38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38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38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38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38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38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38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38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38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38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38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38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38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38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38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38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38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38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38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38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38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38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38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38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38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38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38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38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38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38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38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38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38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38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38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38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38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38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38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38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38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38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38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38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38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38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38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38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38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38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38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38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38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38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38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38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39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39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39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39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39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39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39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39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39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39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39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39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39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39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39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39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39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39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39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39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39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39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39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39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39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39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39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39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39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39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39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39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39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39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39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39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39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39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39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39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39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39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39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39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39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39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39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39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39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39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39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39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39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39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39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39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39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39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39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39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39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39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39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39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40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40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40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40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40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40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40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40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40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40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40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40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40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40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40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40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40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40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40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40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40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40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40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40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40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40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40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40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40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40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40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40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40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40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40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40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40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40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40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40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40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40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40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40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40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40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40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40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40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40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40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40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40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40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40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40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40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40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40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40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40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40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40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40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41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41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41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41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41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41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41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41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41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41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41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41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41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41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41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41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41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41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41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41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41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41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41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41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41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41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41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41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41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41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41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41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41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41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41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41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41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41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41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41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41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41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41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41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41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41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41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41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41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41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41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41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41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41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41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41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41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41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41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41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41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41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41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41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42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42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42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42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42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42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42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42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42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42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42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42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42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42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42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42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42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42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42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42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42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42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42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42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42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42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42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42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42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42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42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42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42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42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42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42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42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42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42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42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42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42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42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42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42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42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42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42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42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42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42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42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42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42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42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42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42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42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42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42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42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42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42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42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43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43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43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43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43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43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43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43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43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43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43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43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43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43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43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43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43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43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43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43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43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43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43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43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43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43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43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43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43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43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43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43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43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43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43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43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43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43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43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43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43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43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43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43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43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43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43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43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43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43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43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43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43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43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43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43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43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43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43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43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43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43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43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43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44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44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44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44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44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44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44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44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44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44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44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44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44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44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44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44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44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44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44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44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44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44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44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44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44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44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44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44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44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44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44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44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44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44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44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44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44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44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44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44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002"/>
  <sheetViews>
    <sheetView zoomScale="80" zoomScaleNormal="80" workbookViewId="0">
      <pane ySplit="2" topLeftCell="A313" activePane="bottomLeft" state="frozen"/>
      <selection pane="bottomLeft" activeCell="AH320" sqref="AH320:AH33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6" s="13" customFormat="1" x14ac:dyDescent="0.2">
      <c r="A1" s="72" t="s">
        <v>9</v>
      </c>
      <c r="B1" s="72"/>
      <c r="C1" s="73"/>
      <c r="D1" s="18"/>
      <c r="E1" s="74" t="s">
        <v>25</v>
      </c>
      <c r="F1" s="72"/>
      <c r="G1" s="73"/>
      <c r="H1" s="74" t="s">
        <v>23</v>
      </c>
      <c r="I1" s="72"/>
      <c r="J1" s="73"/>
      <c r="K1" s="74" t="s">
        <v>11</v>
      </c>
      <c r="L1" s="72"/>
      <c r="M1" s="73"/>
      <c r="N1" s="74" t="s">
        <v>181</v>
      </c>
      <c r="O1" s="72"/>
      <c r="P1" s="72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212</v>
      </c>
      <c r="AE1" s="41" t="s">
        <v>213</v>
      </c>
      <c r="AF1" s="13" t="s">
        <v>210</v>
      </c>
      <c r="AG1" s="13" t="s">
        <v>211</v>
      </c>
      <c r="AH1" s="41" t="s">
        <v>209</v>
      </c>
      <c r="AI1" s="41" t="s">
        <v>214</v>
      </c>
      <c r="AJ1" s="13" t="s">
        <v>317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6" s="67" customFormat="1" ht="15" x14ac:dyDescent="0.25">
      <c r="A186" s="60">
        <v>3.01</v>
      </c>
      <c r="B186" s="60">
        <v>3.23</v>
      </c>
      <c r="C186" s="60">
        <v>2.59</v>
      </c>
      <c r="D186" s="61">
        <f t="shared" si="17"/>
        <v>2.7923822941462895E-2</v>
      </c>
      <c r="E186" s="62">
        <f>IF(OR($A186="",$B186="",$C186=""),"",A186*'MPTO_working_3-way'!$I185)</f>
        <v>3.0940507070538033</v>
      </c>
      <c r="F186" s="63">
        <f>IF(OR($A186="",$B186="",$C186=""),"",B186*'MPTO_working_3-way'!$I185)</f>
        <v>3.3201939481009251</v>
      </c>
      <c r="G186" s="64">
        <f>IF(OR($A186="",$B186="",$C186=""),"",C186*'MPTO_working_3-way'!$I185)</f>
        <v>2.6623227014183888</v>
      </c>
      <c r="H186" s="62">
        <f>IF(OR($A186="",$B186="",$C186=""),"",'MPTO_working_3-way'!E185)</f>
        <v>3.0967616692937519</v>
      </c>
      <c r="I186" s="63">
        <f>IF(OR($A186="",$B186="",$C186=""),"",'MPTO_working_3-way'!F185)</f>
        <v>3.3301188557484283</v>
      </c>
      <c r="J186" s="64">
        <f>IF(OR($A186="",$B186="",$C186=""),"",'MPTO_working_3-way'!G185)</f>
        <v>2.6539810257655025</v>
      </c>
      <c r="K186" s="62">
        <f>IF(OR($A186="",$B186="",$C186=""),"",'OddsRatio_working_3-way'!H185)</f>
        <v>3.0957803455834147</v>
      </c>
      <c r="L186" s="63">
        <f>IF(OR($A186="",$B186="",$C186=""),"",'OddsRatio_working_3-way'!I185)</f>
        <v>3.3251692391298584</v>
      </c>
      <c r="M186" s="64">
        <f>IF(OR($A186="",$B186="",$C186=""),"",'OddsRatio_working_3-way'!J185)</f>
        <v>2.657856094267478</v>
      </c>
      <c r="N186" s="65">
        <f t="shared" ref="N186" si="39">(1/E186)* 100</f>
        <v>32.320090867295889</v>
      </c>
      <c r="O186" s="66">
        <f t="shared" ref="O186" si="40">(1/F186)* 100</f>
        <v>30.118722449089972</v>
      </c>
      <c r="P186" s="66">
        <f t="shared" ref="P186" si="41">(1/G186)* 100</f>
        <v>37.561186683614132</v>
      </c>
      <c r="Q186" s="60" t="s">
        <v>208</v>
      </c>
      <c r="R186" s="60" t="s">
        <v>80</v>
      </c>
      <c r="S186" s="60" t="s">
        <v>215</v>
      </c>
      <c r="T186" s="67">
        <v>100</v>
      </c>
      <c r="U186" s="67">
        <f t="shared" si="30"/>
        <v>66.777408637873762</v>
      </c>
      <c r="V186" s="67">
        <f t="shared" si="31"/>
        <v>69.040247678018574</v>
      </c>
      <c r="W186" s="67">
        <f t="shared" si="32"/>
        <v>61.389961389961393</v>
      </c>
      <c r="X186" s="67">
        <f t="shared" si="33"/>
        <v>69.569790932020041</v>
      </c>
      <c r="Y186" s="67">
        <f t="shared" si="34"/>
        <v>71.832629972164867</v>
      </c>
      <c r="Z186" s="67">
        <f t="shared" si="35"/>
        <v>64.182343684107664</v>
      </c>
      <c r="AA186" s="67">
        <f t="shared" si="36"/>
        <v>-2.7923822941462788</v>
      </c>
      <c r="AB186" s="67">
        <f t="shared" si="37"/>
        <v>-2.792382294146293</v>
      </c>
      <c r="AC186" s="67">
        <f t="shared" si="38"/>
        <v>-2.7923822941462717</v>
      </c>
      <c r="AD186" s="68"/>
      <c r="AE186" s="68"/>
      <c r="AF186" s="60">
        <v>2.21</v>
      </c>
      <c r="AG186" s="60">
        <v>1.72</v>
      </c>
      <c r="AH186" s="68"/>
      <c r="AI186" s="68"/>
    </row>
    <row r="187" spans="1:36" ht="15" x14ac:dyDescent="0.25">
      <c r="A187">
        <v>5.1100000000000003</v>
      </c>
      <c r="B187">
        <v>4.91</v>
      </c>
      <c r="C187">
        <v>1.6</v>
      </c>
      <c r="D187" s="45">
        <f t="shared" si="17"/>
        <v>2.4360704022702073E-2</v>
      </c>
      <c r="E187" s="46">
        <f>IF(OR($A187="",$B187="",$C187=""),"",A187*'MPTO_working_3-way'!$I186)</f>
        <v>5.234483197556008</v>
      </c>
      <c r="F187" s="47">
        <f>IF(OR($A187="",$B187="",$C187=""),"",B187*'MPTO_working_3-way'!$I186)</f>
        <v>5.0296110567514676</v>
      </c>
      <c r="G187" s="48">
        <f>IF(OR($A187="",$B187="",$C187=""),"",C187*'MPTO_working_3-way'!$I186)</f>
        <v>1.6389771264363233</v>
      </c>
      <c r="H187" s="46">
        <f>IF(OR($A187="",$B187="",$C187=""),"",'MPTO_working_3-way'!E186)</f>
        <v>5.331215587740803</v>
      </c>
      <c r="I187" s="47">
        <f>IF(OR($A187="",$B187="",$C187=""),"",'MPTO_working_3-way'!F186)</f>
        <v>5.1138927034580792</v>
      </c>
      <c r="J187" s="48">
        <f>IF(OR($A187="",$B187="",$C187=""),"",'MPTO_working_3-way'!G186)</f>
        <v>1.6210614388881981</v>
      </c>
      <c r="K187" s="46">
        <f>IF(OR($A187="",$B187="",$C187=""),"",'OddsRatio_working_3-way'!H186)</f>
        <v>5.2957921957880449</v>
      </c>
      <c r="L187" s="47">
        <f>IF(OR($A187="",$B187="",$C187=""),"",'OddsRatio_working_3-way'!I186)</f>
        <v>5.0867512130246366</v>
      </c>
      <c r="M187" s="48">
        <f>IF(OR($A187="",$B187="",$C187=""),"",'OddsRatio_working_3-way'!J186)</f>
        <v>1.6271229482902256</v>
      </c>
      <c r="N187" s="49">
        <f t="shared" ref="N187:N250" si="42">(1/E187)* 100</f>
        <v>19.10408271951092</v>
      </c>
      <c r="O187" s="50">
        <f t="shared" ref="O187:O250" si="43">(1/F187)* 100</f>
        <v>19.88225309505108</v>
      </c>
      <c r="P187" s="50">
        <f t="shared" ref="P187:P250" si="44">(1/G187)* 100</f>
        <v>61.01366418543801</v>
      </c>
      <c r="Q187" t="s">
        <v>318</v>
      </c>
      <c r="R187" t="s">
        <v>319</v>
      </c>
      <c r="S187" s="40">
        <v>44409</v>
      </c>
      <c r="T187" s="52">
        <v>100</v>
      </c>
      <c r="U187" s="52">
        <f t="shared" ref="U187:U250" si="45">(1/A187)*((T187*A187)-T187)</f>
        <v>80.430528375733857</v>
      </c>
      <c r="V187" s="52">
        <f t="shared" ref="V187:V250" si="46">(1/B187)*((T187*B187)-T187)</f>
        <v>79.633401221995925</v>
      </c>
      <c r="W187" s="52">
        <f t="shared" ref="W187:W250" si="47">(1/C187)*((T187*C187)-T187)</f>
        <v>37.5</v>
      </c>
      <c r="X187" s="52">
        <f t="shared" ref="X187:X250" si="48">((1/B187)+(1/C187))*T187</f>
        <v>82.866598778004075</v>
      </c>
      <c r="Y187" s="52">
        <f t="shared" ref="Y187:Y250" si="49">((1/A187)+(1/C187))*T187</f>
        <v>82.069471624266143</v>
      </c>
      <c r="Z187" s="52">
        <f t="shared" ref="Z187:Z250" si="50">((1/A187)+(1/B187))*T187</f>
        <v>39.936070402270218</v>
      </c>
      <c r="AA187" s="52">
        <f t="shared" ref="AA187:AA250" si="51">U187-X187</f>
        <v>-2.436070402270218</v>
      </c>
      <c r="AB187" s="52">
        <f t="shared" ref="AB187:AB250" si="52">V187-Y187</f>
        <v>-2.436070402270218</v>
      </c>
      <c r="AC187" s="52">
        <f t="shared" ref="AC187:AC250" si="53">W187-Z187</f>
        <v>-2.436070402270218</v>
      </c>
      <c r="AF187">
        <v>1.32</v>
      </c>
      <c r="AG187">
        <v>3.64</v>
      </c>
      <c r="AH187" s="59" t="s">
        <v>415</v>
      </c>
      <c r="AJ187" t="s">
        <v>410</v>
      </c>
    </row>
    <row r="188" spans="1:36" ht="15" x14ac:dyDescent="0.25">
      <c r="A188">
        <v>3.17</v>
      </c>
      <c r="B188">
        <v>3.44</v>
      </c>
      <c r="C188">
        <v>2.37</v>
      </c>
      <c r="D188" s="45">
        <f t="shared" si="17"/>
        <v>2.8096015937858265E-2</v>
      </c>
      <c r="E188" s="46">
        <f>IF(OR($A188="",$B188="",$C188=""),"",A188*'MPTO_working_3-way'!$I187)</f>
        <v>3.2590643705230105</v>
      </c>
      <c r="F188" s="47">
        <f>IF(OR($A188="",$B188="",$C188=""),"",B188*'MPTO_working_3-way'!$I187)</f>
        <v>3.5366502948262322</v>
      </c>
      <c r="G188" s="48">
        <f>IF(OR($A188="",$B188="",$C188=""),"",C188*'MPTO_working_3-way'!$I187)</f>
        <v>2.4365875577727243</v>
      </c>
      <c r="H188" s="46">
        <f>IF(OR($A188="",$B188="",$C188=""),"",'MPTO_working_3-way'!E187)</f>
        <v>3.266990827175615</v>
      </c>
      <c r="I188" s="47">
        <f>IF(OR($A188="",$B188="",$C188=""),"",'MPTO_working_3-way'!F187)</f>
        <v>3.5545149733804942</v>
      </c>
      <c r="J188" s="48">
        <f>IF(OR($A188="",$B188="",$C188=""),"",'MPTO_working_3-way'!G187)</f>
        <v>2.4237982690908386</v>
      </c>
      <c r="K188" s="46">
        <f>IF(OR($A188="",$B188="",$C188=""),"",'OddsRatio_working_3-way'!H187)</f>
        <v>3.264131323078642</v>
      </c>
      <c r="L188" s="47">
        <f>IF(OR($A188="",$B188="",$C188=""),"",'OddsRatio_working_3-way'!I187)</f>
        <v>3.5458435153510988</v>
      </c>
      <c r="M188" s="48">
        <f>IF(OR($A188="",$B188="",$C188=""),"",'OddsRatio_working_3-way'!J187)</f>
        <v>2.4294285311602484</v>
      </c>
      <c r="N188" s="49">
        <f t="shared" si="42"/>
        <v>30.683652923354849</v>
      </c>
      <c r="O188" s="50">
        <f t="shared" si="43"/>
        <v>28.275342955533393</v>
      </c>
      <c r="P188" s="50">
        <f t="shared" si="44"/>
        <v>41.041004121111754</v>
      </c>
      <c r="Q188" t="s">
        <v>320</v>
      </c>
      <c r="R188" t="s">
        <v>321</v>
      </c>
      <c r="S188" s="40">
        <v>44409</v>
      </c>
      <c r="T188" s="52">
        <v>100</v>
      </c>
      <c r="U188" s="52">
        <f t="shared" si="45"/>
        <v>68.454258675078862</v>
      </c>
      <c r="V188" s="52">
        <f t="shared" si="46"/>
        <v>70.930232558139537</v>
      </c>
      <c r="W188" s="52">
        <f t="shared" si="47"/>
        <v>57.805907172995774</v>
      </c>
      <c r="X188" s="52">
        <f t="shared" si="48"/>
        <v>71.26386026886469</v>
      </c>
      <c r="Y188" s="52">
        <f t="shared" si="49"/>
        <v>73.739834151925351</v>
      </c>
      <c r="Z188" s="52">
        <f t="shared" si="50"/>
        <v>60.615508766781602</v>
      </c>
      <c r="AA188" s="52">
        <f t="shared" si="51"/>
        <v>-2.8096015937858283</v>
      </c>
      <c r="AB188" s="52">
        <f t="shared" si="52"/>
        <v>-2.8096015937858141</v>
      </c>
      <c r="AC188" s="52">
        <f t="shared" si="53"/>
        <v>-2.8096015937858283</v>
      </c>
      <c r="AF188">
        <v>1.63</v>
      </c>
      <c r="AG188">
        <v>2.39</v>
      </c>
      <c r="AH188" s="59" t="s">
        <v>415</v>
      </c>
      <c r="AJ188" t="s">
        <v>411</v>
      </c>
    </row>
    <row r="189" spans="1:36" ht="15" x14ac:dyDescent="0.25">
      <c r="A189">
        <v>3.82</v>
      </c>
      <c r="B189">
        <v>3.52</v>
      </c>
      <c r="C189">
        <v>2.0699999999999998</v>
      </c>
      <c r="D189" s="45">
        <f t="shared" si="17"/>
        <v>2.8962801242564673E-2</v>
      </c>
      <c r="E189" s="46">
        <f>IF(OR($A189="",$B189="",$C189=""),"",A189*'MPTO_working_3-way'!$I188)</f>
        <v>3.9306379007465968</v>
      </c>
      <c r="F189" s="47">
        <f>IF(OR($A189="",$B189="",$C189=""),"",B189*'MPTO_working_3-way'!$I188)</f>
        <v>3.6219490603738276</v>
      </c>
      <c r="G189" s="48">
        <f>IF(OR($A189="",$B189="",$C189=""),"",C189*'MPTO_working_3-way'!$I188)</f>
        <v>2.1299529985721088</v>
      </c>
      <c r="H189" s="46">
        <f>IF(OR($A189="",$B189="",$C189=""),"",'MPTO_working_3-way'!E188)</f>
        <v>3.9662733871124032</v>
      </c>
      <c r="I189" s="47">
        <f>IF(OR($A189="",$B189="",$C189=""),"",'MPTO_working_3-way'!F188)</f>
        <v>3.6438282901135493</v>
      </c>
      <c r="J189" s="48">
        <f>IF(OR($A189="",$B189="",$C189=""),"",'MPTO_working_3-way'!G188)</f>
        <v>2.1122111302928124</v>
      </c>
      <c r="K189" s="46">
        <f>IF(OR($A189="",$B189="",$C189=""),"",'OddsRatio_working_3-way'!H188)</f>
        <v>3.9501261021136216</v>
      </c>
      <c r="L189" s="47">
        <f>IF(OR($A189="",$B189="",$C189=""),"",'OddsRatio_working_3-way'!I188)</f>
        <v>3.6362828997611087</v>
      </c>
      <c r="M189" s="48">
        <f>IF(OR($A189="",$B189="",$C189=""),"",'OddsRatio_working_3-way'!J188)</f>
        <v>2.1193740883906291</v>
      </c>
      <c r="N189" s="49">
        <f t="shared" si="42"/>
        <v>25.441163120369271</v>
      </c>
      <c r="O189" s="50">
        <f t="shared" si="43"/>
        <v>27.609444068128013</v>
      </c>
      <c r="P189" s="50">
        <f t="shared" si="44"/>
        <v>46.949392811502705</v>
      </c>
      <c r="Q189" t="s">
        <v>322</v>
      </c>
      <c r="R189" t="s">
        <v>323</v>
      </c>
      <c r="S189" s="40">
        <v>44409</v>
      </c>
      <c r="T189" s="52">
        <v>100</v>
      </c>
      <c r="U189" s="52">
        <f t="shared" si="45"/>
        <v>73.821989528795811</v>
      </c>
      <c r="V189" s="52">
        <f t="shared" si="46"/>
        <v>71.590909090909093</v>
      </c>
      <c r="W189" s="52">
        <f t="shared" si="47"/>
        <v>51.690821256038639</v>
      </c>
      <c r="X189" s="52">
        <f t="shared" si="48"/>
        <v>76.718269653052261</v>
      </c>
      <c r="Y189" s="52">
        <f t="shared" si="49"/>
        <v>74.487189215165557</v>
      </c>
      <c r="Z189" s="52">
        <f t="shared" si="50"/>
        <v>54.587101380295103</v>
      </c>
      <c r="AA189" s="52">
        <f t="shared" si="51"/>
        <v>-2.8962801242564495</v>
      </c>
      <c r="AB189" s="52">
        <f t="shared" si="52"/>
        <v>-2.8962801242564638</v>
      </c>
      <c r="AC189" s="52">
        <f t="shared" si="53"/>
        <v>-2.8962801242564638</v>
      </c>
      <c r="AF189">
        <v>2.0499999999999998</v>
      </c>
      <c r="AG189">
        <v>1.85</v>
      </c>
      <c r="AH189" s="59" t="s">
        <v>416</v>
      </c>
      <c r="AJ189" t="s">
        <v>411</v>
      </c>
    </row>
    <row r="190" spans="1:36" ht="15" x14ac:dyDescent="0.25">
      <c r="A190">
        <v>2.44</v>
      </c>
      <c r="B190">
        <v>3.44</v>
      </c>
      <c r="C190">
        <v>3.05</v>
      </c>
      <c r="D190" s="45">
        <f t="shared" si="17"/>
        <v>2.8402592451391762E-2</v>
      </c>
      <c r="E190" s="46">
        <f>IF(OR($A190="",$B190="",$C190=""),"",A190*'MPTO_working_3-way'!$I189)</f>
        <v>2.509302325581396</v>
      </c>
      <c r="F190" s="47">
        <f>IF(OR($A190="",$B190="",$C190=""),"",B190*'MPTO_working_3-way'!$I189)</f>
        <v>3.5377049180327877</v>
      </c>
      <c r="G190" s="48">
        <f>IF(OR($A190="",$B190="",$C190=""),"",C190*'MPTO_working_3-way'!$I189)</f>
        <v>3.1366279069767447</v>
      </c>
      <c r="H190" s="46">
        <f>IF(OR($A190="",$B190="",$C190=""),"",'MPTO_working_3-way'!E189)</f>
        <v>2.4976987779717512</v>
      </c>
      <c r="I190" s="47">
        <f>IF(OR($A190="",$B190="",$C190=""),"",'MPTO_working_3-way'!F189)</f>
        <v>3.5558065973791244</v>
      </c>
      <c r="J190" s="48">
        <f>IF(OR($A190="",$B190="",$C190=""),"",'MPTO_working_3-way'!G189)</f>
        <v>3.1406904809419278</v>
      </c>
      <c r="K190" s="46">
        <f>IF(OR($A190="",$B190="",$C190=""),"",'OddsRatio_working_3-way'!H189)</f>
        <v>2.5029358934741048</v>
      </c>
      <c r="L190" s="47">
        <f>IF(OR($A190="",$B190="",$C190=""),"",'OddsRatio_working_3-way'!I189)</f>
        <v>3.546641375053345</v>
      </c>
      <c r="M190" s="48">
        <f>IF(OR($A190="",$B190="",$C190=""),"",'OddsRatio_working_3-way'!J189)</f>
        <v>3.1395962372374404</v>
      </c>
      <c r="N190" s="49">
        <f t="shared" si="42"/>
        <v>39.851714550509719</v>
      </c>
      <c r="O190" s="50">
        <f t="shared" si="43"/>
        <v>28.266913809082478</v>
      </c>
      <c r="P190" s="50">
        <f t="shared" si="44"/>
        <v>31.881371640407778</v>
      </c>
      <c r="Q190" t="s">
        <v>43</v>
      </c>
      <c r="R190" t="s">
        <v>324</v>
      </c>
      <c r="S190" s="40">
        <v>44409</v>
      </c>
      <c r="T190" s="52">
        <v>100</v>
      </c>
      <c r="U190" s="52">
        <f t="shared" si="45"/>
        <v>59.016393442622956</v>
      </c>
      <c r="V190" s="52">
        <f t="shared" si="46"/>
        <v>70.930232558139537</v>
      </c>
      <c r="W190" s="52">
        <f t="shared" si="47"/>
        <v>67.21311475409837</v>
      </c>
      <c r="X190" s="52">
        <f t="shared" si="48"/>
        <v>61.856652687762107</v>
      </c>
      <c r="Y190" s="52">
        <f t="shared" si="49"/>
        <v>73.770491803278688</v>
      </c>
      <c r="Z190" s="52">
        <f t="shared" si="50"/>
        <v>70.053373999237522</v>
      </c>
      <c r="AA190" s="52">
        <f t="shared" si="51"/>
        <v>-2.8402592451391513</v>
      </c>
      <c r="AB190" s="52">
        <f t="shared" si="52"/>
        <v>-2.8402592451391513</v>
      </c>
      <c r="AC190" s="52">
        <f t="shared" si="53"/>
        <v>-2.8402592451391513</v>
      </c>
      <c r="AF190">
        <v>1.98</v>
      </c>
      <c r="AG190">
        <v>1.91</v>
      </c>
      <c r="AH190" s="59" t="s">
        <v>417</v>
      </c>
      <c r="AJ190" t="s">
        <v>305</v>
      </c>
    </row>
    <row r="191" spans="1:36" ht="15" x14ac:dyDescent="0.25">
      <c r="A191">
        <v>3.29</v>
      </c>
      <c r="B191">
        <v>3.15</v>
      </c>
      <c r="C191">
        <v>2.4300000000000002</v>
      </c>
      <c r="D191" s="45">
        <f t="shared" si="17"/>
        <v>3.2934318986328259E-2</v>
      </c>
      <c r="E191" s="46">
        <f>IF(OR($A191="",$B191="",$C191=""),"",A191*'MPTO_working_3-way'!$I190)</f>
        <v>3.3983539094650199</v>
      </c>
      <c r="F191" s="47">
        <f>IF(OR($A191="",$B191="",$C191=""),"",B191*'MPTO_working_3-way'!$I190)</f>
        <v>3.2537431048069339</v>
      </c>
      <c r="G191" s="48">
        <f>IF(OR($A191="",$B191="",$C191=""),"",C191*'MPTO_working_3-way'!$I190)</f>
        <v>2.5100303951367779</v>
      </c>
      <c r="H191" s="46">
        <f>IF(OR($A191="",$B191="",$C191=""),"",'MPTO_working_3-way'!E190)</f>
        <v>3.4132807719128464</v>
      </c>
      <c r="I191" s="47">
        <f>IF(OR($A191="",$B191="",$C191=""),"",'MPTO_working_3-way'!F190)</f>
        <v>3.2628321112275009</v>
      </c>
      <c r="J191" s="48">
        <f>IF(OR($A191="",$B191="",$C191=""),"",'MPTO_working_3-way'!G190)</f>
        <v>2.4966013303215466</v>
      </c>
      <c r="K191" s="46">
        <f>IF(OR($A191="",$B191="",$C191=""),"",'OddsRatio_working_3-way'!H190)</f>
        <v>3.4062233474009882</v>
      </c>
      <c r="L191" s="47">
        <f>IF(OR($A191="",$B191="",$C191=""),"",'OddsRatio_working_3-way'!I190)</f>
        <v>3.2591179899179581</v>
      </c>
      <c r="M191" s="48">
        <f>IF(OR($A191="",$B191="",$C191=""),"",'OddsRatio_working_3-way'!J190)</f>
        <v>2.5025761514338054</v>
      </c>
      <c r="N191" s="49">
        <f t="shared" si="42"/>
        <v>29.426011140712045</v>
      </c>
      <c r="O191" s="50">
        <f t="shared" si="43"/>
        <v>30.733833858077027</v>
      </c>
      <c r="P191" s="50">
        <f t="shared" si="44"/>
        <v>39.840155001210945</v>
      </c>
      <c r="Q191" t="s">
        <v>233</v>
      </c>
      <c r="R191" t="s">
        <v>229</v>
      </c>
      <c r="S191" s="40">
        <v>44409</v>
      </c>
      <c r="T191" s="52">
        <v>100</v>
      </c>
      <c r="U191" s="52">
        <f t="shared" si="45"/>
        <v>69.6048632218845</v>
      </c>
      <c r="V191" s="52">
        <f t="shared" si="46"/>
        <v>68.253968253968253</v>
      </c>
      <c r="W191" s="52">
        <f t="shared" si="47"/>
        <v>58.847736625514408</v>
      </c>
      <c r="X191" s="52">
        <f t="shared" si="48"/>
        <v>72.898295120517332</v>
      </c>
      <c r="Y191" s="52">
        <f t="shared" si="49"/>
        <v>71.547400152601099</v>
      </c>
      <c r="Z191" s="52">
        <f t="shared" si="50"/>
        <v>62.14116852414724</v>
      </c>
      <c r="AA191" s="52">
        <f t="shared" si="51"/>
        <v>-3.2934318986328321</v>
      </c>
      <c r="AB191" s="52">
        <f t="shared" si="52"/>
        <v>-3.2934318986328464</v>
      </c>
      <c r="AC191" s="52">
        <f t="shared" si="53"/>
        <v>-3.2934318986328321</v>
      </c>
      <c r="AF191">
        <v>2.2200000000000002</v>
      </c>
      <c r="AG191">
        <v>1.7</v>
      </c>
      <c r="AH191" s="59" t="s">
        <v>418</v>
      </c>
      <c r="AJ191" t="s">
        <v>309</v>
      </c>
    </row>
    <row r="192" spans="1:36" ht="15" x14ac:dyDescent="0.25">
      <c r="A192">
        <v>6.02</v>
      </c>
      <c r="B192">
        <v>3.86</v>
      </c>
      <c r="C192">
        <v>1.63</v>
      </c>
      <c r="D192" s="45">
        <f t="shared" si="17"/>
        <v>3.8677246838922041E-2</v>
      </c>
      <c r="E192" s="46">
        <f>IF(OR($A192="",$B192="",$C192=""),"",A192*'MPTO_working_3-way'!$I191)</f>
        <v>6.2528370259703099</v>
      </c>
      <c r="F192" s="47">
        <f>IF(OR($A192="",$B192="",$C192=""),"",B192*'MPTO_working_3-way'!$I191)</f>
        <v>4.0092941727982385</v>
      </c>
      <c r="G192" s="48">
        <f>IF(OR($A192="",$B192="",$C192=""),"",C192*'MPTO_working_3-way'!$I191)</f>
        <v>1.6930439123474428</v>
      </c>
      <c r="H192" s="46">
        <f>IF(OR($A192="",$B192="",$C192=""),"",'MPTO_working_3-way'!E191)</f>
        <v>6.5265400590772114</v>
      </c>
      <c r="I192" s="47">
        <f>IF(OR($A192="",$B192="",$C192=""),"",'MPTO_working_3-way'!F191)</f>
        <v>4.0621518676189998</v>
      </c>
      <c r="J192" s="48">
        <f>IF(OR($A192="",$B192="",$C192=""),"",'MPTO_working_3-way'!G191)</f>
        <v>1.6649891432011388</v>
      </c>
      <c r="K192" s="46">
        <f>IF(OR($A192="",$B192="",$C192=""),"",'OddsRatio_working_3-way'!H191)</f>
        <v>6.3769872731793908</v>
      </c>
      <c r="L192" s="47">
        <f>IF(OR($A192="",$B192="",$C192=""),"",'OddsRatio_working_3-way'!I191)</f>
        <v>4.0633831875085766</v>
      </c>
      <c r="M192" s="48">
        <f>IF(OR($A192="",$B192="",$C192=""),"",'OddsRatio_working_3-way'!J191)</f>
        <v>1.6748011916539876</v>
      </c>
      <c r="N192" s="49">
        <f t="shared" si="42"/>
        <v>15.992740508774428</v>
      </c>
      <c r="O192" s="50">
        <f t="shared" si="43"/>
        <v>24.942046078451309</v>
      </c>
      <c r="P192" s="50">
        <f t="shared" si="44"/>
        <v>59.065213412774263</v>
      </c>
      <c r="Q192" t="s">
        <v>230</v>
      </c>
      <c r="R192" t="s">
        <v>236</v>
      </c>
      <c r="S192" s="40">
        <v>44409</v>
      </c>
      <c r="T192" s="52">
        <v>100</v>
      </c>
      <c r="U192" s="52">
        <f t="shared" si="45"/>
        <v>83.388704318936874</v>
      </c>
      <c r="V192" s="52">
        <f t="shared" si="46"/>
        <v>74.093264248704671</v>
      </c>
      <c r="W192" s="52">
        <f t="shared" si="47"/>
        <v>38.650306748466257</v>
      </c>
      <c r="X192" s="52">
        <f t="shared" si="48"/>
        <v>87.25642900282908</v>
      </c>
      <c r="Y192" s="52">
        <f t="shared" si="49"/>
        <v>77.960988932596862</v>
      </c>
      <c r="Z192" s="52">
        <f t="shared" si="50"/>
        <v>42.518031432358462</v>
      </c>
      <c r="AA192" s="52">
        <f t="shared" si="51"/>
        <v>-3.8677246838922059</v>
      </c>
      <c r="AB192" s="52">
        <f t="shared" si="52"/>
        <v>-3.8677246838921917</v>
      </c>
      <c r="AC192" s="52">
        <f t="shared" si="53"/>
        <v>-3.8677246838922059</v>
      </c>
      <c r="AF192">
        <v>2.14</v>
      </c>
      <c r="AG192">
        <v>1.75</v>
      </c>
      <c r="AH192" s="59" t="s">
        <v>419</v>
      </c>
      <c r="AJ192" t="s">
        <v>309</v>
      </c>
    </row>
    <row r="193" spans="1:36" ht="15" x14ac:dyDescent="0.25">
      <c r="A193">
        <v>2.27</v>
      </c>
      <c r="B193">
        <v>3.14</v>
      </c>
      <c r="C193">
        <v>3.62</v>
      </c>
      <c r="D193" s="45">
        <f t="shared" si="17"/>
        <v>3.5243065863503231E-2</v>
      </c>
      <c r="E193" s="46">
        <f>IF(OR($A193="",$B193="",$C193=""),"",A193*'MPTO_working_3-way'!$I192)</f>
        <v>2.3500017595101523</v>
      </c>
      <c r="F193" s="47">
        <f>IF(OR($A193="",$B193="",$C193=""),"",B193*'MPTO_working_3-way'!$I192)</f>
        <v>3.2506632268114002</v>
      </c>
      <c r="G193" s="48">
        <f>IF(OR($A193="",$B193="",$C193=""),"",C193*'MPTO_working_3-way'!$I192)</f>
        <v>3.7475798984258817</v>
      </c>
      <c r="H193" s="46">
        <f>IF(OR($A193="",$B193="",$C193=""),"",'MPTO_working_3-way'!E192)</f>
        <v>2.3321931861361604</v>
      </c>
      <c r="I193" s="47">
        <f>IF(OR($A193="",$B193="",$C193=""),"",'MPTO_working_3-way'!F192)</f>
        <v>3.2602637696693013</v>
      </c>
      <c r="J193" s="48">
        <f>IF(OR($A193="",$B193="",$C193=""),"",'MPTO_working_3-way'!G192)</f>
        <v>3.780784013469547</v>
      </c>
      <c r="K193" s="46">
        <f>IF(OR($A193="",$B193="",$C193=""),"",'OddsRatio_working_3-way'!H192)</f>
        <v>2.3398717974002725</v>
      </c>
      <c r="L193" s="47">
        <f>IF(OR($A193="",$B193="",$C193=""),"",'OddsRatio_working_3-way'!I192)</f>
        <v>3.2577367294776249</v>
      </c>
      <c r="M193" s="48">
        <f>IF(OR($A193="",$B193="",$C193=""),"",'OddsRatio_working_3-way'!J192)</f>
        <v>3.7641449678651289</v>
      </c>
      <c r="N193" s="49">
        <f t="shared" si="42"/>
        <v>42.553159628631327</v>
      </c>
      <c r="O193" s="50">
        <f t="shared" si="43"/>
        <v>30.762952979934109</v>
      </c>
      <c r="P193" s="50">
        <f t="shared" si="44"/>
        <v>26.683887391434563</v>
      </c>
      <c r="Q193" t="s">
        <v>253</v>
      </c>
      <c r="R193" t="s">
        <v>238</v>
      </c>
      <c r="S193" s="40">
        <v>44409</v>
      </c>
      <c r="T193" s="52">
        <v>100</v>
      </c>
      <c r="U193" s="52">
        <f t="shared" si="45"/>
        <v>55.947136563876647</v>
      </c>
      <c r="V193" s="52">
        <f t="shared" si="46"/>
        <v>68.152866242038215</v>
      </c>
      <c r="W193" s="52">
        <f t="shared" si="47"/>
        <v>72.375690607734811</v>
      </c>
      <c r="X193" s="52">
        <f t="shared" si="48"/>
        <v>59.471443150226975</v>
      </c>
      <c r="Y193" s="52">
        <f t="shared" si="49"/>
        <v>71.677172828388549</v>
      </c>
      <c r="Z193" s="52">
        <f t="shared" si="50"/>
        <v>75.899997194085131</v>
      </c>
      <c r="AA193" s="52">
        <f t="shared" si="51"/>
        <v>-3.5243065863503276</v>
      </c>
      <c r="AB193" s="52">
        <f t="shared" si="52"/>
        <v>-3.5243065863503347</v>
      </c>
      <c r="AC193" s="52">
        <f t="shared" si="53"/>
        <v>-3.5243065863503205</v>
      </c>
      <c r="AF193">
        <v>2.2999999999999998</v>
      </c>
      <c r="AG193">
        <v>1.66</v>
      </c>
      <c r="AH193" s="59" t="s">
        <v>417</v>
      </c>
      <c r="AJ193" t="s">
        <v>309</v>
      </c>
    </row>
    <row r="194" spans="1:36" ht="15" x14ac:dyDescent="0.25">
      <c r="A194">
        <v>2.3199999999999998</v>
      </c>
      <c r="B194">
        <v>2.98</v>
      </c>
      <c r="C194">
        <v>3.73</v>
      </c>
      <c r="D194" s="45">
        <f t="shared" si="17"/>
        <v>3.4701467302586719E-2</v>
      </c>
      <c r="E194" s="46">
        <f>IF(OR($A194="",$B194="",$C194=""),"",A194*'MPTO_working_3-way'!$I193)</f>
        <v>2.4005074041420009</v>
      </c>
      <c r="F194" s="47">
        <f>IF(OR($A194="",$B194="",$C194=""),"",B194*'MPTO_working_3-way'!$I193)</f>
        <v>3.0834103725617084</v>
      </c>
      <c r="G194" s="48">
        <f>IF(OR($A194="",$B194="",$C194=""),"",C194*'MPTO_working_3-way'!$I193)</f>
        <v>3.8594364730386483</v>
      </c>
      <c r="H194" s="46">
        <f>IF(OR($A194="",$B194="",$C194=""),"",'MPTO_working_3-way'!E193)</f>
        <v>2.38397590385207</v>
      </c>
      <c r="I194" s="47">
        <f>IF(OR($A194="",$B194="",$C194=""),"",'MPTO_working_3-way'!F193)</f>
        <v>3.0863881839922302</v>
      </c>
      <c r="J194" s="48">
        <f>IF(OR($A194="",$B194="",$C194=""),"",'MPTO_working_3-way'!G193)</f>
        <v>3.898189291022319</v>
      </c>
      <c r="K194" s="46">
        <f>IF(OR($A194="",$B194="",$C194=""),"",'OddsRatio_working_3-way'!H193)</f>
        <v>2.3913587971524537</v>
      </c>
      <c r="L194" s="47">
        <f>IF(OR($A194="",$B194="",$C194=""),"",'OddsRatio_working_3-way'!I193)</f>
        <v>3.0870381957286801</v>
      </c>
      <c r="M194" s="48">
        <f>IF(OR($A194="",$B194="",$C194=""),"",'OddsRatio_working_3-way'!J193)</f>
        <v>3.8775829668380291</v>
      </c>
      <c r="N194" s="49">
        <f t="shared" si="42"/>
        <v>41.657859428991188</v>
      </c>
      <c r="O194" s="50">
        <f t="shared" si="43"/>
        <v>32.431622105791789</v>
      </c>
      <c r="P194" s="50">
        <f t="shared" si="44"/>
        <v>25.910518465217038</v>
      </c>
      <c r="Q194" t="s">
        <v>225</v>
      </c>
      <c r="R194" t="s">
        <v>232</v>
      </c>
      <c r="S194" s="40">
        <v>44409</v>
      </c>
      <c r="T194" s="52">
        <v>100</v>
      </c>
      <c r="U194" s="52">
        <f t="shared" si="45"/>
        <v>56.896551724137922</v>
      </c>
      <c r="V194" s="52">
        <f t="shared" si="46"/>
        <v>66.442953020134226</v>
      </c>
      <c r="W194" s="52">
        <f t="shared" si="47"/>
        <v>73.190348525469176</v>
      </c>
      <c r="X194" s="52">
        <f t="shared" si="48"/>
        <v>60.366698454396605</v>
      </c>
      <c r="Y194" s="52">
        <f t="shared" si="49"/>
        <v>69.913099750392902</v>
      </c>
      <c r="Z194" s="52">
        <f t="shared" si="50"/>
        <v>76.660495255727852</v>
      </c>
      <c r="AA194" s="52">
        <f t="shared" si="51"/>
        <v>-3.4701467302586835</v>
      </c>
      <c r="AB194" s="52">
        <f t="shared" si="52"/>
        <v>-3.4701467302586764</v>
      </c>
      <c r="AC194" s="52">
        <f t="shared" si="53"/>
        <v>-3.4701467302586764</v>
      </c>
      <c r="AF194">
        <v>2.69</v>
      </c>
      <c r="AG194">
        <v>1.5</v>
      </c>
      <c r="AH194" s="59" t="s">
        <v>420</v>
      </c>
      <c r="AJ194" t="s">
        <v>309</v>
      </c>
    </row>
    <row r="195" spans="1:36" ht="15" x14ac:dyDescent="0.25">
      <c r="A195">
        <v>3.19</v>
      </c>
      <c r="B195">
        <v>3.14</v>
      </c>
      <c r="C195">
        <v>2.4900000000000002</v>
      </c>
      <c r="D195" s="45">
        <f t="shared" si="17"/>
        <v>3.3557387106880388E-2</v>
      </c>
      <c r="E195" s="46">
        <f>IF(OR($A195="",$B195="",$C195=""),"",A195*'MPTO_working_3-way'!$I194)</f>
        <v>3.2970480648709484</v>
      </c>
      <c r="F195" s="47">
        <f>IF(OR($A195="",$B195="",$C195=""),"",B195*'MPTO_working_3-way'!$I194)</f>
        <v>3.2453701955156045</v>
      </c>
      <c r="G195" s="48">
        <f>IF(OR($A195="",$B195="",$C195=""),"",C195*'MPTO_working_3-way'!$I194)</f>
        <v>2.5735578938961323</v>
      </c>
      <c r="H195" s="46">
        <f>IF(OR($A195="",$B195="",$C195=""),"",'MPTO_working_3-way'!E194)</f>
        <v>3.3080397512975246</v>
      </c>
      <c r="I195" s="47">
        <f>IF(OR($A195="",$B195="",$C195=""),"",'MPTO_working_3-way'!F194)</f>
        <v>3.2543021513170429</v>
      </c>
      <c r="J195" s="48">
        <f>IF(OR($A195="",$B195="",$C195=""),"",'MPTO_working_3-way'!G194)</f>
        <v>2.5613400603310175</v>
      </c>
      <c r="K195" s="46">
        <f>IF(OR($A195="",$B195="",$C195=""),"",'OddsRatio_working_3-way'!H194)</f>
        <v>3.3029492963300764</v>
      </c>
      <c r="L195" s="47">
        <f>IF(OR($A195="",$B195="",$C195=""),"",'OddsRatio_working_3-way'!I194)</f>
        <v>3.2503705452723124</v>
      </c>
      <c r="M195" s="48">
        <f>IF(OR($A195="",$B195="",$C195=""),"",'OddsRatio_working_3-way'!J194)</f>
        <v>2.5668467815213769</v>
      </c>
      <c r="N195" s="49">
        <f t="shared" si="42"/>
        <v>30.330161414833412</v>
      </c>
      <c r="O195" s="50">
        <f t="shared" si="43"/>
        <v>30.813125768572796</v>
      </c>
      <c r="P195" s="50">
        <f t="shared" si="44"/>
        <v>38.856712816593806</v>
      </c>
      <c r="Q195" t="s">
        <v>237</v>
      </c>
      <c r="R195" t="s">
        <v>239</v>
      </c>
      <c r="S195" s="40">
        <v>44409</v>
      </c>
      <c r="T195" s="52">
        <v>100</v>
      </c>
      <c r="U195" s="52">
        <f t="shared" si="45"/>
        <v>68.652037617554868</v>
      </c>
      <c r="V195" s="52">
        <f t="shared" si="46"/>
        <v>68.152866242038215</v>
      </c>
      <c r="W195" s="52">
        <f t="shared" si="47"/>
        <v>59.839357429718881</v>
      </c>
      <c r="X195" s="52">
        <f t="shared" si="48"/>
        <v>72.007776328242898</v>
      </c>
      <c r="Y195" s="52">
        <f t="shared" si="49"/>
        <v>71.508604952726259</v>
      </c>
      <c r="Z195" s="52">
        <f t="shared" si="50"/>
        <v>63.195096140406925</v>
      </c>
      <c r="AA195" s="52">
        <f t="shared" si="51"/>
        <v>-3.3557387106880299</v>
      </c>
      <c r="AB195" s="52">
        <f t="shared" si="52"/>
        <v>-3.3557387106880441</v>
      </c>
      <c r="AC195" s="52">
        <f t="shared" si="53"/>
        <v>-3.3557387106880441</v>
      </c>
      <c r="AF195">
        <v>2.5299999999999998</v>
      </c>
      <c r="AG195">
        <v>1.56</v>
      </c>
      <c r="AH195" s="59" t="s">
        <v>417</v>
      </c>
      <c r="AJ195" t="s">
        <v>309</v>
      </c>
    </row>
    <row r="196" spans="1:36" ht="15" x14ac:dyDescent="0.25">
      <c r="A196">
        <v>2.23</v>
      </c>
      <c r="B196">
        <v>3.12</v>
      </c>
      <c r="C196">
        <v>3.79</v>
      </c>
      <c r="D196" s="45">
        <f t="shared" si="17"/>
        <v>3.2795556530426317E-2</v>
      </c>
      <c r="E196" s="46">
        <f>IF(OR($A196="",$B196="",$C196=""),"",A196*'MPTO_working_3-way'!$I195)</f>
        <v>2.3031340910628506</v>
      </c>
      <c r="F196" s="47">
        <f>IF(OR($A196="",$B196="",$C196=""),"",B196*'MPTO_working_3-way'!$I195)</f>
        <v>3.2223221363749301</v>
      </c>
      <c r="G196" s="48">
        <f>IF(OR($A196="",$B196="",$C196=""),"",C196*'MPTO_working_3-way'!$I195)</f>
        <v>3.9142951592503157</v>
      </c>
      <c r="H196" s="46">
        <f>IF(OR($A196="",$B196="",$C196=""),"",'MPTO_working_3-way'!E195)</f>
        <v>2.2857213853125851</v>
      </c>
      <c r="I196" s="47">
        <f>IF(OR($A196="",$B196="",$C196=""),"",'MPTO_working_3-way'!F195)</f>
        <v>3.2301727246832046</v>
      </c>
      <c r="J196" s="48">
        <f>IF(OR($A196="",$B196="",$C196=""),"",'MPTO_working_3-way'!G195)</f>
        <v>3.9538132839237732</v>
      </c>
      <c r="K196" s="46">
        <f>IF(OR($A196="",$B196="",$C196=""),"",'OddsRatio_working_3-way'!H195)</f>
        <v>2.2932155172763626</v>
      </c>
      <c r="L196" s="47">
        <f>IF(OR($A196="",$B196="",$C196=""),"",'OddsRatio_working_3-way'!I195)</f>
        <v>3.228956826525113</v>
      </c>
      <c r="M196" s="48">
        <f>IF(OR($A196="",$B196="",$C196=""),"",'OddsRatio_working_3-way'!J195)</f>
        <v>3.9333912952854075</v>
      </c>
      <c r="N196" s="49">
        <f t="shared" si="42"/>
        <v>43.419095912844561</v>
      </c>
      <c r="O196" s="50">
        <f t="shared" si="43"/>
        <v>31.033520476167748</v>
      </c>
      <c r="P196" s="50">
        <f t="shared" si="44"/>
        <v>25.547383610987701</v>
      </c>
      <c r="Q196" t="s">
        <v>251</v>
      </c>
      <c r="R196" t="s">
        <v>224</v>
      </c>
      <c r="S196" s="40">
        <v>44409</v>
      </c>
      <c r="T196" s="52">
        <v>100</v>
      </c>
      <c r="U196" s="52">
        <f t="shared" si="45"/>
        <v>55.156950672645742</v>
      </c>
      <c r="V196" s="52">
        <f t="shared" si="46"/>
        <v>67.948717948717942</v>
      </c>
      <c r="W196" s="52">
        <f t="shared" si="47"/>
        <v>73.614775725593674</v>
      </c>
      <c r="X196" s="52">
        <f t="shared" si="48"/>
        <v>58.436506325688377</v>
      </c>
      <c r="Y196" s="52">
        <f t="shared" si="49"/>
        <v>71.228273601760591</v>
      </c>
      <c r="Z196" s="52">
        <f t="shared" si="50"/>
        <v>76.894331378636309</v>
      </c>
      <c r="AA196" s="52">
        <f t="shared" si="51"/>
        <v>-3.2795556530426353</v>
      </c>
      <c r="AB196" s="52">
        <f t="shared" si="52"/>
        <v>-3.2795556530426495</v>
      </c>
      <c r="AC196" s="52">
        <f t="shared" si="53"/>
        <v>-3.2795556530426353</v>
      </c>
      <c r="AF196">
        <v>2.6</v>
      </c>
      <c r="AG196">
        <v>1.53</v>
      </c>
      <c r="AH196" s="59" t="s">
        <v>421</v>
      </c>
      <c r="AJ196" t="s">
        <v>309</v>
      </c>
    </row>
    <row r="197" spans="1:36" ht="15" x14ac:dyDescent="0.25">
      <c r="A197">
        <v>2.75</v>
      </c>
      <c r="B197">
        <v>2.94</v>
      </c>
      <c r="C197">
        <v>3.04</v>
      </c>
      <c r="D197" s="45">
        <f t="shared" ref="D197:D260" si="54">IF(OR($A197="",$B197="",$C197=""),"",(1/A197)+(1/B197)+(1/C197)-1)</f>
        <v>3.2719786479185053E-2</v>
      </c>
      <c r="E197" s="46">
        <f>IF(OR($A197="",$B197="",$C197=""),"",A197*'MPTO_working_3-way'!$I196)</f>
        <v>2.8399794128177591</v>
      </c>
      <c r="F197" s="47">
        <f>IF(OR($A197="",$B197="",$C197=""),"",B197*'MPTO_working_3-way'!$I196)</f>
        <v>3.036196172248804</v>
      </c>
      <c r="G197" s="48">
        <f>IF(OR($A197="",$B197="",$C197=""),"",C197*'MPTO_working_3-way'!$I196)</f>
        <v>3.1394681508967226</v>
      </c>
      <c r="H197" s="46">
        <f>IF(OR($A197="",$B197="",$C197=""),"",'MPTO_working_3-way'!E196)</f>
        <v>2.8350314895842148</v>
      </c>
      <c r="I197" s="47">
        <f>IF(OR($A197="",$B197="",$C197=""),"",'MPTO_working_3-way'!F196)</f>
        <v>3.0373952660674419</v>
      </c>
      <c r="J197" s="48">
        <f>IF(OR($A197="",$B197="",$C197=""),"",'MPTO_working_3-way'!G196)</f>
        <v>3.1442509423985543</v>
      </c>
      <c r="K197" s="46">
        <f>IF(OR($A197="",$B197="",$C197=""),"",'OddsRatio_working_3-way'!H196)</f>
        <v>2.8374002294050196</v>
      </c>
      <c r="L197" s="47">
        <f>IF(OR($A197="",$B197="",$C197=""),"",'OddsRatio_working_3-way'!I196)</f>
        <v>3.0368893971689923</v>
      </c>
      <c r="M197" s="48">
        <f>IF(OR($A197="",$B197="",$C197=""),"",'OddsRatio_working_3-way'!J196)</f>
        <v>3.1418836959921363</v>
      </c>
      <c r="N197" s="49">
        <f t="shared" si="42"/>
        <v>35.211522854238723</v>
      </c>
      <c r="O197" s="50">
        <f t="shared" si="43"/>
        <v>32.935948248012416</v>
      </c>
      <c r="P197" s="50">
        <f t="shared" si="44"/>
        <v>31.852528897748851</v>
      </c>
      <c r="Q197" t="s">
        <v>227</v>
      </c>
      <c r="R197" t="s">
        <v>228</v>
      </c>
      <c r="S197" s="40">
        <v>44409</v>
      </c>
      <c r="T197" s="52">
        <v>100</v>
      </c>
      <c r="U197" s="52">
        <f t="shared" si="45"/>
        <v>63.63636363636364</v>
      </c>
      <c r="V197" s="52">
        <f t="shared" si="46"/>
        <v>65.986394557823132</v>
      </c>
      <c r="W197" s="52">
        <f t="shared" si="47"/>
        <v>67.10526315789474</v>
      </c>
      <c r="X197" s="52">
        <f t="shared" si="48"/>
        <v>66.908342284282128</v>
      </c>
      <c r="Y197" s="52">
        <f t="shared" si="49"/>
        <v>69.258373205741634</v>
      </c>
      <c r="Z197" s="52">
        <f t="shared" si="50"/>
        <v>70.377241805813242</v>
      </c>
      <c r="AA197" s="52">
        <f t="shared" si="51"/>
        <v>-3.2719786479184876</v>
      </c>
      <c r="AB197" s="52">
        <f t="shared" si="52"/>
        <v>-3.2719786479185018</v>
      </c>
      <c r="AC197" s="52">
        <f t="shared" si="53"/>
        <v>-3.2719786479185018</v>
      </c>
      <c r="AF197">
        <v>2.5499999999999998</v>
      </c>
      <c r="AG197">
        <v>1.55</v>
      </c>
      <c r="AH197" s="59" t="s">
        <v>422</v>
      </c>
      <c r="AJ197" t="s">
        <v>309</v>
      </c>
    </row>
    <row r="198" spans="1:36" s="52" customFormat="1" ht="15" x14ac:dyDescent="0.25">
      <c r="A198">
        <v>3.52</v>
      </c>
      <c r="B198">
        <v>2.95</v>
      </c>
      <c r="C198">
        <v>2.44</v>
      </c>
      <c r="D198" s="45">
        <f t="shared" si="54"/>
        <v>3.2910025512137286E-2</v>
      </c>
      <c r="E198" s="46">
        <f>IF(OR($A198="",$B198="",$C198=""),"",A198*'MPTO_working_3-way'!$I197)</f>
        <v>3.6358432898027231</v>
      </c>
      <c r="F198" s="47">
        <f>IF(OR($A198="",$B198="",$C198=""),"",B198*'MPTO_working_3-way'!$I197)</f>
        <v>3.0470845752608051</v>
      </c>
      <c r="G198" s="48">
        <f>IF(OR($A198="",$B198="",$C198=""),"",C198*'MPTO_working_3-way'!$I197)</f>
        <v>2.5203004622496148</v>
      </c>
      <c r="H198" s="46">
        <f>IF(OR($A198="",$B198="",$C198=""),"",'MPTO_working_3-way'!E197)</f>
        <v>3.6613821858791074</v>
      </c>
      <c r="I198" s="47">
        <f>IF(OR($A198="",$B198="",$C198=""),"",'MPTO_working_3-way'!F197)</f>
        <v>3.0486592632284859</v>
      </c>
      <c r="J198" s="48">
        <f>IF(OR($A198="",$B198="",$C198=""),"",'MPTO_working_3-way'!G197)</f>
        <v>2.5071072914715145</v>
      </c>
      <c r="K198" s="46">
        <f>IF(OR($A198="",$B198="",$C198=""),"",'OddsRatio_working_3-way'!H197)</f>
        <v>3.6480088829790485</v>
      </c>
      <c r="L198" s="47">
        <f>IF(OR($A198="",$B198="",$C198=""),"",'OddsRatio_working_3-way'!I197)</f>
        <v>3.0490544927814067</v>
      </c>
      <c r="M198" s="48">
        <f>IF(OR($A198="",$B198="",$C198=""),"",'OddsRatio_working_3-way'!J197)</f>
        <v>2.513147933130885</v>
      </c>
      <c r="N198" s="49">
        <f t="shared" si="42"/>
        <v>27.503935684044812</v>
      </c>
      <c r="O198" s="50">
        <f t="shared" si="43"/>
        <v>32.818255460283979</v>
      </c>
      <c r="P198" s="50">
        <f t="shared" si="44"/>
        <v>39.677808855671202</v>
      </c>
      <c r="Q198" t="s">
        <v>234</v>
      </c>
      <c r="R198" t="s">
        <v>250</v>
      </c>
      <c r="S198" s="40">
        <v>44409</v>
      </c>
      <c r="T198" s="52">
        <v>100</v>
      </c>
      <c r="U198" s="52">
        <f t="shared" si="45"/>
        <v>71.590909090909093</v>
      </c>
      <c r="V198" s="52">
        <f t="shared" si="46"/>
        <v>66.101694915254228</v>
      </c>
      <c r="W198" s="52">
        <f t="shared" si="47"/>
        <v>59.016393442622956</v>
      </c>
      <c r="X198" s="52">
        <f t="shared" si="48"/>
        <v>74.881911642122816</v>
      </c>
      <c r="Y198" s="52">
        <f t="shared" si="49"/>
        <v>69.392697466467965</v>
      </c>
      <c r="Z198" s="52">
        <f t="shared" si="50"/>
        <v>62.307395993836678</v>
      </c>
      <c r="AA198" s="52">
        <f t="shared" si="51"/>
        <v>-3.2910025512137224</v>
      </c>
      <c r="AB198" s="52">
        <f t="shared" si="52"/>
        <v>-3.2910025512137366</v>
      </c>
      <c r="AC198" s="52">
        <f t="shared" si="53"/>
        <v>-3.2910025512137224</v>
      </c>
      <c r="AD198" s="53"/>
      <c r="AE198" s="53"/>
      <c r="AF198">
        <v>2.65</v>
      </c>
      <c r="AG198">
        <v>1.51</v>
      </c>
      <c r="AH198" s="59" t="s">
        <v>419</v>
      </c>
      <c r="AI198" s="53"/>
      <c r="AJ198" t="s">
        <v>309</v>
      </c>
    </row>
    <row r="199" spans="1:36" ht="15" x14ac:dyDescent="0.25">
      <c r="A199">
        <v>8.02</v>
      </c>
      <c r="B199">
        <v>4.5999999999999996</v>
      </c>
      <c r="C199">
        <v>1.45</v>
      </c>
      <c r="D199" s="45">
        <f t="shared" si="54"/>
        <v>3.1734756063364955E-2</v>
      </c>
      <c r="E199" s="46">
        <f>IF(OR($A199="",$B199="",$C199=""),"",A199*'MPTO_working_3-way'!$I198)</f>
        <v>8.2745127436281862</v>
      </c>
      <c r="F199" s="47">
        <f>IF(OR($A199="",$B199="",$C199=""),"",B199*'MPTO_working_3-way'!$I198)</f>
        <v>4.7459798778914788</v>
      </c>
      <c r="G199" s="48">
        <f>IF(OR($A199="",$B199="",$C199=""),"",C199*'MPTO_working_3-way'!$I198)</f>
        <v>1.4960153962918792</v>
      </c>
      <c r="H199" s="46">
        <f>IF(OR($A199="",$B199="",$C199=""),"",'MPTO_working_3-way'!E198)</f>
        <v>8.7634717459207998</v>
      </c>
      <c r="I199" s="47">
        <f>IF(OR($A199="",$B199="",$C199=""),"",'MPTO_working_3-way'!F198)</f>
        <v>4.8352847595919179</v>
      </c>
      <c r="J199" s="48">
        <f>IF(OR($A199="",$B199="",$C199=""),"",'MPTO_working_3-way'!G198)</f>
        <v>1.4725872282947812</v>
      </c>
      <c r="K199" s="46">
        <f>IF(OR($A199="",$B199="",$C199=""),"",'OddsRatio_working_3-way'!H198)</f>
        <v>8.4895474655886378</v>
      </c>
      <c r="L199" s="47">
        <f>IF(OR($A199="",$B199="",$C199=""),"",'OddsRatio_working_3-way'!I198)</f>
        <v>4.8407935720967377</v>
      </c>
      <c r="M199" s="48">
        <f>IF(OR($A199="",$B199="",$C199=""),"",'OddsRatio_working_3-way'!J198)</f>
        <v>1.480099196512092</v>
      </c>
      <c r="N199" s="49">
        <f t="shared" si="42"/>
        <v>12.085303763294739</v>
      </c>
      <c r="O199" s="50">
        <f t="shared" si="43"/>
        <v>21.070464387309524</v>
      </c>
      <c r="P199" s="50">
        <f t="shared" si="44"/>
        <v>66.844231849395726</v>
      </c>
      <c r="Q199" t="s">
        <v>325</v>
      </c>
      <c r="R199" t="s">
        <v>172</v>
      </c>
      <c r="S199" s="40">
        <v>44409</v>
      </c>
      <c r="T199" s="52">
        <v>100</v>
      </c>
      <c r="U199" s="52">
        <f t="shared" si="45"/>
        <v>87.531172069825445</v>
      </c>
      <c r="V199" s="52">
        <f t="shared" si="46"/>
        <v>78.260869565217391</v>
      </c>
      <c r="W199" s="52">
        <f t="shared" si="47"/>
        <v>31.03448275862069</v>
      </c>
      <c r="X199" s="52">
        <f t="shared" si="48"/>
        <v>90.704647676161926</v>
      </c>
      <c r="Y199" s="52">
        <f t="shared" si="49"/>
        <v>81.434345171553872</v>
      </c>
      <c r="Z199" s="52">
        <f t="shared" si="50"/>
        <v>34.207958364957172</v>
      </c>
      <c r="AA199" s="52">
        <f t="shared" si="51"/>
        <v>-3.1734756063364813</v>
      </c>
      <c r="AB199" s="52">
        <f t="shared" si="52"/>
        <v>-3.1734756063364813</v>
      </c>
      <c r="AC199" s="52">
        <f t="shared" si="53"/>
        <v>-3.1734756063364813</v>
      </c>
      <c r="AF199">
        <v>1.79</v>
      </c>
      <c r="AG199">
        <v>2.1</v>
      </c>
      <c r="AH199" s="59" t="s">
        <v>417</v>
      </c>
      <c r="AJ199" t="s">
        <v>313</v>
      </c>
    </row>
    <row r="200" spans="1:36" ht="15" x14ac:dyDescent="0.25">
      <c r="A200">
        <v>1.1200000000000001</v>
      </c>
      <c r="B200">
        <v>9.94</v>
      </c>
      <c r="C200">
        <v>23.83</v>
      </c>
      <c r="D200" s="45">
        <f t="shared" si="54"/>
        <v>3.542467562403373E-2</v>
      </c>
      <c r="E200" s="46">
        <f>IF(OR($A200="",$B200="",$C200=""),"",A200*'MPTO_working_3-way'!$I199)</f>
        <v>1.1596756366989178</v>
      </c>
      <c r="F200" s="47">
        <f>IF(OR($A200="",$B200="",$C200=""),"",B200*'MPTO_working_3-way'!$I199)</f>
        <v>10.292121275702895</v>
      </c>
      <c r="G200" s="48">
        <f>IF(OR($A200="",$B200="",$C200=""),"",C200*'MPTO_working_3-way'!$I199)</f>
        <v>24.674170020120723</v>
      </c>
      <c r="H200" s="46">
        <f>IF(OR($A200="",$B200="",$C200=""),"",'MPTO_working_3-way'!E199)</f>
        <v>1.1350107581634186</v>
      </c>
      <c r="I200" s="47">
        <f>IF(OR($A200="",$B200="",$C200=""),"",'MPTO_working_3-way'!F199)</f>
        <v>11.261845086170212</v>
      </c>
      <c r="J200" s="48">
        <f>IF(OR($A200="",$B200="",$C200=""),"",'MPTO_working_3-way'!G199)</f>
        <v>33.161242151388649</v>
      </c>
      <c r="K200" s="46">
        <f>IF(OR($A200="",$B200="",$C200=""),"",'OddsRatio_working_3-way'!H199)</f>
        <v>1.1405474875712343</v>
      </c>
      <c r="L200" s="47">
        <f>IF(OR($A200="",$B200="",$C200=""),"",'OddsRatio_working_3-way'!I199)</f>
        <v>11.470787824056938</v>
      </c>
      <c r="M200" s="48">
        <f>IF(OR($A200="",$B200="",$C200=""),"",'OddsRatio_working_3-way'!J199)</f>
        <v>27.739159510427282</v>
      </c>
      <c r="N200" s="49">
        <f t="shared" si="42"/>
        <v>86.231008771259226</v>
      </c>
      <c r="O200" s="50">
        <f t="shared" si="43"/>
        <v>9.7161700023954047</v>
      </c>
      <c r="P200" s="50">
        <f t="shared" si="44"/>
        <v>4.0528212263453769</v>
      </c>
      <c r="Q200" t="s">
        <v>149</v>
      </c>
      <c r="R200" t="s">
        <v>146</v>
      </c>
      <c r="S200" s="40">
        <v>44409</v>
      </c>
      <c r="T200" s="52">
        <v>100</v>
      </c>
      <c r="U200" s="52">
        <f t="shared" si="45"/>
        <v>10.714285714285726</v>
      </c>
      <c r="V200" s="52">
        <f t="shared" si="46"/>
        <v>89.939637826961771</v>
      </c>
      <c r="W200" s="52">
        <f t="shared" si="47"/>
        <v>95.803608896349147</v>
      </c>
      <c r="X200" s="52">
        <f t="shared" si="48"/>
        <v>14.256753276689091</v>
      </c>
      <c r="Y200" s="52">
        <f t="shared" si="49"/>
        <v>93.482105389365145</v>
      </c>
      <c r="Z200" s="52">
        <f t="shared" si="50"/>
        <v>99.346076458752506</v>
      </c>
      <c r="AA200" s="52">
        <f t="shared" si="51"/>
        <v>-3.542467562403365</v>
      </c>
      <c r="AB200" s="52">
        <f t="shared" si="52"/>
        <v>-3.5424675624033739</v>
      </c>
      <c r="AC200" s="52">
        <f t="shared" si="53"/>
        <v>-3.5424675624033597</v>
      </c>
      <c r="AF200">
        <v>1.29</v>
      </c>
      <c r="AG200">
        <v>3.76</v>
      </c>
      <c r="AH200" s="59" t="s">
        <v>423</v>
      </c>
      <c r="AJ200" t="s">
        <v>313</v>
      </c>
    </row>
    <row r="201" spans="1:36" ht="15" x14ac:dyDescent="0.25">
      <c r="A201">
        <v>2.14</v>
      </c>
      <c r="B201">
        <v>3.09</v>
      </c>
      <c r="C201">
        <v>4.21</v>
      </c>
      <c r="D201" s="45">
        <f t="shared" si="54"/>
        <v>2.8444006306825198E-2</v>
      </c>
      <c r="E201" s="46">
        <f>IF(OR($A201="",$B201="",$C201=""),"",A201*'MPTO_working_3-way'!$I200)</f>
        <v>2.2008701734966061</v>
      </c>
      <c r="F201" s="47">
        <f>IF(OR($A201="",$B201="",$C201=""),"",B201*'MPTO_working_3-way'!$I200)</f>
        <v>3.1778919794880895</v>
      </c>
      <c r="G201" s="48">
        <f>IF(OR($A201="",$B201="",$C201=""),"",C201*'MPTO_working_3-way'!$I200)</f>
        <v>4.3297492665517341</v>
      </c>
      <c r="H201" s="46">
        <f>IF(OR($A201="",$B201="",$C201=""),"",'MPTO_working_3-way'!E200)</f>
        <v>2.1843199786916885</v>
      </c>
      <c r="I201" s="47">
        <f>IF(OR($A201="",$B201="",$C201=""),"",'MPTO_working_3-way'!F200)</f>
        <v>3.1832610379509396</v>
      </c>
      <c r="J201" s="48">
        <f>IF(OR($A201="",$B201="",$C201=""),"",'MPTO_working_3-way'!G200)</f>
        <v>4.3850349045408397</v>
      </c>
      <c r="K201" s="46">
        <f>IF(OR($A201="",$B201="",$C201=""),"",'OddsRatio_working_3-way'!H200)</f>
        <v>2.1914221446807085</v>
      </c>
      <c r="L201" s="47">
        <f>IF(OR($A201="",$B201="",$C201=""),"",'OddsRatio_working_3-way'!I200)</f>
        <v>3.1842739319146314</v>
      </c>
      <c r="M201" s="48">
        <f>IF(OR($A201="",$B201="",$C201=""),"",'OddsRatio_working_3-way'!J200)</f>
        <v>4.3547939337062047</v>
      </c>
      <c r="N201" s="49">
        <f t="shared" si="42"/>
        <v>45.436573771694221</v>
      </c>
      <c r="O201" s="50">
        <f t="shared" si="43"/>
        <v>31.467400605639366</v>
      </c>
      <c r="P201" s="50">
        <f t="shared" si="44"/>
        <v>23.096025622666421</v>
      </c>
      <c r="Q201" t="s">
        <v>144</v>
      </c>
      <c r="R201" t="s">
        <v>145</v>
      </c>
      <c r="S201" s="40">
        <v>44409</v>
      </c>
      <c r="T201" s="52">
        <v>100</v>
      </c>
      <c r="U201" s="52">
        <f t="shared" si="45"/>
        <v>53.271028037383175</v>
      </c>
      <c r="V201" s="52">
        <f t="shared" si="46"/>
        <v>67.637540453074436</v>
      </c>
      <c r="W201" s="52">
        <f t="shared" si="47"/>
        <v>76.24703087885986</v>
      </c>
      <c r="X201" s="52">
        <f t="shared" si="48"/>
        <v>56.115428668065718</v>
      </c>
      <c r="Y201" s="52">
        <f t="shared" si="49"/>
        <v>70.481941083756965</v>
      </c>
      <c r="Z201" s="52">
        <f t="shared" si="50"/>
        <v>79.091431509542389</v>
      </c>
      <c r="AA201" s="52">
        <f t="shared" si="51"/>
        <v>-2.8444006306825429</v>
      </c>
      <c r="AB201" s="52">
        <f t="shared" si="52"/>
        <v>-2.8444006306825287</v>
      </c>
      <c r="AC201" s="52">
        <f t="shared" si="53"/>
        <v>-2.8444006306825287</v>
      </c>
      <c r="AF201">
        <v>2.66</v>
      </c>
      <c r="AG201">
        <v>1.52</v>
      </c>
      <c r="AH201" s="59" t="s">
        <v>424</v>
      </c>
      <c r="AJ201" t="s">
        <v>313</v>
      </c>
    </row>
    <row r="202" spans="1:36" ht="15" x14ac:dyDescent="0.25">
      <c r="A202">
        <v>8.8699999999999992</v>
      </c>
      <c r="B202">
        <v>5.22</v>
      </c>
      <c r="C202">
        <v>1.37</v>
      </c>
      <c r="D202" s="45">
        <f t="shared" si="54"/>
        <v>3.4237460114951546E-2</v>
      </c>
      <c r="E202" s="46">
        <f>IF(OR($A202="",$B202="",$C202=""),"",A202*'MPTO_working_3-way'!$I201)</f>
        <v>9.1736862712196192</v>
      </c>
      <c r="F202" s="47">
        <f>IF(OR($A202="",$B202="",$C202=""),"",B202*'MPTO_working_3-way'!$I201)</f>
        <v>5.3987195418000464</v>
      </c>
      <c r="G202" s="48">
        <f>IF(OR($A202="",$B202="",$C202=""),"",C202*'MPTO_working_3-way'!$I201)</f>
        <v>1.4169053203574837</v>
      </c>
      <c r="H202" s="46">
        <f>IF(OR($A202="",$B202="",$C202=""),"",'MPTO_working_3-way'!E201)</f>
        <v>9.869029599918429</v>
      </c>
      <c r="I202" s="47">
        <f>IF(OR($A202="",$B202="",$C202=""),"",'MPTO_working_3-way'!F201)</f>
        <v>5.5506711339118233</v>
      </c>
      <c r="J202" s="48">
        <f>IF(OR($A202="",$B202="",$C202=""),"",'MPTO_working_3-way'!G201)</f>
        <v>1.391760321242911</v>
      </c>
      <c r="K202" s="46">
        <f>IF(OR($A202="",$B202="",$C202=""),"",'OddsRatio_working_3-way'!H201)</f>
        <v>9.49371457683832</v>
      </c>
      <c r="L202" s="47">
        <f>IF(OR($A202="",$B202="",$C202=""),"",'OddsRatio_working_3-way'!I201)</f>
        <v>5.554444156830713</v>
      </c>
      <c r="M202" s="48">
        <f>IF(OR($A202="",$B202="",$C202=""),"",'OddsRatio_working_3-way'!J201)</f>
        <v>1.3993233028500862</v>
      </c>
      <c r="N202" s="49">
        <f t="shared" si="42"/>
        <v>10.900743391860647</v>
      </c>
      <c r="O202" s="50">
        <f t="shared" si="43"/>
        <v>18.522910706092706</v>
      </c>
      <c r="P202" s="50">
        <f t="shared" si="44"/>
        <v>70.576345902046654</v>
      </c>
      <c r="Q202" t="s">
        <v>148</v>
      </c>
      <c r="R202" t="s">
        <v>147</v>
      </c>
      <c r="S202" s="40">
        <v>44409</v>
      </c>
      <c r="T202" s="52">
        <v>100</v>
      </c>
      <c r="U202" s="52">
        <f t="shared" si="45"/>
        <v>88.726042841037199</v>
      </c>
      <c r="V202" s="52">
        <f t="shared" si="46"/>
        <v>80.842911877394641</v>
      </c>
      <c r="W202" s="52">
        <f t="shared" si="47"/>
        <v>27.007299270072991</v>
      </c>
      <c r="X202" s="52">
        <f t="shared" si="48"/>
        <v>92.149788852532382</v>
      </c>
      <c r="Y202" s="52">
        <f t="shared" si="49"/>
        <v>84.26665788888981</v>
      </c>
      <c r="Z202" s="52">
        <f t="shared" si="50"/>
        <v>30.43104528156816</v>
      </c>
      <c r="AA202" s="52">
        <f t="shared" si="51"/>
        <v>-3.423746011495183</v>
      </c>
      <c r="AB202" s="52">
        <f t="shared" si="52"/>
        <v>-3.4237460114951688</v>
      </c>
      <c r="AC202" s="52">
        <f t="shared" si="53"/>
        <v>-3.4237460114951688</v>
      </c>
      <c r="AF202">
        <v>1.76</v>
      </c>
      <c r="AG202">
        <v>2.15</v>
      </c>
      <c r="AH202" s="59" t="s">
        <v>425</v>
      </c>
      <c r="AJ202" t="s">
        <v>313</v>
      </c>
    </row>
    <row r="203" spans="1:36" ht="15" x14ac:dyDescent="0.25">
      <c r="A203">
        <v>3.55</v>
      </c>
      <c r="B203">
        <v>3.33</v>
      </c>
      <c r="C203">
        <v>2.27</v>
      </c>
      <c r="D203" s="45">
        <f t="shared" si="54"/>
        <v>2.2519075506604036E-2</v>
      </c>
      <c r="E203" s="46">
        <f>IF(OR($A203="",$B203="",$C203=""),"",A203*'MPTO_working_3-way'!$I202)</f>
        <v>3.629942718048444</v>
      </c>
      <c r="F203" s="47">
        <f>IF(OR($A203="",$B203="",$C203=""),"",B203*'MPTO_working_3-way'!$I202)</f>
        <v>3.4049885214369917</v>
      </c>
      <c r="G203" s="48">
        <f>IF(OR($A203="",$B203="",$C203=""),"",C203*'MPTO_working_3-way'!$I202)</f>
        <v>2.321118301399991</v>
      </c>
      <c r="H203" s="46">
        <f>IF(OR($A203="",$B203="",$C203=""),"",'MPTO_working_3-way'!E202)</f>
        <v>3.6471887266822063</v>
      </c>
      <c r="I203" s="47">
        <f>IF(OR($A203="",$B203="",$C203=""),"",'MPTO_working_3-way'!F202)</f>
        <v>3.4153712124602875</v>
      </c>
      <c r="J203" s="48">
        <f>IF(OR($A203="",$B203="",$C203=""),"",'MPTO_working_3-way'!G202)</f>
        <v>2.3093500167311118</v>
      </c>
      <c r="K203" s="46">
        <f>IF(OR($A203="",$B203="",$C203=""),"",'OddsRatio_working_3-way'!H202)</f>
        <v>3.6391361538382219</v>
      </c>
      <c r="L203" s="47">
        <f>IF(OR($A203="",$B203="",$C203=""),"",'OddsRatio_working_3-way'!I202)</f>
        <v>3.4114459758600222</v>
      </c>
      <c r="M203" s="48">
        <f>IF(OR($A203="",$B203="",$C203=""),"",'OddsRatio_working_3-way'!J202)</f>
        <v>2.3143933001468793</v>
      </c>
      <c r="N203" s="49">
        <f t="shared" si="42"/>
        <v>27.54864408818074</v>
      </c>
      <c r="O203" s="50">
        <f t="shared" si="43"/>
        <v>29.368674628541026</v>
      </c>
      <c r="P203" s="50">
        <f t="shared" si="44"/>
        <v>43.082681283278248</v>
      </c>
      <c r="Q203" t="s">
        <v>56</v>
      </c>
      <c r="R203" t="s">
        <v>113</v>
      </c>
      <c r="S203" s="40">
        <v>44409</v>
      </c>
      <c r="T203" s="52">
        <v>100</v>
      </c>
      <c r="U203" s="52">
        <f t="shared" si="45"/>
        <v>71.83098591549296</v>
      </c>
      <c r="V203" s="52">
        <f t="shared" si="46"/>
        <v>69.969969969969966</v>
      </c>
      <c r="W203" s="52">
        <f t="shared" si="47"/>
        <v>55.947136563876647</v>
      </c>
      <c r="X203" s="52">
        <f t="shared" si="48"/>
        <v>74.082893466153379</v>
      </c>
      <c r="Y203" s="52">
        <f t="shared" si="49"/>
        <v>72.221877520630386</v>
      </c>
      <c r="Z203" s="52">
        <f t="shared" si="50"/>
        <v>58.199044114537067</v>
      </c>
      <c r="AA203" s="52">
        <f t="shared" si="51"/>
        <v>-2.2519075506604196</v>
      </c>
      <c r="AB203" s="52">
        <f t="shared" si="52"/>
        <v>-2.2519075506604196</v>
      </c>
      <c r="AC203" s="52">
        <f t="shared" si="53"/>
        <v>-2.2519075506604196</v>
      </c>
      <c r="AF203">
        <v>2.2799999999999998</v>
      </c>
      <c r="AG203">
        <v>1.69</v>
      </c>
      <c r="AH203" s="59" t="s">
        <v>426</v>
      </c>
      <c r="AJ203" t="s">
        <v>315</v>
      </c>
    </row>
    <row r="204" spans="1:36" ht="15" x14ac:dyDescent="0.25">
      <c r="A204">
        <v>2.0499999999999998</v>
      </c>
      <c r="B204">
        <v>3.19</v>
      </c>
      <c r="C204">
        <v>4.37</v>
      </c>
      <c r="D204" s="45">
        <f t="shared" si="54"/>
        <v>3.011745381831199E-2</v>
      </c>
      <c r="E204" s="46">
        <f>IF(OR($A204="",$B204="",$C204=""),"",A204*'MPTO_working_3-way'!$I203)</f>
        <v>2.1117407803275392</v>
      </c>
      <c r="F204" s="47">
        <f>IF(OR($A204="",$B204="",$C204=""),"",B204*'MPTO_working_3-way'!$I203)</f>
        <v>3.2860746776804151</v>
      </c>
      <c r="G204" s="48">
        <f>IF(OR($A204="",$B204="",$C204=""),"",C204*'MPTO_working_3-way'!$I203)</f>
        <v>4.5016132731860239</v>
      </c>
      <c r="H204" s="46">
        <f>IF(OR($A204="",$B204="",$C204=""),"",'MPTO_working_3-way'!E203)</f>
        <v>2.0930760495275718</v>
      </c>
      <c r="I204" s="47">
        <f>IF(OR($A204="",$B204="",$C204=""),"",'MPTO_working_3-way'!F203)</f>
        <v>3.2955392917458761</v>
      </c>
      <c r="J204" s="48">
        <f>IF(OR($A204="",$B204="",$C204=""),"",'MPTO_working_3-way'!G203)</f>
        <v>4.5705134100107072</v>
      </c>
      <c r="K204" s="46">
        <f>IF(OR($A204="",$B204="",$C204=""),"",'OddsRatio_working_3-way'!H203)</f>
        <v>2.100823887807779</v>
      </c>
      <c r="L204" s="47">
        <f>IF(OR($A204="",$B204="",$C204=""),"",'OddsRatio_working_3-way'!I203)</f>
        <v>3.2960041088562257</v>
      </c>
      <c r="M204" s="48">
        <f>IF(OR($A204="",$B204="",$C204=""),"",'OddsRatio_working_3-way'!J203)</f>
        <v>4.533120478011635</v>
      </c>
      <c r="N204" s="49">
        <f t="shared" si="42"/>
        <v>47.354296953288753</v>
      </c>
      <c r="O204" s="50">
        <f t="shared" si="43"/>
        <v>30.43144475054606</v>
      </c>
      <c r="P204" s="50">
        <f t="shared" si="44"/>
        <v>22.214258296165198</v>
      </c>
      <c r="Q204" t="s">
        <v>163</v>
      </c>
      <c r="R204" t="s">
        <v>326</v>
      </c>
      <c r="S204" s="40">
        <v>44409</v>
      </c>
      <c r="T204" s="52">
        <v>100</v>
      </c>
      <c r="U204" s="52">
        <f t="shared" si="45"/>
        <v>51.219512195121943</v>
      </c>
      <c r="V204" s="52">
        <f t="shared" si="46"/>
        <v>68.652037617554868</v>
      </c>
      <c r="W204" s="52">
        <f t="shared" si="47"/>
        <v>77.116704805491992</v>
      </c>
      <c r="X204" s="52">
        <f t="shared" si="48"/>
        <v>54.231257576953155</v>
      </c>
      <c r="Y204" s="52">
        <f t="shared" si="49"/>
        <v>71.663782999386058</v>
      </c>
      <c r="Z204" s="52">
        <f t="shared" si="50"/>
        <v>80.128450187323196</v>
      </c>
      <c r="AA204" s="52">
        <f t="shared" si="51"/>
        <v>-3.0117453818312114</v>
      </c>
      <c r="AB204" s="52">
        <f t="shared" si="52"/>
        <v>-3.0117453818311901</v>
      </c>
      <c r="AC204" s="52">
        <f t="shared" si="53"/>
        <v>-3.0117453818312043</v>
      </c>
      <c r="AF204">
        <v>2.62</v>
      </c>
      <c r="AG204">
        <v>1.53</v>
      </c>
      <c r="AH204" s="59" t="s">
        <v>423</v>
      </c>
      <c r="AJ204" t="s">
        <v>412</v>
      </c>
    </row>
    <row r="205" spans="1:36" ht="15" x14ac:dyDescent="0.25">
      <c r="A205">
        <v>1.95</v>
      </c>
      <c r="B205">
        <v>3.5</v>
      </c>
      <c r="C205">
        <v>4.1100000000000003</v>
      </c>
      <c r="D205" s="45">
        <f t="shared" si="54"/>
        <v>4.1843800967888534E-2</v>
      </c>
      <c r="E205" s="46">
        <f>IF(OR($A205="",$B205="",$C205=""),"",A205*'MPTO_working_3-way'!$I204)</f>
        <v>2.0315954118873827</v>
      </c>
      <c r="F205" s="47">
        <f>IF(OR($A205="",$B205="",$C205=""),"",B205*'MPTO_working_3-way'!$I204)</f>
        <v>3.6464533033876099</v>
      </c>
      <c r="G205" s="48">
        <f>IF(OR($A205="",$B205="",$C205=""),"",C205*'MPTO_working_3-way'!$I204)</f>
        <v>4.2819780219780226</v>
      </c>
      <c r="H205" s="46">
        <f>IF(OR($A205="",$B205="",$C205=""),"",'MPTO_working_3-way'!E204)</f>
        <v>2.0045198749441711</v>
      </c>
      <c r="I205" s="47">
        <f>IF(OR($A205="",$B205="",$C205=""),"",'MPTO_working_3-way'!F204)</f>
        <v>3.6796313908110059</v>
      </c>
      <c r="J205" s="48">
        <f>IF(OR($A205="",$B205="",$C205=""),"",'MPTO_working_3-way'!G204)</f>
        <v>4.3599378278608905</v>
      </c>
      <c r="K205" s="46">
        <f>IF(OR($A205="",$B205="",$C205=""),"",'OddsRatio_working_3-way'!H204)</f>
        <v>2.0150185765951125</v>
      </c>
      <c r="L205" s="47">
        <f>IF(OR($A205="",$B205="",$C205=""),"",'OddsRatio_working_3-way'!I204)</f>
        <v>3.6711015173555599</v>
      </c>
      <c r="M205" s="48">
        <f>IF(OR($A205="",$B205="",$C205=""),"",'OddsRatio_working_3-way'!J204)</f>
        <v>4.3228502875903159</v>
      </c>
      <c r="N205" s="49">
        <f t="shared" si="42"/>
        <v>49.222399014525486</v>
      </c>
      <c r="O205" s="50">
        <f t="shared" si="43"/>
        <v>27.423908022378484</v>
      </c>
      <c r="P205" s="50">
        <f t="shared" si="44"/>
        <v>23.35369296309603</v>
      </c>
      <c r="Q205" t="s">
        <v>327</v>
      </c>
      <c r="R205" t="s">
        <v>328</v>
      </c>
      <c r="S205" s="40">
        <v>44440</v>
      </c>
      <c r="T205" s="52">
        <v>100</v>
      </c>
      <c r="U205" s="52">
        <f t="shared" si="45"/>
        <v>48.717948717948723</v>
      </c>
      <c r="V205" s="52">
        <f t="shared" si="46"/>
        <v>71.428571428571431</v>
      </c>
      <c r="W205" s="52">
        <f t="shared" si="47"/>
        <v>75.669099756691011</v>
      </c>
      <c r="X205" s="52">
        <f t="shared" si="48"/>
        <v>52.902328814737572</v>
      </c>
      <c r="Y205" s="52">
        <f t="shared" si="49"/>
        <v>75.612951525360302</v>
      </c>
      <c r="Z205" s="52">
        <f t="shared" si="50"/>
        <v>79.853479853479854</v>
      </c>
      <c r="AA205" s="52">
        <f t="shared" si="51"/>
        <v>-4.1843800967888498</v>
      </c>
      <c r="AB205" s="52">
        <f t="shared" si="52"/>
        <v>-4.1843800967888711</v>
      </c>
      <c r="AC205" s="52">
        <f t="shared" si="53"/>
        <v>-4.1843800967888427</v>
      </c>
      <c r="AF205">
        <v>1.71</v>
      </c>
      <c r="AG205">
        <v>2.1800000000000002</v>
      </c>
      <c r="AH205" s="59" t="s">
        <v>427</v>
      </c>
      <c r="AJ205" t="s">
        <v>413</v>
      </c>
    </row>
    <row r="206" spans="1:36" ht="15" x14ac:dyDescent="0.25">
      <c r="A206">
        <v>2.59</v>
      </c>
      <c r="B206">
        <v>3.35</v>
      </c>
      <c r="C206">
        <v>2.82</v>
      </c>
      <c r="D206" s="45">
        <f t="shared" si="54"/>
        <v>3.9217777864967385E-2</v>
      </c>
      <c r="E206" s="46">
        <f>IF(OR($A206="",$B206="",$C206=""),"",A206*'MPTO_working_3-way'!$I205)</f>
        <v>2.6915740446702654</v>
      </c>
      <c r="F206" s="47">
        <f>IF(OR($A206="",$B206="",$C206=""),"",B206*'MPTO_working_3-way'!$I205)</f>
        <v>3.4813795558476408</v>
      </c>
      <c r="G206" s="48">
        <f>IF(OR($A206="",$B206="",$C206=""),"",C206*'MPTO_working_3-way'!$I205)</f>
        <v>2.9305941335792078</v>
      </c>
      <c r="H206" s="46">
        <f>IF(OR($A206="",$B206="",$C206=""),"",'MPTO_working_3-way'!E205)</f>
        <v>2.680765394648855</v>
      </c>
      <c r="I206" s="47">
        <f>IF(OR($A206="",$B206="",$C206=""),"",'MPTO_working_3-way'!F205)</f>
        <v>3.503426192366013</v>
      </c>
      <c r="J206" s="48">
        <f>IF(OR($A206="",$B206="",$C206=""),"",'MPTO_working_3-way'!G205)</f>
        <v>2.927937573020746</v>
      </c>
      <c r="K206" s="46">
        <f>IF(OR($A206="",$B206="",$C206=""),"",'OddsRatio_working_3-way'!H205)</f>
        <v>2.6859721797083504</v>
      </c>
      <c r="L206" s="47">
        <f>IF(OR($A206="",$B206="",$C206=""),"",'OddsRatio_working_3-way'!I205)</f>
        <v>3.4918456744117141</v>
      </c>
      <c r="M206" s="48">
        <f>IF(OR($A206="",$B206="",$C206=""),"",'OddsRatio_working_3-way'!J205)</f>
        <v>2.929854947842264</v>
      </c>
      <c r="N206" s="49">
        <f t="shared" si="42"/>
        <v>37.152981244567854</v>
      </c>
      <c r="O206" s="50">
        <f t="shared" si="43"/>
        <v>28.724245201024097</v>
      </c>
      <c r="P206" s="50">
        <f t="shared" si="44"/>
        <v>34.122773554408056</v>
      </c>
      <c r="Q206" t="s">
        <v>329</v>
      </c>
      <c r="R206" t="s">
        <v>330</v>
      </c>
      <c r="S206" s="40">
        <v>44440</v>
      </c>
      <c r="T206" s="52">
        <v>100</v>
      </c>
      <c r="U206" s="52">
        <f t="shared" si="45"/>
        <v>61.389961389961393</v>
      </c>
      <c r="V206" s="52">
        <f t="shared" si="46"/>
        <v>70.149253731343279</v>
      </c>
      <c r="W206" s="52">
        <f t="shared" si="47"/>
        <v>64.539007092198588</v>
      </c>
      <c r="X206" s="52">
        <f t="shared" si="48"/>
        <v>65.311739176458133</v>
      </c>
      <c r="Y206" s="52">
        <f t="shared" si="49"/>
        <v>74.071031517840026</v>
      </c>
      <c r="Z206" s="52">
        <f t="shared" si="50"/>
        <v>68.460784878695321</v>
      </c>
      <c r="AA206" s="52">
        <f t="shared" si="51"/>
        <v>-3.9217777864967402</v>
      </c>
      <c r="AB206" s="52">
        <f t="shared" si="52"/>
        <v>-3.9217777864967474</v>
      </c>
      <c r="AC206" s="52">
        <f t="shared" si="53"/>
        <v>-3.9217777864967331</v>
      </c>
      <c r="AF206">
        <v>1.88</v>
      </c>
      <c r="AG206">
        <v>1.98</v>
      </c>
      <c r="AH206" s="59" t="s">
        <v>428</v>
      </c>
      <c r="AJ206" t="s">
        <v>413</v>
      </c>
    </row>
    <row r="207" spans="1:36" ht="15" x14ac:dyDescent="0.25">
      <c r="A207">
        <v>3.39</v>
      </c>
      <c r="B207">
        <v>3.38</v>
      </c>
      <c r="C207">
        <v>2.23</v>
      </c>
      <c r="D207" s="45">
        <f t="shared" si="54"/>
        <v>3.9273732176686282E-2</v>
      </c>
      <c r="E207" s="46">
        <f>IF(OR($A207="",$B207="",$C207=""),"",A207*'MPTO_working_3-way'!$I206)</f>
        <v>3.5231379520789665</v>
      </c>
      <c r="F207" s="47">
        <f>IF(OR($A207="",$B207="",$C207=""),"",B207*'MPTO_working_3-way'!$I206)</f>
        <v>3.5127452147571994</v>
      </c>
      <c r="G207" s="48">
        <f>IF(OR($A207="",$B207="",$C207=""),"",C207*'MPTO_working_3-way'!$I206)</f>
        <v>2.3175804227540104</v>
      </c>
      <c r="H207" s="46">
        <f>IF(OR($A207="",$B207="",$C207=""),"",'MPTO_working_3-way'!E206)</f>
        <v>3.5474326388934525</v>
      </c>
      <c r="I207" s="47">
        <f>IF(OR($A207="",$B207="",$C207=""),"",'MPTO_working_3-way'!F206)</f>
        <v>3.5364837656522878</v>
      </c>
      <c r="J207" s="48">
        <f>IF(OR($A207="",$B207="",$C207=""),"",'MPTO_working_3-way'!G206)</f>
        <v>2.297059136762885</v>
      </c>
      <c r="K207" s="46">
        <f>IF(OR($A207="",$B207="",$C207=""),"",'OddsRatio_working_3-way'!H206)</f>
        <v>3.5370726736129541</v>
      </c>
      <c r="L207" s="47">
        <f>IF(OR($A207="",$B207="",$C207=""),"",'OddsRatio_working_3-way'!I206)</f>
        <v>3.5264573067777532</v>
      </c>
      <c r="M207" s="48">
        <f>IF(OR($A207="",$B207="",$C207=""),"",'OddsRatio_working_3-way'!J206)</f>
        <v>2.3056901207296785</v>
      </c>
      <c r="N207" s="49">
        <f t="shared" si="42"/>
        <v>28.383787793773745</v>
      </c>
      <c r="O207" s="50">
        <f t="shared" si="43"/>
        <v>28.467763497305619</v>
      </c>
      <c r="P207" s="50">
        <f t="shared" si="44"/>
        <v>43.148448708920625</v>
      </c>
      <c r="Q207" t="s">
        <v>331</v>
      </c>
      <c r="R207" t="s">
        <v>332</v>
      </c>
      <c r="S207" s="40">
        <v>44440</v>
      </c>
      <c r="T207" s="52">
        <v>100</v>
      </c>
      <c r="U207" s="52">
        <f t="shared" si="45"/>
        <v>70.501474926253692</v>
      </c>
      <c r="V207" s="52">
        <f t="shared" si="46"/>
        <v>70.414201183431956</v>
      </c>
      <c r="W207" s="52">
        <f t="shared" si="47"/>
        <v>55.156950672645742</v>
      </c>
      <c r="X207" s="52">
        <f t="shared" si="48"/>
        <v>74.428848143922309</v>
      </c>
      <c r="Y207" s="52">
        <f t="shared" si="49"/>
        <v>74.341574401100573</v>
      </c>
      <c r="Z207" s="52">
        <f t="shared" si="50"/>
        <v>59.084323890314359</v>
      </c>
      <c r="AA207" s="52">
        <f t="shared" si="51"/>
        <v>-3.9273732176686167</v>
      </c>
      <c r="AB207" s="52">
        <f t="shared" si="52"/>
        <v>-3.9273732176686167</v>
      </c>
      <c r="AC207" s="52">
        <f t="shared" si="53"/>
        <v>-3.9273732176686167</v>
      </c>
      <c r="AF207">
        <v>1.56</v>
      </c>
      <c r="AG207">
        <v>2.48</v>
      </c>
      <c r="AH207" s="59" t="s">
        <v>429</v>
      </c>
      <c r="AJ207" t="s">
        <v>413</v>
      </c>
    </row>
    <row r="208" spans="1:36" ht="15" x14ac:dyDescent="0.25">
      <c r="A208">
        <v>2.77</v>
      </c>
      <c r="B208">
        <v>3.41</v>
      </c>
      <c r="C208">
        <v>2.6</v>
      </c>
      <c r="D208" s="45">
        <f t="shared" si="54"/>
        <v>3.8881346905103698E-2</v>
      </c>
      <c r="E208" s="46">
        <f>IF(OR($A208="",$B208="",$C208=""),"",A208*'MPTO_working_3-way'!$I207)</f>
        <v>2.8777013309271373</v>
      </c>
      <c r="F208" s="47">
        <f>IF(OR($A208="",$B208="",$C208=""),"",B208*'MPTO_working_3-way'!$I207)</f>
        <v>3.5425853929464037</v>
      </c>
      <c r="G208" s="48">
        <f>IF(OR($A208="",$B208="",$C208=""),"",C208*'MPTO_working_3-way'!$I207)</f>
        <v>2.7010915019532695</v>
      </c>
      <c r="H208" s="46">
        <f>IF(OR($A208="",$B208="",$C208=""),"",'MPTO_working_3-way'!E207)</f>
        <v>2.8731472613316944</v>
      </c>
      <c r="I208" s="47">
        <f>IF(OR($A208="",$B208="",$C208=""),"",'MPTO_working_3-way'!F207)</f>
        <v>3.5676738113961859</v>
      </c>
      <c r="J208" s="48">
        <f>IF(OR($A208="",$B208="",$C208=""),"",'MPTO_working_3-way'!G207)</f>
        <v>2.6906678859493494</v>
      </c>
      <c r="K208" s="46">
        <f>IF(OR($A208="",$B208="",$C208=""),"",'OddsRatio_working_3-way'!H207)</f>
        <v>2.8759916803630969</v>
      </c>
      <c r="L208" s="47">
        <f>IF(OR($A208="",$B208="",$C208=""),"",'OddsRatio_working_3-way'!I207)</f>
        <v>3.5543163557486244</v>
      </c>
      <c r="M208" s="48">
        <f>IF(OR($A208="",$B208="",$C208=""),"",'OddsRatio_working_3-way'!J207)</f>
        <v>2.695811688463817</v>
      </c>
      <c r="N208" s="49">
        <f t="shared" si="42"/>
        <v>34.749957865774071</v>
      </c>
      <c r="O208" s="50">
        <f t="shared" si="43"/>
        <v>28.227971638766626</v>
      </c>
      <c r="P208" s="50">
        <f t="shared" si="44"/>
        <v>37.022070495459303</v>
      </c>
      <c r="Q208" t="s">
        <v>333</v>
      </c>
      <c r="R208" t="s">
        <v>334</v>
      </c>
      <c r="S208" s="40">
        <v>44440</v>
      </c>
      <c r="T208" s="52">
        <v>100</v>
      </c>
      <c r="U208" s="52">
        <f t="shared" si="45"/>
        <v>63.898916967509031</v>
      </c>
      <c r="V208" s="52">
        <f t="shared" si="46"/>
        <v>70.674486803519059</v>
      </c>
      <c r="W208" s="52">
        <f t="shared" si="47"/>
        <v>61.538461538461533</v>
      </c>
      <c r="X208" s="52">
        <f t="shared" si="48"/>
        <v>67.787051658019394</v>
      </c>
      <c r="Y208" s="52">
        <f t="shared" si="49"/>
        <v>74.562621494029429</v>
      </c>
      <c r="Z208" s="52">
        <f t="shared" si="50"/>
        <v>65.426596228971917</v>
      </c>
      <c r="AA208" s="52">
        <f t="shared" si="51"/>
        <v>-3.8881346905103626</v>
      </c>
      <c r="AB208" s="52">
        <f t="shared" si="52"/>
        <v>-3.8881346905103698</v>
      </c>
      <c r="AC208" s="52">
        <f t="shared" si="53"/>
        <v>-3.888134690510384</v>
      </c>
      <c r="AF208">
        <v>1.79</v>
      </c>
      <c r="AG208">
        <v>2.06</v>
      </c>
      <c r="AH208" s="59" t="s">
        <v>415</v>
      </c>
      <c r="AJ208" t="s">
        <v>413</v>
      </c>
    </row>
    <row r="209" spans="1:36" ht="15" x14ac:dyDescent="0.25">
      <c r="A209">
        <v>1.98</v>
      </c>
      <c r="B209">
        <v>3.72</v>
      </c>
      <c r="C209">
        <v>4.03</v>
      </c>
      <c r="D209" s="45">
        <f t="shared" si="54"/>
        <v>2.2006667167957517E-2</v>
      </c>
      <c r="E209" s="46">
        <f>IF(OR($A209="",$B209="",$C209=""),"",A209*'MPTO_working_3-way'!$I208)</f>
        <v>2.0235732009925558</v>
      </c>
      <c r="F209" s="47">
        <f>IF(OR($A209="",$B209="",$C209=""),"",B209*'MPTO_working_3-way'!$I208)</f>
        <v>3.8018648018648022</v>
      </c>
      <c r="G209" s="48">
        <f>IF(OR($A209="",$B209="",$C209=""),"",C209*'MPTO_working_3-way'!$I208)</f>
        <v>4.1186868686868694</v>
      </c>
      <c r="H209" s="46">
        <f>IF(OR($A209="",$B209="",$C209=""),"",'MPTO_working_3-way'!E208)</f>
        <v>2.0091821661183102</v>
      </c>
      <c r="I209" s="47">
        <f>IF(OR($A209="",$B209="",$C209=""),"",'MPTO_working_3-way'!F208)</f>
        <v>3.8243601623158772</v>
      </c>
      <c r="J209" s="48">
        <f>IF(OR($A209="",$B209="",$C209=""),"",'MPTO_working_3-way'!G208)</f>
        <v>4.1527652487683016</v>
      </c>
      <c r="K209" s="46">
        <f>IF(OR($A209="",$B209="",$C209=""),"",'OddsRatio_working_3-way'!H208)</f>
        <v>2.0148446497576069</v>
      </c>
      <c r="L209" s="47">
        <f>IF(OR($A209="",$B209="",$C209=""),"",'OddsRatio_working_3-way'!I208)</f>
        <v>3.8167116809598896</v>
      </c>
      <c r="M209" s="48">
        <f>IF(OR($A209="",$B209="",$C209=""),"",'OddsRatio_working_3-way'!J208)</f>
        <v>4.1377339681281109</v>
      </c>
      <c r="N209" s="49">
        <f t="shared" si="42"/>
        <v>49.417535254445127</v>
      </c>
      <c r="O209" s="50">
        <f t="shared" si="43"/>
        <v>26.302881667688531</v>
      </c>
      <c r="P209" s="50">
        <f t="shared" si="44"/>
        <v>24.279583077866334</v>
      </c>
      <c r="Q209" t="s">
        <v>335</v>
      </c>
      <c r="R209" t="s">
        <v>336</v>
      </c>
      <c r="S209" s="40">
        <v>44440</v>
      </c>
      <c r="T209" s="52">
        <v>100</v>
      </c>
      <c r="U209" s="52">
        <f t="shared" si="45"/>
        <v>49.494949494949495</v>
      </c>
      <c r="V209" s="52">
        <f t="shared" si="46"/>
        <v>73.118279569892465</v>
      </c>
      <c r="W209" s="52">
        <f t="shared" si="47"/>
        <v>75.186104218362274</v>
      </c>
      <c r="X209" s="52">
        <f t="shared" si="48"/>
        <v>51.695616211745246</v>
      </c>
      <c r="Y209" s="52">
        <f t="shared" si="49"/>
        <v>75.318946286688231</v>
      </c>
      <c r="Z209" s="52">
        <f t="shared" si="50"/>
        <v>77.38677093515804</v>
      </c>
      <c r="AA209" s="52">
        <f t="shared" si="51"/>
        <v>-2.2006667167957517</v>
      </c>
      <c r="AB209" s="52">
        <f t="shared" si="52"/>
        <v>-2.2006667167957659</v>
      </c>
      <c r="AC209" s="52">
        <f t="shared" si="53"/>
        <v>-2.2006667167957659</v>
      </c>
      <c r="AF209">
        <v>1.91</v>
      </c>
      <c r="AG209">
        <v>2</v>
      </c>
      <c r="AH209" s="59" t="s">
        <v>430</v>
      </c>
      <c r="AJ209" t="s">
        <v>410</v>
      </c>
    </row>
    <row r="210" spans="1:36" ht="15" x14ac:dyDescent="0.25">
      <c r="A210">
        <v>1.48</v>
      </c>
      <c r="B210">
        <v>4.7</v>
      </c>
      <c r="C210">
        <v>7.33</v>
      </c>
      <c r="D210" s="45">
        <f t="shared" si="54"/>
        <v>2.4867281144312248E-2</v>
      </c>
      <c r="E210" s="46">
        <f>IF(OR($A210="",$B210="",$C210=""),"",A210*'MPTO_working_3-way'!$I209)</f>
        <v>1.5168035760935821</v>
      </c>
      <c r="F210" s="47">
        <f>IF(OR($A210="",$B210="",$C210=""),"",B210*'MPTO_working_3-way'!$I209)</f>
        <v>4.8168762213782674</v>
      </c>
      <c r="G210" s="48">
        <f>IF(OR($A210="",$B210="",$C210=""),"",C210*'MPTO_working_3-way'!$I209)</f>
        <v>7.5122771707878089</v>
      </c>
      <c r="H210" s="46">
        <f>IF(OR($A210="",$B210="",$C210=""),"",'MPTO_working_3-way'!E209)</f>
        <v>1.4983819378894543</v>
      </c>
      <c r="I210" s="47">
        <f>IF(OR($A210="",$B210="",$C210=""),"",'MPTO_working_3-way'!F209)</f>
        <v>4.8905288439403938</v>
      </c>
      <c r="J210" s="48">
        <f>IF(OR($A210="",$B210="",$C210=""),"",'MPTO_working_3-way'!G209)</f>
        <v>7.8041742686764541</v>
      </c>
      <c r="K210" s="46">
        <f>IF(OR($A210="",$B210="",$C210=""),"",'OddsRatio_working_3-way'!H209)</f>
        <v>1.5043844655736387</v>
      </c>
      <c r="L210" s="47">
        <f>IF(OR($A210="",$B210="",$C210=""),"",'OddsRatio_working_3-way'!I209)</f>
        <v>4.8879635887967972</v>
      </c>
      <c r="M210" s="48">
        <f>IF(OR($A210="",$B210="",$C210=""),"",'OddsRatio_working_3-way'!J209)</f>
        <v>7.6515701397523577</v>
      </c>
      <c r="N210" s="49">
        <f t="shared" si="42"/>
        <v>65.928114606337346</v>
      </c>
      <c r="O210" s="50">
        <f t="shared" si="43"/>
        <v>20.76034247178282</v>
      </c>
      <c r="P210" s="50">
        <f t="shared" si="44"/>
        <v>13.311542921879843</v>
      </c>
      <c r="Q210" t="s">
        <v>337</v>
      </c>
      <c r="R210" t="s">
        <v>338</v>
      </c>
      <c r="S210" s="40">
        <v>44440</v>
      </c>
      <c r="T210" s="52">
        <v>100</v>
      </c>
      <c r="U210" s="52">
        <f t="shared" si="45"/>
        <v>32.432432432432435</v>
      </c>
      <c r="V210" s="52">
        <f t="shared" si="46"/>
        <v>78.723404255319153</v>
      </c>
      <c r="W210" s="52">
        <f t="shared" si="47"/>
        <v>86.357435197817196</v>
      </c>
      <c r="X210" s="52">
        <f t="shared" si="48"/>
        <v>34.919160546863658</v>
      </c>
      <c r="Y210" s="52">
        <f t="shared" si="49"/>
        <v>81.210132369750383</v>
      </c>
      <c r="Z210" s="52">
        <f t="shared" si="50"/>
        <v>88.844163312248412</v>
      </c>
      <c r="AA210" s="52">
        <f t="shared" si="51"/>
        <v>-2.486728114431223</v>
      </c>
      <c r="AB210" s="52">
        <f t="shared" si="52"/>
        <v>-2.4867281144312301</v>
      </c>
      <c r="AC210" s="52">
        <f t="shared" si="53"/>
        <v>-2.4867281144312159</v>
      </c>
      <c r="AF210">
        <v>1.68</v>
      </c>
      <c r="AG210">
        <v>2.31</v>
      </c>
      <c r="AH210" s="59" t="s">
        <v>421</v>
      </c>
      <c r="AJ210" t="s">
        <v>410</v>
      </c>
    </row>
    <row r="211" spans="1:36" ht="15" x14ac:dyDescent="0.25">
      <c r="A211">
        <v>3.61</v>
      </c>
      <c r="B211">
        <v>4.08</v>
      </c>
      <c r="C211">
        <v>2</v>
      </c>
      <c r="D211" s="45">
        <f t="shared" si="54"/>
        <v>2.2106349464993791E-2</v>
      </c>
      <c r="E211" s="46">
        <f>IF(OR($A211="",$B211="",$C211=""),"",A211*'MPTO_working_3-way'!$I210)</f>
        <v>3.6898039215686276</v>
      </c>
      <c r="F211" s="47">
        <f>IF(OR($A211="",$B211="",$C211=""),"",B211*'MPTO_working_3-way'!$I210)</f>
        <v>4.1701939058171744</v>
      </c>
      <c r="G211" s="48">
        <f>IF(OR($A211="",$B211="",$C211=""),"",C211*'MPTO_working_3-way'!$I210)</f>
        <v>2.0442126989299876</v>
      </c>
      <c r="H211" s="46">
        <f>IF(OR($A211="",$B211="",$C211=""),"",'MPTO_working_3-way'!E210)</f>
        <v>3.7086550728530185</v>
      </c>
      <c r="I211" s="47">
        <f>IF(OR($A211="",$B211="",$C211=""),"",'MPTO_working_3-way'!F210)</f>
        <v>4.206465861924527</v>
      </c>
      <c r="J211" s="48">
        <f>IF(OR($A211="",$B211="",$C211=""),"",'MPTO_working_3-way'!G210)</f>
        <v>2.029916021977618</v>
      </c>
      <c r="K211" s="46">
        <f>IF(OR($A211="",$B211="",$C211=""),"",'OddsRatio_working_3-way'!H210)</f>
        <v>3.7029014763592221</v>
      </c>
      <c r="L211" s="47">
        <f>IF(OR($A211="",$B211="",$C211=""),"",'OddsRatio_working_3-way'!I210)</f>
        <v>4.1896308609909605</v>
      </c>
      <c r="M211" s="48">
        <f>IF(OR($A211="",$B211="",$C211=""),"",'OddsRatio_working_3-way'!J210)</f>
        <v>2.0355944353866753</v>
      </c>
      <c r="N211" s="49">
        <f t="shared" si="42"/>
        <v>27.101711127643746</v>
      </c>
      <c r="O211" s="50">
        <f t="shared" si="43"/>
        <v>23.979700286959297</v>
      </c>
      <c r="P211" s="50">
        <f t="shared" si="44"/>
        <v>48.918588585396961</v>
      </c>
      <c r="Q211" t="s">
        <v>339</v>
      </c>
      <c r="R211" t="s">
        <v>340</v>
      </c>
      <c r="S211" s="40">
        <v>44440</v>
      </c>
      <c r="T211" s="52">
        <v>100</v>
      </c>
      <c r="U211" s="52">
        <f t="shared" si="45"/>
        <v>72.29916897506925</v>
      </c>
      <c r="V211" s="52">
        <f t="shared" si="46"/>
        <v>75.490196078431367</v>
      </c>
      <c r="W211" s="52">
        <f t="shared" si="47"/>
        <v>50</v>
      </c>
      <c r="X211" s="52">
        <f t="shared" si="48"/>
        <v>74.509803921568633</v>
      </c>
      <c r="Y211" s="52">
        <f t="shared" si="49"/>
        <v>77.70083102493075</v>
      </c>
      <c r="Z211" s="52">
        <f t="shared" si="50"/>
        <v>52.210634946499383</v>
      </c>
      <c r="AA211" s="52">
        <f t="shared" si="51"/>
        <v>-2.2106349464993826</v>
      </c>
      <c r="AB211" s="52">
        <f t="shared" si="52"/>
        <v>-2.2106349464993826</v>
      </c>
      <c r="AC211" s="52">
        <f t="shared" si="53"/>
        <v>-2.2106349464993826</v>
      </c>
      <c r="AF211">
        <v>1.55</v>
      </c>
      <c r="AG211">
        <v>2.6</v>
      </c>
      <c r="AH211" s="59" t="s">
        <v>417</v>
      </c>
      <c r="AJ211" t="s">
        <v>410</v>
      </c>
    </row>
    <row r="212" spans="1:36" ht="15" x14ac:dyDescent="0.25">
      <c r="A212">
        <v>4.6500000000000004</v>
      </c>
      <c r="B212">
        <v>4.26</v>
      </c>
      <c r="C212">
        <v>1.74</v>
      </c>
      <c r="D212" s="45">
        <f t="shared" si="54"/>
        <v>2.4508191156579873E-2</v>
      </c>
      <c r="E212" s="46">
        <f>IF(OR($A212="",$B212="",$C212=""),"",A212*'MPTO_working_3-way'!$I211)</f>
        <v>4.7639630888780964</v>
      </c>
      <c r="F212" s="47">
        <f>IF(OR($A212="",$B212="",$C212=""),"",B212*'MPTO_working_3-way'!$I211)</f>
        <v>4.3644048943270297</v>
      </c>
      <c r="G212" s="48">
        <f>IF(OR($A212="",$B212="",$C212=""),"",C212*'MPTO_working_3-way'!$I211)</f>
        <v>1.7826442526124491</v>
      </c>
      <c r="H212" s="46">
        <f>IF(OR($A212="",$B212="",$C212=""),"",'MPTO_working_3-way'!E211)</f>
        <v>4.8336180130756361</v>
      </c>
      <c r="I212" s="47">
        <f>IF(OR($A212="",$B212="",$C212=""),"",'MPTO_working_3-way'!F211)</f>
        <v>4.4136004978602763</v>
      </c>
      <c r="J212" s="48">
        <f>IF(OR($A212="",$B212="",$C212=""),"",'MPTO_working_3-way'!G211)</f>
        <v>1.7650903191512242</v>
      </c>
      <c r="K212" s="46">
        <f>IF(OR($A212="",$B212="",$C212=""),"",'OddsRatio_working_3-way'!H211)</f>
        <v>4.8049178462528328</v>
      </c>
      <c r="L212" s="47">
        <f>IF(OR($A212="",$B212="",$C212=""),"",'OddsRatio_working_3-way'!I211)</f>
        <v>4.3983649804888314</v>
      </c>
      <c r="M212" s="48">
        <f>IF(OR($A212="",$B212="",$C212=""),"",'OddsRatio_working_3-way'!J211)</f>
        <v>1.7714080017060538</v>
      </c>
      <c r="N212" s="49">
        <f t="shared" si="42"/>
        <v>20.990926699969414</v>
      </c>
      <c r="O212" s="50">
        <f t="shared" si="43"/>
        <v>22.912631257008869</v>
      </c>
      <c r="P212" s="50">
        <f t="shared" si="44"/>
        <v>56.09644204302171</v>
      </c>
      <c r="Q212" t="s">
        <v>341</v>
      </c>
      <c r="R212" t="s">
        <v>342</v>
      </c>
      <c r="S212" s="40">
        <v>44440</v>
      </c>
      <c r="T212" s="52">
        <v>100</v>
      </c>
      <c r="U212" s="52">
        <f t="shared" si="45"/>
        <v>78.494623655913983</v>
      </c>
      <c r="V212" s="52">
        <f t="shared" si="46"/>
        <v>76.525821596244128</v>
      </c>
      <c r="W212" s="52">
        <f t="shared" si="47"/>
        <v>42.528735632183903</v>
      </c>
      <c r="X212" s="52">
        <f t="shared" si="48"/>
        <v>80.945442771571962</v>
      </c>
      <c r="Y212" s="52">
        <f t="shared" si="49"/>
        <v>78.976640711902107</v>
      </c>
      <c r="Z212" s="52">
        <f t="shared" si="50"/>
        <v>44.979554747841888</v>
      </c>
      <c r="AA212" s="52">
        <f t="shared" si="51"/>
        <v>-2.4508191156579784</v>
      </c>
      <c r="AB212" s="52">
        <f t="shared" si="52"/>
        <v>-2.4508191156579784</v>
      </c>
      <c r="AC212" s="52">
        <f t="shared" si="53"/>
        <v>-2.4508191156579855</v>
      </c>
      <c r="AF212">
        <v>1.56</v>
      </c>
      <c r="AG212">
        <v>2.57</v>
      </c>
      <c r="AH212" s="59" t="s">
        <v>416</v>
      </c>
      <c r="AJ212" t="s">
        <v>410</v>
      </c>
    </row>
    <row r="213" spans="1:36" ht="15" x14ac:dyDescent="0.25">
      <c r="A213">
        <v>3</v>
      </c>
      <c r="B213">
        <v>3.32</v>
      </c>
      <c r="C213">
        <v>2.58</v>
      </c>
      <c r="D213" s="45">
        <f t="shared" si="54"/>
        <v>2.2135051835247888E-2</v>
      </c>
      <c r="E213" s="46">
        <f>IF(OR($A213="",$B213="",$C213=""),"",A213*'MPTO_working_3-way'!$I212)</f>
        <v>3.0664051555057439</v>
      </c>
      <c r="F213" s="47">
        <f>IF(OR($A213="",$B213="",$C213=""),"",B213*'MPTO_working_3-way'!$I212)</f>
        <v>3.3934883720930227</v>
      </c>
      <c r="G213" s="48">
        <f>IF(OR($A213="",$B213="",$C213=""),"",C213*'MPTO_working_3-way'!$I212)</f>
        <v>2.6371084337349395</v>
      </c>
      <c r="H213" s="46">
        <f>IF(OR($A213="",$B213="",$C213=""),"",'MPTO_working_3-way'!E212)</f>
        <v>3.0679083094555875</v>
      </c>
      <c r="I213" s="47">
        <f>IF(OR($A213="",$B213="",$C213=""),"",'MPTO_working_3-way'!F212)</f>
        <v>3.4033693579148117</v>
      </c>
      <c r="J213" s="48">
        <f>IF(OR($A213="",$B213="",$C213=""),"",'MPTO_working_3-way'!G212)</f>
        <v>2.6300663227708179</v>
      </c>
      <c r="K213" s="46">
        <f>IF(OR($A213="",$B213="",$C213=""),"",'OddsRatio_working_3-way'!H212)</f>
        <v>3.0675348881765707</v>
      </c>
      <c r="L213" s="47">
        <f>IF(OR($A213="",$B213="",$C213=""),"",'OddsRatio_working_3-way'!I212)</f>
        <v>3.3983404702848214</v>
      </c>
      <c r="M213" s="48">
        <f>IF(OR($A213="",$B213="",$C213=""),"",'OddsRatio_working_3-way'!J212)</f>
        <v>2.6333525616594908</v>
      </c>
      <c r="N213" s="49">
        <f t="shared" si="42"/>
        <v>32.611476608187132</v>
      </c>
      <c r="O213" s="50">
        <f t="shared" si="43"/>
        <v>29.468201754385969</v>
      </c>
      <c r="P213" s="50">
        <f t="shared" si="44"/>
        <v>37.920321637426902</v>
      </c>
      <c r="Q213" t="s">
        <v>343</v>
      </c>
      <c r="R213" t="s">
        <v>344</v>
      </c>
      <c r="S213" s="40">
        <v>44440</v>
      </c>
      <c r="T213" s="52">
        <v>100</v>
      </c>
      <c r="U213" s="52">
        <f t="shared" si="45"/>
        <v>66.666666666666657</v>
      </c>
      <c r="V213" s="52">
        <f t="shared" si="46"/>
        <v>69.879518072289159</v>
      </c>
      <c r="W213" s="52">
        <f t="shared" si="47"/>
        <v>61.240310077519375</v>
      </c>
      <c r="X213" s="52">
        <f t="shared" si="48"/>
        <v>68.880171850191459</v>
      </c>
      <c r="Y213" s="52">
        <f t="shared" si="49"/>
        <v>72.093023255813947</v>
      </c>
      <c r="Z213" s="52">
        <f t="shared" si="50"/>
        <v>63.453815261044177</v>
      </c>
      <c r="AA213" s="52">
        <f t="shared" si="51"/>
        <v>-2.2135051835248021</v>
      </c>
      <c r="AB213" s="52">
        <f t="shared" si="52"/>
        <v>-2.2135051835247879</v>
      </c>
      <c r="AC213" s="52">
        <f t="shared" si="53"/>
        <v>-2.2135051835248021</v>
      </c>
      <c r="AF213">
        <v>1.97</v>
      </c>
      <c r="AG213">
        <v>1.93</v>
      </c>
      <c r="AH213" s="59" t="s">
        <v>420</v>
      </c>
      <c r="AJ213" t="s">
        <v>410</v>
      </c>
    </row>
    <row r="214" spans="1:36" ht="15" x14ac:dyDescent="0.25">
      <c r="A214">
        <v>2.3199999999999998</v>
      </c>
      <c r="B214">
        <v>3.63</v>
      </c>
      <c r="C214">
        <v>3.17</v>
      </c>
      <c r="D214" s="45">
        <f t="shared" si="54"/>
        <v>2.197398967174391E-2</v>
      </c>
      <c r="E214" s="46">
        <f>IF(OR($A214="",$B214="",$C214=""),"",A214*'MPTO_working_3-way'!$I213)</f>
        <v>2.3709796560384455</v>
      </c>
      <c r="F214" s="47">
        <f>IF(OR($A214="",$B214="",$C214=""),"",B214*'MPTO_working_3-way'!$I213)</f>
        <v>3.7097655825084304</v>
      </c>
      <c r="G214" s="48">
        <f>IF(OR($A214="",$B214="",$C214=""),"",C214*'MPTO_working_3-way'!$I213)</f>
        <v>3.2396575472594282</v>
      </c>
      <c r="H214" s="46">
        <f>IF(OR($A214="",$B214="",$C214=""),"",'MPTO_working_3-way'!E213)</f>
        <v>2.3601057938618055</v>
      </c>
      <c r="I214" s="47">
        <f>IF(OR($A214="",$B214="",$C214=""),"",'MPTO_working_3-way'!F213)</f>
        <v>3.7291526785559634</v>
      </c>
      <c r="J214" s="48">
        <f>IF(OR($A214="",$B214="",$C214=""),"",'MPTO_working_3-way'!G213)</f>
        <v>3.2453544776331085</v>
      </c>
      <c r="K214" s="46">
        <f>IF(OR($A214="",$B214="",$C214=""),"",'OddsRatio_working_3-way'!H213)</f>
        <v>2.3648713840849394</v>
      </c>
      <c r="L214" s="47">
        <f>IF(OR($A214="",$B214="",$C214=""),"",'OddsRatio_working_3-way'!I213)</f>
        <v>3.7194028334419627</v>
      </c>
      <c r="M214" s="48">
        <f>IF(OR($A214="",$B214="",$C214=""),"",'OddsRatio_working_3-way'!J213)</f>
        <v>3.2437658359578179</v>
      </c>
      <c r="N214" s="49">
        <f t="shared" si="42"/>
        <v>42.176658810765645</v>
      </c>
      <c r="O214" s="50">
        <f t="shared" si="43"/>
        <v>26.955881113216606</v>
      </c>
      <c r="P214" s="50">
        <f t="shared" si="44"/>
        <v>30.867460076017757</v>
      </c>
      <c r="Q214" t="s">
        <v>345</v>
      </c>
      <c r="R214" t="s">
        <v>346</v>
      </c>
      <c r="S214" s="40">
        <v>44440</v>
      </c>
      <c r="T214" s="52">
        <v>100</v>
      </c>
      <c r="U214" s="52">
        <f t="shared" si="45"/>
        <v>56.896551724137922</v>
      </c>
      <c r="V214" s="52">
        <f t="shared" si="46"/>
        <v>72.451790633608823</v>
      </c>
      <c r="W214" s="52">
        <f t="shared" si="47"/>
        <v>68.454258675078862</v>
      </c>
      <c r="X214" s="52">
        <f t="shared" si="48"/>
        <v>59.093950691312315</v>
      </c>
      <c r="Y214" s="52">
        <f t="shared" si="49"/>
        <v>74.649189600783203</v>
      </c>
      <c r="Z214" s="52">
        <f t="shared" si="50"/>
        <v>70.651657642253255</v>
      </c>
      <c r="AA214" s="52">
        <f t="shared" si="51"/>
        <v>-2.1973989671743936</v>
      </c>
      <c r="AB214" s="52">
        <f t="shared" si="52"/>
        <v>-2.1973989671743794</v>
      </c>
      <c r="AC214" s="52">
        <f t="shared" si="53"/>
        <v>-2.1973989671743936</v>
      </c>
      <c r="AF214">
        <v>1.75</v>
      </c>
      <c r="AG214">
        <v>2.19</v>
      </c>
      <c r="AH214" s="59" t="s">
        <v>422</v>
      </c>
      <c r="AJ214" t="s">
        <v>410</v>
      </c>
    </row>
    <row r="215" spans="1:36" ht="15" x14ac:dyDescent="0.25">
      <c r="A215">
        <v>3.69</v>
      </c>
      <c r="B215">
        <v>3.6</v>
      </c>
      <c r="C215">
        <v>2.09</v>
      </c>
      <c r="D215" s="45">
        <f t="shared" si="54"/>
        <v>2.7249387326409247E-2</v>
      </c>
      <c r="E215" s="46">
        <f>IF(OR($A215="",$B215="",$C215=""),"",A215*'MPTO_working_3-way'!$I214)</f>
        <v>3.7905502392344501</v>
      </c>
      <c r="F215" s="47">
        <f>IF(OR($A215="",$B215="",$C215=""),"",B215*'MPTO_working_3-way'!$I214)</f>
        <v>3.6980977943750735</v>
      </c>
      <c r="G215" s="48">
        <f>IF(OR($A215="",$B215="",$C215=""),"",C215*'MPTO_working_3-way'!$I214)</f>
        <v>2.1469512195121951</v>
      </c>
      <c r="H215" s="46">
        <f>IF(OR($A215="",$B215="",$C215=""),"",'MPTO_working_3-way'!E214)</f>
        <v>3.8179657912324569</v>
      </c>
      <c r="I215" s="47">
        <f>IF(OR($A215="",$B215="",$C215=""),"",'MPTO_working_3-way'!F214)</f>
        <v>3.7216967474182039</v>
      </c>
      <c r="J215" s="48">
        <f>IF(OR($A215="",$B215="",$C215=""),"",'MPTO_working_3-way'!G214)</f>
        <v>2.1304437906600922</v>
      </c>
      <c r="K215" s="46">
        <f>IF(OR($A215="",$B215="",$C215=""),"",'OddsRatio_working_3-way'!H214)</f>
        <v>3.8063328855872043</v>
      </c>
      <c r="L215" s="47">
        <f>IF(OR($A215="",$B215="",$C215=""),"",'OddsRatio_working_3-way'!I214)</f>
        <v>3.7124407072590078</v>
      </c>
      <c r="M215" s="48">
        <f>IF(OR($A215="",$B215="",$C215=""),"",'OddsRatio_working_3-way'!J214)</f>
        <v>2.1371386041970455</v>
      </c>
      <c r="N215" s="49">
        <f t="shared" si="42"/>
        <v>26.381394174634732</v>
      </c>
      <c r="O215" s="50">
        <f t="shared" si="43"/>
        <v>27.040929029000594</v>
      </c>
      <c r="P215" s="50">
        <f t="shared" si="44"/>
        <v>46.577676796364671</v>
      </c>
      <c r="Q215" t="s">
        <v>347</v>
      </c>
      <c r="R215" t="s">
        <v>348</v>
      </c>
      <c r="S215" s="40">
        <v>44440</v>
      </c>
      <c r="T215" s="52">
        <v>100</v>
      </c>
      <c r="U215" s="52">
        <f t="shared" si="45"/>
        <v>72.899728997289984</v>
      </c>
      <c r="V215" s="52">
        <f t="shared" si="46"/>
        <v>72.222222222222229</v>
      </c>
      <c r="W215" s="52">
        <f t="shared" si="47"/>
        <v>52.153110047846894</v>
      </c>
      <c r="X215" s="52">
        <f t="shared" si="48"/>
        <v>75.624667729930891</v>
      </c>
      <c r="Y215" s="52">
        <f t="shared" si="49"/>
        <v>74.947160954863151</v>
      </c>
      <c r="Z215" s="52">
        <f t="shared" si="50"/>
        <v>54.878048780487809</v>
      </c>
      <c r="AA215" s="52">
        <f t="shared" si="51"/>
        <v>-2.7249387326409078</v>
      </c>
      <c r="AB215" s="52">
        <f t="shared" si="52"/>
        <v>-2.724938732640922</v>
      </c>
      <c r="AC215" s="52">
        <f t="shared" si="53"/>
        <v>-2.7249387326409149</v>
      </c>
      <c r="AF215">
        <v>1.78</v>
      </c>
      <c r="AG215">
        <v>2.11</v>
      </c>
      <c r="AH215" s="59" t="s">
        <v>421</v>
      </c>
      <c r="AJ215" t="s">
        <v>411</v>
      </c>
    </row>
    <row r="216" spans="1:36" ht="15" x14ac:dyDescent="0.25">
      <c r="A216">
        <v>1.84</v>
      </c>
      <c r="B216">
        <v>3.9</v>
      </c>
      <c r="C216">
        <v>4.34</v>
      </c>
      <c r="D216" s="45">
        <f t="shared" si="54"/>
        <v>3.0303263823600268E-2</v>
      </c>
      <c r="E216" s="46">
        <f>IF(OR($A216="",$B216="",$C216=""),"",A216*'MPTO_working_3-way'!$I215)</f>
        <v>1.8957580054354246</v>
      </c>
      <c r="F216" s="47">
        <f>IF(OR($A216="",$B216="",$C216=""),"",B216*'MPTO_working_3-way'!$I215)</f>
        <v>4.0181827289120413</v>
      </c>
      <c r="G216" s="48">
        <f>IF(OR($A216="",$B216="",$C216=""),"",C216*'MPTO_working_3-way'!$I215)</f>
        <v>4.4715161649944246</v>
      </c>
      <c r="H216" s="46">
        <f>IF(OR($A216="",$B216="",$C216=""),"",'MPTO_working_3-way'!E215)</f>
        <v>1.8748458890915163</v>
      </c>
      <c r="I216" s="47">
        <f>IF(OR($A216="",$B216="",$C216=""),"",'MPTO_working_3-way'!F215)</f>
        <v>4.0599381915644335</v>
      </c>
      <c r="J216" s="48">
        <f>IF(OR($A216="",$B216="",$C216=""),"",'MPTO_working_3-way'!G215)</f>
        <v>4.5389832221155588</v>
      </c>
      <c r="K216" s="46">
        <f>IF(OR($A216="",$B216="",$C216=""),"",'OddsRatio_working_3-way'!H215)</f>
        <v>1.8826468168309021</v>
      </c>
      <c r="L216" s="47">
        <f>IF(OR($A216="",$B216="",$C216=""),"",'OddsRatio_working_3-way'!I215)</f>
        <v>4.0472330581066842</v>
      </c>
      <c r="M216" s="48">
        <f>IF(OR($A216="",$B216="",$C216=""),"",'OddsRatio_working_3-way'!J215)</f>
        <v>4.5095718669228715</v>
      </c>
      <c r="N216" s="49">
        <f t="shared" si="42"/>
        <v>52.749348658048604</v>
      </c>
      <c r="O216" s="50">
        <f t="shared" si="43"/>
        <v>24.886872187387031</v>
      </c>
      <c r="P216" s="50">
        <f t="shared" si="44"/>
        <v>22.363779154564387</v>
      </c>
      <c r="Q216" t="s">
        <v>349</v>
      </c>
      <c r="R216" t="s">
        <v>350</v>
      </c>
      <c r="S216" s="40">
        <v>44440</v>
      </c>
      <c r="T216" s="52">
        <v>100</v>
      </c>
      <c r="U216" s="52">
        <f t="shared" si="45"/>
        <v>45.652173913043477</v>
      </c>
      <c r="V216" s="52">
        <f t="shared" si="46"/>
        <v>74.358974358974365</v>
      </c>
      <c r="W216" s="52">
        <f t="shared" si="47"/>
        <v>76.958525345622121</v>
      </c>
      <c r="X216" s="52">
        <f t="shared" si="48"/>
        <v>48.682500295403521</v>
      </c>
      <c r="Y216" s="52">
        <f t="shared" si="49"/>
        <v>77.389300741334395</v>
      </c>
      <c r="Z216" s="52">
        <f t="shared" si="50"/>
        <v>79.988851727982151</v>
      </c>
      <c r="AA216" s="52">
        <f t="shared" si="51"/>
        <v>-3.0303263823600446</v>
      </c>
      <c r="AB216" s="52">
        <f t="shared" si="52"/>
        <v>-3.0303263823600304</v>
      </c>
      <c r="AC216" s="52">
        <f t="shared" si="53"/>
        <v>-3.0303263823600304</v>
      </c>
      <c r="AF216">
        <v>1.74</v>
      </c>
      <c r="AG216">
        <v>2.1800000000000002</v>
      </c>
      <c r="AH216" s="59" t="s">
        <v>418</v>
      </c>
      <c r="AJ216" t="s">
        <v>411</v>
      </c>
    </row>
    <row r="217" spans="1:36" ht="15" x14ac:dyDescent="0.25">
      <c r="A217">
        <v>3.84</v>
      </c>
      <c r="B217">
        <v>3.86</v>
      </c>
      <c r="C217">
        <v>1.96</v>
      </c>
      <c r="D217" s="45">
        <f t="shared" si="54"/>
        <v>2.9688105812273324E-2</v>
      </c>
      <c r="E217" s="46">
        <f>IF(OR($A217="",$B217="",$C217=""),"",A217*'MPTO_working_3-way'!$I216)</f>
        <v>3.9540023263191295</v>
      </c>
      <c r="F217" s="47">
        <f>IF(OR($A217="",$B217="",$C217=""),"",B217*'MPTO_working_3-way'!$I216)</f>
        <v>3.974596088435375</v>
      </c>
      <c r="G217" s="48">
        <f>IF(OR($A217="",$B217="",$C217=""),"",C217*'MPTO_working_3-way'!$I216)</f>
        <v>2.0181886873920556</v>
      </c>
      <c r="H217" s="46">
        <f>IF(OR($A217="",$B217="",$C217=""),"",'MPTO_working_3-way'!E216)</f>
        <v>3.991687209264835</v>
      </c>
      <c r="I217" s="47">
        <f>IF(OR($A217="",$B217="",$C217=""),"",'MPTO_working_3-way'!F216)</f>
        <v>4.0133029395252624</v>
      </c>
      <c r="J217" s="48">
        <f>IF(OR($A217="",$B217="",$C217=""),"",'MPTO_working_3-way'!G216)</f>
        <v>1.9987685732254945</v>
      </c>
      <c r="K217" s="46">
        <f>IF(OR($A217="",$B217="",$C217=""),"",'OddsRatio_working_3-way'!H216)</f>
        <v>3.9770027365324547</v>
      </c>
      <c r="L217" s="47">
        <f>IF(OR($A217="",$B217="",$C217=""),"",'OddsRatio_working_3-way'!I216)</f>
        <v>3.9979675445362028</v>
      </c>
      <c r="M217" s="48">
        <f>IF(OR($A217="",$B217="",$C217=""),"",'OddsRatio_working_3-way'!J216)</f>
        <v>2.0063107841799841</v>
      </c>
      <c r="N217" s="49">
        <f t="shared" si="42"/>
        <v>25.290829834460993</v>
      </c>
      <c r="O217" s="50">
        <f t="shared" si="43"/>
        <v>25.15978926537052</v>
      </c>
      <c r="P217" s="50">
        <f t="shared" si="44"/>
        <v>49.549380900168472</v>
      </c>
      <c r="Q217" t="s">
        <v>351</v>
      </c>
      <c r="R217" t="s">
        <v>352</v>
      </c>
      <c r="S217" s="40">
        <v>44440</v>
      </c>
      <c r="T217" s="52">
        <v>100</v>
      </c>
      <c r="U217" s="52">
        <f t="shared" si="45"/>
        <v>73.958333333333343</v>
      </c>
      <c r="V217" s="52">
        <f t="shared" si="46"/>
        <v>74.093264248704671</v>
      </c>
      <c r="W217" s="52">
        <f t="shared" si="47"/>
        <v>48.979591836734699</v>
      </c>
      <c r="X217" s="52">
        <f t="shared" si="48"/>
        <v>76.927143914560645</v>
      </c>
      <c r="Y217" s="52">
        <f t="shared" si="49"/>
        <v>77.062074829931973</v>
      </c>
      <c r="Z217" s="52">
        <f t="shared" si="50"/>
        <v>51.948402417962015</v>
      </c>
      <c r="AA217" s="52">
        <f t="shared" si="51"/>
        <v>-2.9688105812273022</v>
      </c>
      <c r="AB217" s="52">
        <f t="shared" si="52"/>
        <v>-2.9688105812273022</v>
      </c>
      <c r="AC217" s="52">
        <f t="shared" si="53"/>
        <v>-2.9688105812273164</v>
      </c>
      <c r="AF217">
        <v>1.75</v>
      </c>
      <c r="AG217">
        <v>2.16</v>
      </c>
      <c r="AH217" s="59" t="s">
        <v>421</v>
      </c>
      <c r="AJ217" t="s">
        <v>411</v>
      </c>
    </row>
    <row r="218" spans="1:36" ht="15" x14ac:dyDescent="0.25">
      <c r="A218">
        <v>2.4500000000000002</v>
      </c>
      <c r="B218">
        <v>3.58</v>
      </c>
      <c r="C218">
        <v>2.89</v>
      </c>
      <c r="D218" s="45">
        <f t="shared" si="54"/>
        <v>3.3513635490344473E-2</v>
      </c>
      <c r="E218" s="46">
        <f>IF(OR($A218="",$B218="",$C218=""),"",A218*'MPTO_working_3-way'!$I217)</f>
        <v>2.5321084069513442</v>
      </c>
      <c r="F218" s="47">
        <f>IF(OR($A218="",$B218="",$C218=""),"",B218*'MPTO_working_3-way'!$I217)</f>
        <v>3.6999788150554331</v>
      </c>
      <c r="G218" s="48">
        <f>IF(OR($A218="",$B218="",$C218=""),"",C218*'MPTO_working_3-way'!$I217)</f>
        <v>2.9868544065670957</v>
      </c>
      <c r="H218" s="46">
        <f>IF(OR($A218="",$B218="",$C218=""),"",'MPTO_working_3-way'!E217)</f>
        <v>2.5189421078939445</v>
      </c>
      <c r="I218" s="47">
        <f>IF(OR($A218="",$B218="",$C218=""),"",'MPTO_working_3-way'!F217)</f>
        <v>3.7291392355527822</v>
      </c>
      <c r="J218" s="48">
        <f>IF(OR($A218="",$B218="",$C218=""),"",'MPTO_working_3-way'!G217)</f>
        <v>2.9864158448036773</v>
      </c>
      <c r="K218" s="46">
        <f>IF(OR($A218="",$B218="",$C218=""),"",'OddsRatio_working_3-way'!H217)</f>
        <v>2.5250698063232218</v>
      </c>
      <c r="L218" s="47">
        <f>IF(OR($A218="",$B218="",$C218=""),"",'OddsRatio_working_3-way'!I217)</f>
        <v>3.7135724829751111</v>
      </c>
      <c r="M218" s="48">
        <f>IF(OR($A218="",$B218="",$C218=""),"",'OddsRatio_working_3-way'!J217)</f>
        <v>2.9878496096213021</v>
      </c>
      <c r="N218" s="49">
        <f t="shared" si="42"/>
        <v>39.492779900525619</v>
      </c>
      <c r="O218" s="50">
        <f t="shared" si="43"/>
        <v>27.027181775499383</v>
      </c>
      <c r="P218" s="50">
        <f t="shared" si="44"/>
        <v>33.480038323975009</v>
      </c>
      <c r="Q218" t="s">
        <v>353</v>
      </c>
      <c r="R218" t="s">
        <v>354</v>
      </c>
      <c r="S218" s="40">
        <v>44440</v>
      </c>
      <c r="T218" s="52">
        <v>100</v>
      </c>
      <c r="U218" s="52">
        <f t="shared" si="45"/>
        <v>59.183673469387763</v>
      </c>
      <c r="V218" s="52">
        <f t="shared" si="46"/>
        <v>72.067039106145245</v>
      </c>
      <c r="W218" s="52">
        <f t="shared" si="47"/>
        <v>65.397923875432525</v>
      </c>
      <c r="X218" s="52">
        <f t="shared" si="48"/>
        <v>62.535037018422223</v>
      </c>
      <c r="Y218" s="52">
        <f t="shared" si="49"/>
        <v>75.418402655179719</v>
      </c>
      <c r="Z218" s="52">
        <f t="shared" si="50"/>
        <v>68.749287424466985</v>
      </c>
      <c r="AA218" s="52">
        <f t="shared" si="51"/>
        <v>-3.3513635490344598</v>
      </c>
      <c r="AB218" s="52">
        <f t="shared" si="52"/>
        <v>-3.351363549034474</v>
      </c>
      <c r="AC218" s="52">
        <f t="shared" si="53"/>
        <v>-3.3513635490344598</v>
      </c>
      <c r="AF218">
        <v>2.0699999999999998</v>
      </c>
      <c r="AG218">
        <v>1.82</v>
      </c>
      <c r="AH218" s="59" t="s">
        <v>421</v>
      </c>
      <c r="AJ218" t="s">
        <v>305</v>
      </c>
    </row>
    <row r="219" spans="1:36" ht="15" x14ac:dyDescent="0.25">
      <c r="A219">
        <v>2.2400000000000002</v>
      </c>
      <c r="B219">
        <v>3.6</v>
      </c>
      <c r="C219">
        <v>3.23</v>
      </c>
      <c r="D219" s="45">
        <f t="shared" si="54"/>
        <v>3.3803872426163561E-2</v>
      </c>
      <c r="E219" s="46">
        <f>IF(OR($A219="",$B219="",$C219=""),"",A219*'MPTO_working_3-way'!$I218)</f>
        <v>2.3157206742346066</v>
      </c>
      <c r="F219" s="47">
        <f>IF(OR($A219="",$B219="",$C219=""),"",B219*'MPTO_working_3-way'!$I218)</f>
        <v>3.7216939407341889</v>
      </c>
      <c r="G219" s="48">
        <f>IF(OR($A219="",$B219="",$C219=""),"",C219*'MPTO_working_3-way'!$I218)</f>
        <v>3.3391865079365082</v>
      </c>
      <c r="H219" s="46">
        <f>IF(OR($A219="",$B219="",$C219=""),"",'MPTO_working_3-way'!E218)</f>
        <v>2.2980020891954718</v>
      </c>
      <c r="I219" s="47">
        <f>IF(OR($A219="",$B219="",$C219=""),"",'MPTO_working_3-way'!F218)</f>
        <v>3.7522069500679955</v>
      </c>
      <c r="J219" s="48">
        <f>IF(OR($A219="",$B219="",$C219=""),"",'MPTO_working_3-way'!G218)</f>
        <v>3.3519976389355994</v>
      </c>
      <c r="K219" s="46">
        <f>IF(OR($A219="",$B219="",$C219=""),"",'OddsRatio_working_3-way'!H218)</f>
        <v>2.3055392955355032</v>
      </c>
      <c r="L219" s="47">
        <f>IF(OR($A219="",$B219="",$C219=""),"",'OddsRatio_working_3-way'!I218)</f>
        <v>3.7374211035421823</v>
      </c>
      <c r="M219" s="48">
        <f>IF(OR($A219="",$B219="",$C219=""),"",'OddsRatio_working_3-way'!J218)</f>
        <v>3.3478650234227185</v>
      </c>
      <c r="N219" s="49">
        <f t="shared" si="42"/>
        <v>43.183101102231191</v>
      </c>
      <c r="O219" s="50">
        <f t="shared" si="43"/>
        <v>26.869485130277187</v>
      </c>
      <c r="P219" s="50">
        <f t="shared" si="44"/>
        <v>29.947413767491604</v>
      </c>
      <c r="Q219" t="s">
        <v>355</v>
      </c>
      <c r="R219" t="s">
        <v>356</v>
      </c>
      <c r="S219" s="40">
        <v>44440</v>
      </c>
      <c r="T219" s="52">
        <v>100</v>
      </c>
      <c r="U219" s="52">
        <f t="shared" si="45"/>
        <v>55.357142857142868</v>
      </c>
      <c r="V219" s="52">
        <f t="shared" si="46"/>
        <v>72.222222222222229</v>
      </c>
      <c r="W219" s="52">
        <f t="shared" si="47"/>
        <v>69.040247678018574</v>
      </c>
      <c r="X219" s="52">
        <f t="shared" si="48"/>
        <v>58.737530099759205</v>
      </c>
      <c r="Y219" s="52">
        <f t="shared" si="49"/>
        <v>75.602609464838565</v>
      </c>
      <c r="Z219" s="52">
        <f t="shared" si="50"/>
        <v>72.420634920634924</v>
      </c>
      <c r="AA219" s="52">
        <f t="shared" si="51"/>
        <v>-3.3803872426163366</v>
      </c>
      <c r="AB219" s="52">
        <f t="shared" si="52"/>
        <v>-3.3803872426163366</v>
      </c>
      <c r="AC219" s="52">
        <f t="shared" si="53"/>
        <v>-3.3803872426163508</v>
      </c>
      <c r="AF219">
        <v>1.85</v>
      </c>
      <c r="AG219">
        <v>2.02</v>
      </c>
      <c r="AH219" s="59" t="s">
        <v>431</v>
      </c>
      <c r="AJ219" t="s">
        <v>305</v>
      </c>
    </row>
    <row r="220" spans="1:36" ht="15" x14ac:dyDescent="0.25">
      <c r="A220">
        <v>3.84</v>
      </c>
      <c r="B220">
        <v>3.59</v>
      </c>
      <c r="C220">
        <v>2.02</v>
      </c>
      <c r="D220" s="45">
        <f t="shared" si="54"/>
        <v>3.4017703650587983E-2</v>
      </c>
      <c r="E220" s="46">
        <f>IF(OR($A220="",$B220="",$C220=""),"",A220*'MPTO_working_3-way'!$I219)</f>
        <v>3.9706279820182577</v>
      </c>
      <c r="F220" s="47">
        <f>IF(OR($A220="",$B220="",$C220=""),"",B220*'MPTO_working_3-way'!$I219)</f>
        <v>3.7121235561056105</v>
      </c>
      <c r="G220" s="48">
        <f>IF(OR($A220="",$B220="",$C220=""),"",C220*'MPTO_working_3-way'!$I219)</f>
        <v>2.0887157613741878</v>
      </c>
      <c r="H220" s="46">
        <f>IF(OR($A220="",$B220="",$C220=""),"",'MPTO_working_3-way'!E219)</f>
        <v>4.0148157603150159</v>
      </c>
      <c r="I220" s="47">
        <f>IF(OR($A220="",$B220="",$C220=""),"",'MPTO_working_3-way'!F219)</f>
        <v>3.7423427342926021</v>
      </c>
      <c r="J220" s="48">
        <f>IF(OR($A220="",$B220="",$C220=""),"",'MPTO_working_3-way'!G219)</f>
        <v>2.0673532508880585</v>
      </c>
      <c r="K220" s="46">
        <f>IF(OR($A220="",$B220="",$C220=""),"",'OddsRatio_working_3-way'!H219)</f>
        <v>3.9953989754650827</v>
      </c>
      <c r="L220" s="47">
        <f>IF(OR($A220="",$B220="",$C220=""),"",'OddsRatio_working_3-way'!I219)</f>
        <v>3.7317194881882267</v>
      </c>
      <c r="M220" s="48">
        <f>IF(OR($A220="",$B220="",$C220=""),"",'OddsRatio_working_3-way'!J219)</f>
        <v>2.0758123080895721</v>
      </c>
      <c r="N220" s="49">
        <f t="shared" si="42"/>
        <v>25.184933076800185</v>
      </c>
      <c r="O220" s="50">
        <f t="shared" si="43"/>
        <v>26.938758499975691</v>
      </c>
      <c r="P220" s="50">
        <f t="shared" si="44"/>
        <v>47.876308423224117</v>
      </c>
      <c r="Q220" t="s">
        <v>357</v>
      </c>
      <c r="R220" t="s">
        <v>358</v>
      </c>
      <c r="S220" s="40">
        <v>44440</v>
      </c>
      <c r="T220" s="52">
        <v>100</v>
      </c>
      <c r="U220" s="52">
        <f t="shared" si="45"/>
        <v>73.958333333333343</v>
      </c>
      <c r="V220" s="52">
        <f t="shared" si="46"/>
        <v>72.14484679665739</v>
      </c>
      <c r="W220" s="52">
        <f t="shared" si="47"/>
        <v>50.495049504950494</v>
      </c>
      <c r="X220" s="52">
        <f t="shared" si="48"/>
        <v>77.360103698392123</v>
      </c>
      <c r="Y220" s="52">
        <f t="shared" si="49"/>
        <v>75.546617161716185</v>
      </c>
      <c r="Z220" s="52">
        <f t="shared" si="50"/>
        <v>53.896819870009296</v>
      </c>
      <c r="AA220" s="52">
        <f t="shared" si="51"/>
        <v>-3.4017703650587805</v>
      </c>
      <c r="AB220" s="52">
        <f t="shared" si="52"/>
        <v>-3.4017703650587947</v>
      </c>
      <c r="AC220" s="52">
        <f t="shared" si="53"/>
        <v>-3.4017703650588018</v>
      </c>
      <c r="AF220">
        <v>2</v>
      </c>
      <c r="AG220">
        <v>1.87</v>
      </c>
      <c r="AH220" s="59" t="s">
        <v>432</v>
      </c>
      <c r="AJ220" t="s">
        <v>305</v>
      </c>
    </row>
    <row r="221" spans="1:36" ht="15" x14ac:dyDescent="0.25">
      <c r="A221">
        <v>1.92</v>
      </c>
      <c r="B221">
        <v>3.72</v>
      </c>
      <c r="C221">
        <v>4.08</v>
      </c>
      <c r="D221" s="45">
        <f t="shared" si="54"/>
        <v>3.4748576850094803E-2</v>
      </c>
      <c r="E221" s="46">
        <f>IF(OR($A221="",$B221="",$C221=""),"",A221*'MPTO_working_3-way'!$I220)</f>
        <v>1.986717267552182</v>
      </c>
      <c r="F221" s="47">
        <f>IF(OR($A221="",$B221="",$C221=""),"",B221*'MPTO_working_3-way'!$I220)</f>
        <v>3.8492647058823528</v>
      </c>
      <c r="G221" s="48">
        <f>IF(OR($A221="",$B221="",$C221=""),"",C221*'MPTO_working_3-way'!$I220)</f>
        <v>4.221774193548387</v>
      </c>
      <c r="H221" s="46">
        <f>IF(OR($A221="",$B221="",$C221=""),"",'MPTO_working_3-way'!E220)</f>
        <v>1.9636702375407542</v>
      </c>
      <c r="I221" s="47">
        <f>IF(OR($A221="",$B221="",$C221=""),"",'MPTO_working_3-way'!F220)</f>
        <v>3.8875057630244347</v>
      </c>
      <c r="J221" s="48">
        <f>IF(OR($A221="",$B221="",$C221=""),"",'MPTO_working_3-way'!G220)</f>
        <v>4.2823768410360588</v>
      </c>
      <c r="K221" s="46">
        <f>IF(OR($A221="",$B221="",$C221=""),"",'OddsRatio_working_3-way'!H220)</f>
        <v>1.9724945157063731</v>
      </c>
      <c r="L221" s="47">
        <f>IF(OR($A221="",$B221="",$C221=""),"",'OddsRatio_working_3-way'!I220)</f>
        <v>3.8752011768710157</v>
      </c>
      <c r="M221" s="48">
        <f>IF(OR($A221="",$B221="",$C221=""),"",'OddsRatio_working_3-way'!J220)</f>
        <v>4.2557425091039445</v>
      </c>
      <c r="N221" s="49">
        <f t="shared" si="42"/>
        <v>50.334288443170969</v>
      </c>
      <c r="O221" s="50">
        <f t="shared" si="43"/>
        <v>25.97898758357211</v>
      </c>
      <c r="P221" s="50">
        <f t="shared" si="44"/>
        <v>23.686723973256925</v>
      </c>
      <c r="Q221" t="s">
        <v>359</v>
      </c>
      <c r="R221" t="s">
        <v>360</v>
      </c>
      <c r="S221" s="40">
        <v>44440</v>
      </c>
      <c r="T221" s="52">
        <v>100</v>
      </c>
      <c r="U221" s="52">
        <f t="shared" si="45"/>
        <v>47.916666666666671</v>
      </c>
      <c r="V221" s="52">
        <f t="shared" si="46"/>
        <v>73.118279569892465</v>
      </c>
      <c r="W221" s="52">
        <f t="shared" si="47"/>
        <v>75.490196078431367</v>
      </c>
      <c r="X221" s="52">
        <f t="shared" si="48"/>
        <v>51.391524351676154</v>
      </c>
      <c r="Y221" s="52">
        <f t="shared" si="49"/>
        <v>76.593137254901961</v>
      </c>
      <c r="Z221" s="52">
        <f t="shared" si="50"/>
        <v>78.965053763440864</v>
      </c>
      <c r="AA221" s="52">
        <f t="shared" si="51"/>
        <v>-3.4748576850094821</v>
      </c>
      <c r="AB221" s="52">
        <f t="shared" si="52"/>
        <v>-3.4748576850094963</v>
      </c>
      <c r="AC221" s="52">
        <f t="shared" si="53"/>
        <v>-3.4748576850094963</v>
      </c>
      <c r="AF221">
        <v>1.79</v>
      </c>
      <c r="AG221">
        <v>2.08</v>
      </c>
      <c r="AH221" s="59" t="s">
        <v>418</v>
      </c>
      <c r="AJ221" t="s">
        <v>305</v>
      </c>
    </row>
    <row r="222" spans="1:36" ht="15" x14ac:dyDescent="0.25">
      <c r="A222">
        <v>2.36</v>
      </c>
      <c r="B222">
        <v>3.4</v>
      </c>
      <c r="C222">
        <v>3.17</v>
      </c>
      <c r="D222" s="45">
        <f t="shared" si="54"/>
        <v>3.3303873867357003E-2</v>
      </c>
      <c r="E222" s="46">
        <f>IF(OR($A222="",$B222="",$C222=""),"",A222*'MPTO_working_3-way'!$I221)</f>
        <v>2.4385971423269623</v>
      </c>
      <c r="F222" s="47">
        <f>IF(OR($A222="",$B222="",$C222=""),"",B222*'MPTO_working_3-way'!$I221)</f>
        <v>3.5132331711490137</v>
      </c>
      <c r="G222" s="48">
        <f>IF(OR($A222="",$B222="",$C222=""),"",C222*'MPTO_working_3-way'!$I221)</f>
        <v>3.2755732801595214</v>
      </c>
      <c r="H222" s="46">
        <f>IF(OR($A222="",$B222="",$C222=""),"",'MPTO_working_3-way'!E221)</f>
        <v>2.4234932136813812</v>
      </c>
      <c r="I222" s="47">
        <f>IF(OR($A222="",$B222="",$C222=""),"",'MPTO_working_3-way'!F221)</f>
        <v>3.5333646964690542</v>
      </c>
      <c r="J222" s="48">
        <f>IF(OR($A222="",$B222="",$C222=""),"",'MPTO_working_3-way'!G221)</f>
        <v>3.2856247265863159</v>
      </c>
      <c r="K222" s="46">
        <f>IF(OR($A222="",$B222="",$C222=""),"",'OddsRatio_working_3-way'!H221)</f>
        <v>2.4301085916347405</v>
      </c>
      <c r="L222" s="47">
        <f>IF(OR($A222="",$B222="",$C222=""),"",'OddsRatio_working_3-way'!I221)</f>
        <v>3.5237210440613072</v>
      </c>
      <c r="M222" s="48">
        <f>IF(OR($A222="",$B222="",$C222=""),"",'OddsRatio_working_3-way'!J221)</f>
        <v>3.2818644440054321</v>
      </c>
      <c r="N222" s="49">
        <f t="shared" si="42"/>
        <v>41.00718329579351</v>
      </c>
      <c r="O222" s="50">
        <f t="shared" si="43"/>
        <v>28.46380958178608</v>
      </c>
      <c r="P222" s="50">
        <f t="shared" si="44"/>
        <v>30.529007122420403</v>
      </c>
      <c r="Q222" t="s">
        <v>361</v>
      </c>
      <c r="R222" t="s">
        <v>83</v>
      </c>
      <c r="S222" s="40">
        <v>44440</v>
      </c>
      <c r="T222" s="52">
        <v>100</v>
      </c>
      <c r="U222" s="52">
        <f t="shared" si="45"/>
        <v>57.627118644067799</v>
      </c>
      <c r="V222" s="52">
        <f t="shared" si="46"/>
        <v>70.588235294117652</v>
      </c>
      <c r="W222" s="52">
        <f t="shared" si="47"/>
        <v>68.454258675078862</v>
      </c>
      <c r="X222" s="52">
        <f t="shared" si="48"/>
        <v>60.957506030803486</v>
      </c>
      <c r="Y222" s="52">
        <f t="shared" si="49"/>
        <v>73.918622680853346</v>
      </c>
      <c r="Z222" s="52">
        <f t="shared" si="50"/>
        <v>71.784646061814556</v>
      </c>
      <c r="AA222" s="52">
        <f t="shared" si="51"/>
        <v>-3.330387386735687</v>
      </c>
      <c r="AB222" s="52">
        <f t="shared" si="52"/>
        <v>-3.3303873867356941</v>
      </c>
      <c r="AC222" s="52">
        <f t="shared" si="53"/>
        <v>-3.3303873867356941</v>
      </c>
      <c r="AF222">
        <v>2.17</v>
      </c>
      <c r="AG222">
        <v>1.73</v>
      </c>
      <c r="AH222" s="59" t="s">
        <v>421</v>
      </c>
      <c r="AJ222" t="s">
        <v>305</v>
      </c>
    </row>
    <row r="223" spans="1:36" ht="15" x14ac:dyDescent="0.25">
      <c r="A223">
        <v>2.39</v>
      </c>
      <c r="B223">
        <v>3.32</v>
      </c>
      <c r="C223">
        <v>3.18</v>
      </c>
      <c r="D223" s="45">
        <f t="shared" si="54"/>
        <v>3.4080269923143947E-2</v>
      </c>
      <c r="E223" s="46">
        <f>IF(OR($A223="",$B223="",$C223=""),"",A223*'MPTO_working_3-way'!$I222)</f>
        <v>2.4714518451163143</v>
      </c>
      <c r="F223" s="47">
        <f>IF(OR($A223="",$B223="",$C223=""),"",B223*'MPTO_working_3-way'!$I222)</f>
        <v>3.4331464961448379</v>
      </c>
      <c r="G223" s="48">
        <f>IF(OR($A223="",$B223="",$C223=""),"",C223*'MPTO_working_3-way'!$I222)</f>
        <v>3.2883752583555981</v>
      </c>
      <c r="H223" s="46">
        <f>IF(OR($A223="",$B223="",$C223=""),"",'MPTO_working_3-way'!E222)</f>
        <v>2.4567009415288368</v>
      </c>
      <c r="I223" s="47">
        <f>IF(OR($A223="",$B223="",$C223=""),"",'MPTO_working_3-way'!F222)</f>
        <v>3.4501231138674742</v>
      </c>
      <c r="J223" s="48">
        <f>IF(OR($A223="",$B223="",$C223=""),"",'MPTO_working_3-way'!G222)</f>
        <v>3.2991832801149767</v>
      </c>
      <c r="K223" s="46">
        <f>IF(OR($A223="",$B223="",$C223=""),"",'OddsRatio_working_3-way'!H222)</f>
        <v>2.4631960156412021</v>
      </c>
      <c r="L223" s="47">
        <f>IF(OR($A223="",$B223="",$C223=""),"",'OddsRatio_working_3-way'!I222)</f>
        <v>3.4421688894155311</v>
      </c>
      <c r="M223" s="48">
        <f>IF(OR($A223="",$B223="",$C223=""),"",'OddsRatio_working_3-way'!J222)</f>
        <v>3.2947966288473527</v>
      </c>
      <c r="N223" s="49">
        <f t="shared" si="42"/>
        <v>40.462046710561616</v>
      </c>
      <c r="O223" s="50">
        <f t="shared" si="43"/>
        <v>29.127798686217552</v>
      </c>
      <c r="P223" s="50">
        <f t="shared" si="44"/>
        <v>30.410154603220835</v>
      </c>
      <c r="Q223" t="s">
        <v>362</v>
      </c>
      <c r="R223" t="s">
        <v>363</v>
      </c>
      <c r="S223" s="40">
        <v>44440</v>
      </c>
      <c r="T223" s="52">
        <v>100</v>
      </c>
      <c r="U223" s="52">
        <f t="shared" si="45"/>
        <v>58.15899581589958</v>
      </c>
      <c r="V223" s="52">
        <f t="shared" si="46"/>
        <v>69.879518072289159</v>
      </c>
      <c r="W223" s="52">
        <f t="shared" si="47"/>
        <v>68.55345911949685</v>
      </c>
      <c r="X223" s="52">
        <f t="shared" si="48"/>
        <v>61.567022808213991</v>
      </c>
      <c r="Y223" s="52">
        <f t="shared" si="49"/>
        <v>73.287545064603549</v>
      </c>
      <c r="Z223" s="52">
        <f t="shared" si="50"/>
        <v>71.961486111811254</v>
      </c>
      <c r="AA223" s="52">
        <f t="shared" si="51"/>
        <v>-3.4080269923144115</v>
      </c>
      <c r="AB223" s="52">
        <f t="shared" si="52"/>
        <v>-3.4080269923143902</v>
      </c>
      <c r="AC223" s="52">
        <f t="shared" si="53"/>
        <v>-3.4080269923144044</v>
      </c>
      <c r="AF223">
        <v>2.17</v>
      </c>
      <c r="AG223">
        <v>1.74</v>
      </c>
      <c r="AH223" s="59" t="s">
        <v>429</v>
      </c>
      <c r="AJ223" t="s">
        <v>306</v>
      </c>
    </row>
    <row r="224" spans="1:36" ht="15" x14ac:dyDescent="0.25">
      <c r="A224">
        <v>2.06</v>
      </c>
      <c r="B224">
        <v>3.75</v>
      </c>
      <c r="C224">
        <v>3.54</v>
      </c>
      <c r="D224" s="45">
        <f t="shared" si="54"/>
        <v>3.458943557676486E-2</v>
      </c>
      <c r="E224" s="46">
        <f>IF(OR($A224="",$B224="",$C224=""),"",A224*'MPTO_working_3-way'!$I223)</f>
        <v>2.1312542372881356</v>
      </c>
      <c r="F224" s="47">
        <f>IF(OR($A224="",$B224="",$C224=""),"",B224*'MPTO_working_3-way'!$I223)</f>
        <v>3.8797103834128683</v>
      </c>
      <c r="G224" s="48">
        <f>IF(OR($A224="",$B224="",$C224=""),"",C224*'MPTO_working_3-way'!$I223)</f>
        <v>3.6624466019417476</v>
      </c>
      <c r="H224" s="46">
        <f>IF(OR($A224="",$B224="",$C224=""),"",'MPTO_working_3-way'!E223)</f>
        <v>2.110118289775226</v>
      </c>
      <c r="I224" s="47">
        <f>IF(OR($A224="",$B224="",$C224=""),"",'MPTO_working_3-way'!F223)</f>
        <v>3.919465107279529</v>
      </c>
      <c r="J224" s="48">
        <f>IF(OR($A224="",$B224="",$C224=""),"",'MPTO_working_3-way'!G223)</f>
        <v>3.6906352483906235</v>
      </c>
      <c r="K224" s="46">
        <f>IF(OR($A224="",$B224="",$C224=""),"",'OddsRatio_working_3-way'!H223)</f>
        <v>2.1185912192614449</v>
      </c>
      <c r="L224" s="47">
        <f>IF(OR($A224="",$B224="",$C224=""),"",'OddsRatio_working_3-way'!I223)</f>
        <v>3.9020055216688418</v>
      </c>
      <c r="M224" s="48">
        <f>IF(OR($A224="",$B224="",$C224=""),"",'OddsRatio_working_3-way'!J223)</f>
        <v>3.6803978272868578</v>
      </c>
      <c r="N224" s="49">
        <f t="shared" si="42"/>
        <v>46.920727827967937</v>
      </c>
      <c r="O224" s="50">
        <f t="shared" si="43"/>
        <v>25.775119820163717</v>
      </c>
      <c r="P224" s="50">
        <f t="shared" si="44"/>
        <v>27.304152351868343</v>
      </c>
      <c r="Q224" t="s">
        <v>364</v>
      </c>
      <c r="R224" t="s">
        <v>243</v>
      </c>
      <c r="S224" s="40">
        <v>44440</v>
      </c>
      <c r="T224" s="52">
        <v>100</v>
      </c>
      <c r="U224" s="52">
        <f t="shared" si="45"/>
        <v>51.456310679611654</v>
      </c>
      <c r="V224" s="52">
        <f t="shared" si="46"/>
        <v>73.333333333333329</v>
      </c>
      <c r="W224" s="52">
        <f t="shared" si="47"/>
        <v>71.751412429378533</v>
      </c>
      <c r="X224" s="52">
        <f t="shared" si="48"/>
        <v>54.915254237288138</v>
      </c>
      <c r="Y224" s="52">
        <f t="shared" si="49"/>
        <v>76.79227689100982</v>
      </c>
      <c r="Z224" s="52">
        <f t="shared" si="50"/>
        <v>75.21035598705501</v>
      </c>
      <c r="AA224" s="52">
        <f t="shared" si="51"/>
        <v>-3.4589435576764842</v>
      </c>
      <c r="AB224" s="52">
        <f t="shared" si="52"/>
        <v>-3.4589435576764913</v>
      </c>
      <c r="AC224" s="52">
        <f t="shared" si="53"/>
        <v>-3.4589435576764771</v>
      </c>
      <c r="AF224">
        <v>1.97</v>
      </c>
      <c r="AG224">
        <v>1.89</v>
      </c>
      <c r="AH224" s="59" t="s">
        <v>424</v>
      </c>
      <c r="AJ224" t="s">
        <v>306</v>
      </c>
    </row>
    <row r="225" spans="1:36" ht="15" x14ac:dyDescent="0.25">
      <c r="A225">
        <v>2.9</v>
      </c>
      <c r="B225">
        <v>3.34</v>
      </c>
      <c r="C225">
        <v>2.57</v>
      </c>
      <c r="D225" s="45">
        <f t="shared" si="54"/>
        <v>3.3333842177445838E-2</v>
      </c>
      <c r="E225" s="46">
        <f>IF(OR($A225="",$B225="",$C225=""),"",A225*'MPTO_working_3-way'!$I224)</f>
        <v>2.9966681423145927</v>
      </c>
      <c r="F225" s="47">
        <f>IF(OR($A225="",$B225="",$C225=""),"",B225*'MPTO_working_3-way'!$I224)</f>
        <v>3.4513350328726689</v>
      </c>
      <c r="G225" s="48">
        <f>IF(OR($A225="",$B225="",$C225=""),"",C225*'MPTO_working_3-way'!$I224)</f>
        <v>2.6556679743960356</v>
      </c>
      <c r="H225" s="46">
        <f>IF(OR($A225="",$B225="",$C225=""),"",'MPTO_working_3-way'!E224)</f>
        <v>2.9965572061527301</v>
      </c>
      <c r="I225" s="47">
        <f>IF(OR($A225="",$B225="",$C225=""),"",'MPTO_working_3-way'!F224)</f>
        <v>3.4687304045385763</v>
      </c>
      <c r="J225" s="48">
        <f>IF(OR($A225="",$B225="",$C225=""),"",'MPTO_working_3-way'!G224)</f>
        <v>2.6455461945528267</v>
      </c>
      <c r="K225" s="46">
        <f>IF(OR($A225="",$B225="",$C225=""),"",'OddsRatio_working_3-way'!H224)</f>
        <v>2.9971987165621496</v>
      </c>
      <c r="L225" s="47">
        <f>IF(OR($A225="",$B225="",$C225=""),"",'OddsRatio_working_3-way'!I224)</f>
        <v>3.4597078930291727</v>
      </c>
      <c r="M225" s="48">
        <f>IF(OR($A225="",$B225="",$C225=""),"",'OddsRatio_working_3-way'!J224)</f>
        <v>2.6503168342118819</v>
      </c>
      <c r="N225" s="49">
        <f t="shared" si="42"/>
        <v>33.370395135832801</v>
      </c>
      <c r="O225" s="50">
        <f t="shared" si="43"/>
        <v>28.974295177818899</v>
      </c>
      <c r="P225" s="50">
        <f t="shared" si="44"/>
        <v>37.655309686348296</v>
      </c>
      <c r="Q225" t="s">
        <v>365</v>
      </c>
      <c r="R225" t="s">
        <v>242</v>
      </c>
      <c r="S225" s="40">
        <v>44440</v>
      </c>
      <c r="T225" s="52">
        <v>100</v>
      </c>
      <c r="U225" s="52">
        <f t="shared" si="45"/>
        <v>65.517241379310349</v>
      </c>
      <c r="V225" s="52">
        <f t="shared" si="46"/>
        <v>70.059880239520965</v>
      </c>
      <c r="W225" s="52">
        <f t="shared" si="47"/>
        <v>61.089494163424128</v>
      </c>
      <c r="X225" s="52">
        <f t="shared" si="48"/>
        <v>68.850625597054929</v>
      </c>
      <c r="Y225" s="52">
        <f t="shared" si="49"/>
        <v>73.393264457265531</v>
      </c>
      <c r="Z225" s="52">
        <f t="shared" si="50"/>
        <v>64.422878381168701</v>
      </c>
      <c r="AA225" s="52">
        <f t="shared" si="51"/>
        <v>-3.3333842177445803</v>
      </c>
      <c r="AB225" s="52">
        <f t="shared" si="52"/>
        <v>-3.3333842177445661</v>
      </c>
      <c r="AC225" s="52">
        <f t="shared" si="53"/>
        <v>-3.3333842177445732</v>
      </c>
      <c r="AF225">
        <v>2.21</v>
      </c>
      <c r="AG225">
        <v>1.71</v>
      </c>
      <c r="AH225" s="59" t="s">
        <v>433</v>
      </c>
      <c r="AJ225" t="s">
        <v>306</v>
      </c>
    </row>
    <row r="226" spans="1:36" ht="15" x14ac:dyDescent="0.25">
      <c r="A226">
        <v>3.4</v>
      </c>
      <c r="B226">
        <v>3.48</v>
      </c>
      <c r="C226">
        <v>2.21</v>
      </c>
      <c r="D226" s="45">
        <f t="shared" si="54"/>
        <v>3.3962656680709413E-2</v>
      </c>
      <c r="E226" s="46">
        <f>IF(OR($A226="",$B226="",$C226=""),"",A226*'MPTO_working_3-way'!$I225)</f>
        <v>3.5154730327144117</v>
      </c>
      <c r="F226" s="47">
        <f>IF(OR($A226="",$B226="",$C226=""),"",B226*'MPTO_working_3-way'!$I225)</f>
        <v>3.5981900452488689</v>
      </c>
      <c r="G226" s="48">
        <f>IF(OR($A226="",$B226="",$C226=""),"",C226*'MPTO_working_3-way'!$I225)</f>
        <v>2.2850574712643676</v>
      </c>
      <c r="H226" s="46">
        <f>IF(OR($A226="",$B226="",$C226=""),"",'MPTO_working_3-way'!E225)</f>
        <v>3.5361083864639529</v>
      </c>
      <c r="I226" s="47">
        <f>IF(OR($A226="",$B226="",$C226=""),"",'MPTO_working_3-way'!F225)</f>
        <v>3.6227232759703556</v>
      </c>
      <c r="J226" s="48">
        <f>IF(OR($A226="",$B226="",$C226=""),"",'MPTO_working_3-way'!G225)</f>
        <v>2.2667112036782329</v>
      </c>
      <c r="K226" s="46">
        <f>IF(OR($A226="",$B226="",$C226=""),"",'OddsRatio_working_3-way'!H225)</f>
        <v>3.5277347358934801</v>
      </c>
      <c r="L226" s="47">
        <f>IF(OR($A226="",$B226="",$C226=""),"",'OddsRatio_working_3-way'!I225)</f>
        <v>3.6119925604232632</v>
      </c>
      <c r="M226" s="48">
        <f>IF(OR($A226="",$B226="",$C226=""),"",'OddsRatio_working_3-way'!J225)</f>
        <v>2.2743995960129628</v>
      </c>
      <c r="N226" s="49">
        <f t="shared" si="42"/>
        <v>28.445674044265594</v>
      </c>
      <c r="O226" s="50">
        <f t="shared" si="43"/>
        <v>27.791750503018108</v>
      </c>
      <c r="P226" s="50">
        <f t="shared" si="44"/>
        <v>43.762575452716298</v>
      </c>
      <c r="Q226" t="s">
        <v>366</v>
      </c>
      <c r="R226" t="s">
        <v>367</v>
      </c>
      <c r="S226" s="40">
        <v>44440</v>
      </c>
      <c r="T226" s="52">
        <v>100</v>
      </c>
      <c r="U226" s="52">
        <f t="shared" si="45"/>
        <v>70.588235294117652</v>
      </c>
      <c r="V226" s="52">
        <f t="shared" si="46"/>
        <v>71.264367816091948</v>
      </c>
      <c r="W226" s="52">
        <f t="shared" si="47"/>
        <v>54.751131221719454</v>
      </c>
      <c r="X226" s="52">
        <f t="shared" si="48"/>
        <v>73.984500962188577</v>
      </c>
      <c r="Y226" s="52">
        <f t="shared" si="49"/>
        <v>74.660633484162901</v>
      </c>
      <c r="Z226" s="52">
        <f t="shared" si="50"/>
        <v>58.1473968897904</v>
      </c>
      <c r="AA226" s="52">
        <f t="shared" si="51"/>
        <v>-3.3962656680709244</v>
      </c>
      <c r="AB226" s="52">
        <f t="shared" si="52"/>
        <v>-3.3962656680709529</v>
      </c>
      <c r="AC226" s="52">
        <f t="shared" si="53"/>
        <v>-3.3962656680709458</v>
      </c>
      <c r="AF226">
        <v>2.0299999999999998</v>
      </c>
      <c r="AG226">
        <v>1.85</v>
      </c>
      <c r="AH226" s="59" t="s">
        <v>427</v>
      </c>
      <c r="AJ226" t="s">
        <v>306</v>
      </c>
    </row>
    <row r="227" spans="1:36" ht="15" x14ac:dyDescent="0.25">
      <c r="A227">
        <v>2.36</v>
      </c>
      <c r="B227">
        <v>3.87</v>
      </c>
      <c r="C227">
        <v>2.8</v>
      </c>
      <c r="D227" s="45">
        <f t="shared" si="54"/>
        <v>3.9269603518716778E-2</v>
      </c>
      <c r="E227" s="46">
        <f>IF(OR($A227="",$B227="",$C227=""),"",A227*'MPTO_working_3-way'!$I226)</f>
        <v>2.4526762643041713</v>
      </c>
      <c r="F227" s="47">
        <f>IF(OR($A227="",$B227="",$C227=""),"",B227*'MPTO_working_3-way'!$I226)</f>
        <v>4.0219733656174341</v>
      </c>
      <c r="G227" s="48">
        <f>IF(OR($A227="",$B227="",$C227=""),"",C227*'MPTO_working_3-way'!$I226)</f>
        <v>2.9099548898524068</v>
      </c>
      <c r="H227" s="46">
        <f>IF(OR($A227="",$B227="",$C227=""),"",'MPTO_working_3-way'!E226)</f>
        <v>2.4352293186591063</v>
      </c>
      <c r="I227" s="47">
        <f>IF(OR($A227="",$B227="",$C227=""),"",'MPTO_working_3-way'!F226)</f>
        <v>4.0765068204908044</v>
      </c>
      <c r="J227" s="48">
        <f>IF(OR($A227="",$B227="",$C227=""),"",'MPTO_working_3-way'!G226)</f>
        <v>2.9065290263137156</v>
      </c>
      <c r="K227" s="46">
        <f>IF(OR($A227="",$B227="",$C227=""),"",'OddsRatio_working_3-way'!H226)</f>
        <v>2.4434464351179215</v>
      </c>
      <c r="L227" s="47">
        <f>IF(OR($A227="",$B227="",$C227=""),"",'OddsRatio_working_3-way'!I226)</f>
        <v>4.0460965211679687</v>
      </c>
      <c r="M227" s="48">
        <f>IF(OR($A227="",$B227="",$C227=""),"",'OddsRatio_working_3-way'!J226)</f>
        <v>2.9104438111854858</v>
      </c>
      <c r="N227" s="49">
        <f t="shared" si="42"/>
        <v>40.771789353280255</v>
      </c>
      <c r="O227" s="50">
        <f t="shared" si="43"/>
        <v>24.863416763240668</v>
      </c>
      <c r="P227" s="50">
        <f t="shared" si="44"/>
        <v>34.364793883479074</v>
      </c>
      <c r="Q227" t="s">
        <v>368</v>
      </c>
      <c r="R227" t="s">
        <v>369</v>
      </c>
      <c r="S227" s="40">
        <v>44440</v>
      </c>
      <c r="T227" s="52">
        <v>100</v>
      </c>
      <c r="U227" s="52">
        <f t="shared" si="45"/>
        <v>57.627118644067799</v>
      </c>
      <c r="V227" s="52">
        <f t="shared" si="46"/>
        <v>74.160206718346245</v>
      </c>
      <c r="W227" s="52">
        <f t="shared" si="47"/>
        <v>64.285714285714292</v>
      </c>
      <c r="X227" s="52">
        <f t="shared" si="48"/>
        <v>61.554078995939456</v>
      </c>
      <c r="Y227" s="52">
        <f t="shared" si="49"/>
        <v>78.087167070217916</v>
      </c>
      <c r="Z227" s="52">
        <f t="shared" si="50"/>
        <v>68.212674637585963</v>
      </c>
      <c r="AA227" s="52">
        <f t="shared" si="51"/>
        <v>-3.9269603518716565</v>
      </c>
      <c r="AB227" s="52">
        <f t="shared" si="52"/>
        <v>-3.9269603518716707</v>
      </c>
      <c r="AC227" s="52">
        <f t="shared" si="53"/>
        <v>-3.9269603518716707</v>
      </c>
      <c r="AF227">
        <v>1.75</v>
      </c>
      <c r="AG227">
        <v>2.12</v>
      </c>
      <c r="AH227" s="59" t="s">
        <v>433</v>
      </c>
      <c r="AJ227" t="s">
        <v>307</v>
      </c>
    </row>
    <row r="228" spans="1:36" ht="15" x14ac:dyDescent="0.25">
      <c r="A228">
        <v>1.67</v>
      </c>
      <c r="B228">
        <v>4.05</v>
      </c>
      <c r="C228">
        <v>5.0599999999999996</v>
      </c>
      <c r="D228" s="45">
        <f t="shared" si="54"/>
        <v>4.3344433954518147E-2</v>
      </c>
      <c r="E228" s="46">
        <f>IF(OR($A228="",$B228="",$C228=""),"",A228*'MPTO_working_3-way'!$I227)</f>
        <v>1.7423852047040451</v>
      </c>
      <c r="F228" s="47">
        <f>IF(OR($A228="",$B228="",$C228=""),"",B228*'MPTO_working_3-way'!$I227)</f>
        <v>4.2255449575157984</v>
      </c>
      <c r="G228" s="48">
        <f>IF(OR($A228="",$B228="",$C228=""),"",C228*'MPTO_working_3-way'!$I227)</f>
        <v>5.2793228358098618</v>
      </c>
      <c r="H228" s="46">
        <f>IF(OR($A228="",$B228="",$C228=""),"",'MPTO_working_3-way'!E227)</f>
        <v>1.7112907094369072</v>
      </c>
      <c r="I228" s="47">
        <f>IF(OR($A228="",$B228="",$C228=""),"",'MPTO_working_3-way'!F227)</f>
        <v>4.3017147793981785</v>
      </c>
      <c r="J228" s="48">
        <f>IF(OR($A228="",$B228="",$C228=""),"",'MPTO_working_3-way'!G227)</f>
        <v>5.4591019034822468</v>
      </c>
      <c r="K228" s="46">
        <f>IF(OR($A228="",$B228="",$C228=""),"",'OddsRatio_working_3-way'!H227)</f>
        <v>1.7220525678379495</v>
      </c>
      <c r="L228" s="47">
        <f>IF(OR($A228="",$B228="",$C228=""),"",'OddsRatio_working_3-way'!I227)</f>
        <v>4.2869557192623073</v>
      </c>
      <c r="M228" s="48">
        <f>IF(OR($A228="",$B228="",$C228=""),"",'OddsRatio_working_3-way'!J227)</f>
        <v>5.3754230230180209</v>
      </c>
      <c r="N228" s="49">
        <f t="shared" si="42"/>
        <v>57.392590186155545</v>
      </c>
      <c r="O228" s="50">
        <f t="shared" si="43"/>
        <v>23.665586570587593</v>
      </c>
      <c r="P228" s="50">
        <f t="shared" si="44"/>
        <v>18.941823243256867</v>
      </c>
      <c r="Q228" t="s">
        <v>301</v>
      </c>
      <c r="R228" t="s">
        <v>370</v>
      </c>
      <c r="S228" s="40">
        <v>44440</v>
      </c>
      <c r="T228" s="52">
        <v>100</v>
      </c>
      <c r="U228" s="52">
        <f t="shared" si="45"/>
        <v>40.119760479041922</v>
      </c>
      <c r="V228" s="52">
        <f t="shared" si="46"/>
        <v>75.308641975308646</v>
      </c>
      <c r="W228" s="52">
        <f t="shared" si="47"/>
        <v>80.237154150197625</v>
      </c>
      <c r="X228" s="52">
        <f t="shared" si="48"/>
        <v>44.454203874493736</v>
      </c>
      <c r="Y228" s="52">
        <f t="shared" si="49"/>
        <v>79.64308537076046</v>
      </c>
      <c r="Z228" s="52">
        <f t="shared" si="50"/>
        <v>84.571597545649439</v>
      </c>
      <c r="AA228" s="52">
        <f t="shared" si="51"/>
        <v>-4.3344433954518138</v>
      </c>
      <c r="AB228" s="52">
        <f t="shared" si="52"/>
        <v>-4.3344433954518138</v>
      </c>
      <c r="AC228" s="52">
        <f t="shared" si="53"/>
        <v>-4.3344433954518138</v>
      </c>
      <c r="AF228">
        <v>1.68</v>
      </c>
      <c r="AG228">
        <v>2.2400000000000002</v>
      </c>
      <c r="AH228" s="59" t="s">
        <v>434</v>
      </c>
      <c r="AJ228" t="s">
        <v>307</v>
      </c>
    </row>
    <row r="229" spans="1:36" ht="15" x14ac:dyDescent="0.25">
      <c r="A229">
        <v>2.96</v>
      </c>
      <c r="B229">
        <v>3.8</v>
      </c>
      <c r="C229">
        <v>2.2799999999999998</v>
      </c>
      <c r="D229" s="45">
        <f t="shared" si="54"/>
        <v>3.9592223802750182E-2</v>
      </c>
      <c r="E229" s="46">
        <f>IF(OR($A229="",$B229="",$C229=""),"",A229*'MPTO_working_3-way'!$I228)</f>
        <v>3.0771929824561406</v>
      </c>
      <c r="F229" s="47">
        <f>IF(OR($A229="",$B229="",$C229=""),"",B229*'MPTO_working_3-way'!$I228)</f>
        <v>3.9504504504504503</v>
      </c>
      <c r="G229" s="48">
        <f>IF(OR($A229="",$B229="",$C229=""),"",C229*'MPTO_working_3-way'!$I228)</f>
        <v>2.3702702702702703</v>
      </c>
      <c r="H229" s="46">
        <f>IF(OR($A229="",$B229="",$C229=""),"",'MPTO_working_3-way'!E228)</f>
        <v>3.0803310613437196</v>
      </c>
      <c r="I229" s="47">
        <f>IF(OR($A229="",$B229="",$C229=""),"",'MPTO_working_3-way'!F228)</f>
        <v>4.0006323110970596</v>
      </c>
      <c r="J229" s="48">
        <f>IF(OR($A229="",$B229="",$C229=""),"",'MPTO_working_3-way'!G228)</f>
        <v>2.3507337915660416</v>
      </c>
      <c r="K229" s="46">
        <f>IF(OR($A229="",$B229="",$C229=""),"",'OddsRatio_working_3-way'!H228)</f>
        <v>3.081583529356914</v>
      </c>
      <c r="L229" s="47">
        <f>IF(OR($A229="",$B229="",$C229=""),"",'OddsRatio_working_3-way'!I228)</f>
        <v>3.9736907562241623</v>
      </c>
      <c r="M229" s="48">
        <f>IF(OR($A229="",$B229="",$C229=""),"",'OddsRatio_working_3-way'!J228)</f>
        <v>2.3594014885596173</v>
      </c>
      <c r="N229" s="49">
        <f t="shared" si="42"/>
        <v>32.497149372862026</v>
      </c>
      <c r="O229" s="50">
        <f t="shared" si="43"/>
        <v>25.313568985176737</v>
      </c>
      <c r="P229" s="50">
        <f t="shared" si="44"/>
        <v>42.18928164196123</v>
      </c>
      <c r="Q229" t="s">
        <v>371</v>
      </c>
      <c r="R229" t="s">
        <v>302</v>
      </c>
      <c r="S229" s="40">
        <v>44440</v>
      </c>
      <c r="T229" s="52">
        <v>100</v>
      </c>
      <c r="U229" s="52">
        <f t="shared" si="45"/>
        <v>66.21621621621621</v>
      </c>
      <c r="V229" s="52">
        <f t="shared" si="46"/>
        <v>73.68421052631578</v>
      </c>
      <c r="W229" s="52">
        <f t="shared" si="47"/>
        <v>56.140350877192972</v>
      </c>
      <c r="X229" s="52">
        <f t="shared" si="48"/>
        <v>70.175438596491219</v>
      </c>
      <c r="Y229" s="52">
        <f t="shared" si="49"/>
        <v>77.643432906590803</v>
      </c>
      <c r="Z229" s="52">
        <f t="shared" si="50"/>
        <v>60.099573257467995</v>
      </c>
      <c r="AA229" s="52">
        <f t="shared" si="51"/>
        <v>-3.9592223802750084</v>
      </c>
      <c r="AB229" s="52">
        <f t="shared" si="52"/>
        <v>-3.9592223802750226</v>
      </c>
      <c r="AC229" s="52">
        <f t="shared" si="53"/>
        <v>-3.9592223802750226</v>
      </c>
      <c r="AF229">
        <v>1.71</v>
      </c>
      <c r="AG229">
        <v>2.1800000000000002</v>
      </c>
      <c r="AH229" s="59" t="s">
        <v>421</v>
      </c>
      <c r="AJ229" t="s">
        <v>307</v>
      </c>
    </row>
    <row r="230" spans="1:36" ht="15" x14ac:dyDescent="0.25">
      <c r="A230">
        <v>1.76</v>
      </c>
      <c r="B230">
        <v>3.61</v>
      </c>
      <c r="C230">
        <v>4.8099999999999996</v>
      </c>
      <c r="D230" s="45">
        <f t="shared" si="54"/>
        <v>5.3090336331333532E-2</v>
      </c>
      <c r="E230" s="46">
        <f>IF(OR($A230="",$B230="",$C230=""),"",A230*'MPTO_working_3-way'!$I229)</f>
        <v>1.8534389919431471</v>
      </c>
      <c r="F230" s="47">
        <f>IF(OR($A230="",$B230="",$C230=""),"",B230*'MPTO_working_3-way'!$I229)</f>
        <v>3.8016561141561138</v>
      </c>
      <c r="G230" s="48">
        <f>IF(OR($A230="",$B230="",$C230=""),"",C230*'MPTO_working_3-way'!$I229)</f>
        <v>5.0653645177537134</v>
      </c>
      <c r="H230" s="46">
        <f>IF(OR($A230="",$B230="",$C230=""),"",'MPTO_working_3-way'!E229)</f>
        <v>1.8165797949411981</v>
      </c>
      <c r="I230" s="47">
        <f>IF(OR($A230="",$B230="",$C230=""),"",'MPTO_working_3-way'!F229)</f>
        <v>3.8563653313937611</v>
      </c>
      <c r="J230" s="48">
        <f>IF(OR($A230="",$B230="",$C230=""),"",'MPTO_working_3-way'!G229)</f>
        <v>5.257528765965704</v>
      </c>
      <c r="K230" s="46">
        <f>IF(OR($A230="",$B230="",$C230=""),"",'OddsRatio_working_3-way'!H229)</f>
        <v>1.8298964288622792</v>
      </c>
      <c r="L230" s="47">
        <f>IF(OR($A230="",$B230="",$C230=""),"",'OddsRatio_working_3-way'!I229)</f>
        <v>3.8500390517507217</v>
      </c>
      <c r="M230" s="48">
        <f>IF(OR($A230="",$B230="",$C230=""),"",'OddsRatio_working_3-way'!J229)</f>
        <v>5.1604018341648468</v>
      </c>
      <c r="N230" s="49">
        <f t="shared" si="42"/>
        <v>53.953758626368334</v>
      </c>
      <c r="O230" s="50">
        <f t="shared" si="43"/>
        <v>26.304325535293149</v>
      </c>
      <c r="P230" s="50">
        <f t="shared" si="44"/>
        <v>19.741915838338521</v>
      </c>
      <c r="Q230" t="s">
        <v>372</v>
      </c>
      <c r="R230" t="s">
        <v>373</v>
      </c>
      <c r="S230" s="40">
        <v>44440</v>
      </c>
      <c r="T230" s="52">
        <v>100</v>
      </c>
      <c r="U230" s="52">
        <f t="shared" si="45"/>
        <v>43.181818181818187</v>
      </c>
      <c r="V230" s="52">
        <f t="shared" si="46"/>
        <v>72.29916897506925</v>
      </c>
      <c r="W230" s="52">
        <f t="shared" si="47"/>
        <v>79.209979209979196</v>
      </c>
      <c r="X230" s="52">
        <f t="shared" si="48"/>
        <v>48.49085181495154</v>
      </c>
      <c r="Y230" s="52">
        <f t="shared" si="49"/>
        <v>77.608202608202618</v>
      </c>
      <c r="Z230" s="52">
        <f t="shared" si="50"/>
        <v>84.519012843112577</v>
      </c>
      <c r="AA230" s="52">
        <f t="shared" si="51"/>
        <v>-5.3090336331333532</v>
      </c>
      <c r="AB230" s="52">
        <f t="shared" si="52"/>
        <v>-5.3090336331333674</v>
      </c>
      <c r="AC230" s="52">
        <f t="shared" si="53"/>
        <v>-5.3090336331333816</v>
      </c>
      <c r="AF230">
        <v>1.92</v>
      </c>
      <c r="AG230">
        <v>1.9</v>
      </c>
      <c r="AH230" s="59" t="s">
        <v>420</v>
      </c>
      <c r="AJ230" t="s">
        <v>307</v>
      </c>
    </row>
    <row r="231" spans="1:36" ht="15" x14ac:dyDescent="0.25">
      <c r="A231">
        <v>2</v>
      </c>
      <c r="B231">
        <v>3.5</v>
      </c>
      <c r="C231">
        <v>3.84</v>
      </c>
      <c r="D231" s="45">
        <f t="shared" si="54"/>
        <v>4.6130952380952328E-2</v>
      </c>
      <c r="E231" s="46">
        <f>IF(OR($A231="",$B231="",$C231=""),"",A231*'MPTO_working_3-way'!$I230)</f>
        <v>2.0922619047619047</v>
      </c>
      <c r="F231" s="47">
        <f>IF(OR($A231="",$B231="",$C231=""),"",B231*'MPTO_working_3-way'!$I230)</f>
        <v>3.661458333333333</v>
      </c>
      <c r="G231" s="48">
        <f>IF(OR($A231="",$B231="",$C231=""),"",C231*'MPTO_working_3-way'!$I230)</f>
        <v>4.0171428571428569</v>
      </c>
      <c r="H231" s="46">
        <f>IF(OR($A231="",$B231="",$C231=""),"",'MPTO_working_3-way'!E230)</f>
        <v>2.0634595701125895</v>
      </c>
      <c r="I231" s="47">
        <f>IF(OR($A231="",$B231="",$C231=""),"",'MPTO_working_3-way'!F230)</f>
        <v>3.6990825688073392</v>
      </c>
      <c r="J231" s="48">
        <f>IF(OR($A231="",$B231="",$C231=""),"",'MPTO_working_3-way'!G230)</f>
        <v>4.0809716599190278</v>
      </c>
      <c r="K231" s="46">
        <f>IF(OR($A231="",$B231="",$C231=""),"",'OddsRatio_working_3-way'!H230)</f>
        <v>2.0747368291342876</v>
      </c>
      <c r="L231" s="47">
        <f>IF(OR($A231="",$B231="",$C231=""),"",'OddsRatio_working_3-way'!I230)</f>
        <v>3.6868420728357187</v>
      </c>
      <c r="M231" s="48">
        <f>IF(OR($A231="",$B231="",$C231=""),"",'OddsRatio_working_3-way'!J230)</f>
        <v>4.0522525947413772</v>
      </c>
      <c r="N231" s="49">
        <f t="shared" si="42"/>
        <v>47.795163584637272</v>
      </c>
      <c r="O231" s="50">
        <f t="shared" si="43"/>
        <v>27.311522048364157</v>
      </c>
      <c r="P231" s="50">
        <f t="shared" si="44"/>
        <v>24.893314366998577</v>
      </c>
      <c r="Q231" t="s">
        <v>283</v>
      </c>
      <c r="R231" t="s">
        <v>284</v>
      </c>
      <c r="S231" s="40">
        <v>44440</v>
      </c>
      <c r="T231" s="52">
        <v>100</v>
      </c>
      <c r="U231" s="52">
        <f t="shared" si="45"/>
        <v>50</v>
      </c>
      <c r="V231" s="52">
        <f t="shared" si="46"/>
        <v>71.428571428571431</v>
      </c>
      <c r="W231" s="52">
        <f t="shared" si="47"/>
        <v>73.958333333333343</v>
      </c>
      <c r="X231" s="52">
        <f t="shared" si="48"/>
        <v>54.613095238095234</v>
      </c>
      <c r="Y231" s="52">
        <f t="shared" si="49"/>
        <v>76.041666666666671</v>
      </c>
      <c r="Z231" s="52">
        <f t="shared" si="50"/>
        <v>78.571428571428569</v>
      </c>
      <c r="AA231" s="52">
        <f t="shared" si="51"/>
        <v>-4.6130952380952337</v>
      </c>
      <c r="AB231" s="52">
        <f t="shared" si="52"/>
        <v>-4.6130952380952408</v>
      </c>
      <c r="AC231" s="52">
        <f t="shared" si="53"/>
        <v>-4.6130952380952266</v>
      </c>
      <c r="AF231">
        <v>2.2400000000000002</v>
      </c>
      <c r="AG231">
        <v>1.66</v>
      </c>
      <c r="AH231" s="59" t="s">
        <v>429</v>
      </c>
      <c r="AJ231" t="s">
        <v>308</v>
      </c>
    </row>
    <row r="232" spans="1:36" ht="15" x14ac:dyDescent="0.25">
      <c r="A232">
        <v>4.46</v>
      </c>
      <c r="B232">
        <v>3.44</v>
      </c>
      <c r="C232">
        <v>1.97</v>
      </c>
      <c r="D232" s="45">
        <f t="shared" si="54"/>
        <v>2.2527134253345515E-2</v>
      </c>
      <c r="E232" s="46">
        <f>IF(OR($A232="",$B232="",$C232=""),"",A232*'MPTO_working_3-way'!$I231)</f>
        <v>4.5604710187699213</v>
      </c>
      <c r="F232" s="47">
        <f>IF(OR($A232="",$B232="",$C232=""),"",B232*'MPTO_working_3-way'!$I231)</f>
        <v>3.5174933418315084</v>
      </c>
      <c r="G232" s="48">
        <f>IF(OR($A232="",$B232="",$C232=""),"",C232*'MPTO_working_3-way'!$I231)</f>
        <v>2.0143784544790906</v>
      </c>
      <c r="H232" s="46">
        <f>IF(OR($A232="",$B232="",$C232=""),"",'MPTO_working_3-way'!E231)</f>
        <v>4.6145425986822683</v>
      </c>
      <c r="I232" s="47">
        <f>IF(OR($A232="",$B232="",$C232=""),"",'MPTO_working_3-way'!F231)</f>
        <v>3.5312152227798346</v>
      </c>
      <c r="J232" s="48">
        <f>IF(OR($A232="",$B232="",$C232=""),"",'MPTO_working_3-way'!G231)</f>
        <v>1.999579414677193</v>
      </c>
      <c r="K232" s="46">
        <f>IF(OR($A232="",$B232="",$C232=""),"",'OddsRatio_working_3-way'!H231)</f>
        <v>4.5866070783876962</v>
      </c>
      <c r="L232" s="47">
        <f>IF(OR($A232="",$B232="",$C232=""),"",'OddsRatio_working_3-way'!I231)</f>
        <v>3.5292836044121323</v>
      </c>
      <c r="M232" s="48">
        <f>IF(OR($A232="",$B232="",$C232=""),"",'OddsRatio_working_3-way'!J231)</f>
        <v>2.0054938919179381</v>
      </c>
      <c r="N232" s="49">
        <f t="shared" si="42"/>
        <v>21.927559585056329</v>
      </c>
      <c r="O232" s="50">
        <f t="shared" si="43"/>
        <v>28.429335973648616</v>
      </c>
      <c r="P232" s="50">
        <f t="shared" si="44"/>
        <v>49.643104441295051</v>
      </c>
      <c r="Q232" t="s">
        <v>276</v>
      </c>
      <c r="R232" t="s">
        <v>246</v>
      </c>
      <c r="S232" s="40">
        <v>44440</v>
      </c>
      <c r="T232" s="52">
        <v>100</v>
      </c>
      <c r="U232" s="52">
        <f t="shared" si="45"/>
        <v>77.578475336322867</v>
      </c>
      <c r="V232" s="52">
        <f t="shared" si="46"/>
        <v>70.930232558139537</v>
      </c>
      <c r="W232" s="52">
        <f t="shared" si="47"/>
        <v>49.238578680203041</v>
      </c>
      <c r="X232" s="52">
        <f t="shared" si="48"/>
        <v>79.83118876165743</v>
      </c>
      <c r="Y232" s="52">
        <f t="shared" si="49"/>
        <v>73.182945983474085</v>
      </c>
      <c r="Z232" s="52">
        <f t="shared" si="50"/>
        <v>51.491292105537603</v>
      </c>
      <c r="AA232" s="52">
        <f t="shared" si="51"/>
        <v>-2.2527134253345622</v>
      </c>
      <c r="AB232" s="52">
        <f t="shared" si="52"/>
        <v>-2.252713425334548</v>
      </c>
      <c r="AC232" s="52">
        <f t="shared" si="53"/>
        <v>-2.2527134253345622</v>
      </c>
      <c r="AF232">
        <v>2.09</v>
      </c>
      <c r="AG232">
        <v>1.83</v>
      </c>
      <c r="AH232" s="59" t="s">
        <v>419</v>
      </c>
      <c r="AJ232" t="s">
        <v>308</v>
      </c>
    </row>
    <row r="233" spans="1:36" ht="15" x14ac:dyDescent="0.25">
      <c r="A233">
        <v>2.39</v>
      </c>
      <c r="B233">
        <v>3.54</v>
      </c>
      <c r="C233">
        <v>3.12</v>
      </c>
      <c r="D233" s="45">
        <f t="shared" si="54"/>
        <v>2.1408738060039401E-2</v>
      </c>
      <c r="E233" s="46">
        <f>IF(OR($A233="",$B233="",$C233=""),"",A233*'MPTO_working_3-way'!$I232)</f>
        <v>2.4411668839634943</v>
      </c>
      <c r="F233" s="47">
        <f>IF(OR($A233="",$B233="",$C233=""),"",B233*'MPTO_working_3-way'!$I232)</f>
        <v>3.6157869327325396</v>
      </c>
      <c r="G233" s="48">
        <f>IF(OR($A233="",$B233="",$C233=""),"",C233*'MPTO_working_3-way'!$I232)</f>
        <v>3.1867952627473231</v>
      </c>
      <c r="H233" s="46">
        <f>IF(OR($A233="",$B233="",$C233=""),"",'MPTO_working_3-way'!E232)</f>
        <v>2.4314702520830065</v>
      </c>
      <c r="I233" s="47">
        <f>IF(OR($A233="",$B233="",$C233=""),"",'MPTO_working_3-way'!F232)</f>
        <v>3.6317463042882481</v>
      </c>
      <c r="J233" s="48">
        <f>IF(OR($A233="",$B233="",$C233=""),"",'MPTO_working_3-way'!G232)</f>
        <v>3.1910489851338646</v>
      </c>
      <c r="K233" s="46">
        <f>IF(OR($A233="",$B233="",$C233=""),"",'OddsRatio_working_3-way'!H232)</f>
        <v>2.435796549893336</v>
      </c>
      <c r="L233" s="47">
        <f>IF(OR($A233="",$B233="",$C233=""),"",'OddsRatio_working_3-way'!I232)</f>
        <v>3.6236857818194781</v>
      </c>
      <c r="M233" s="48">
        <f>IF(OR($A233="",$B233="",$C233=""),"",'OddsRatio_working_3-way'!J232)</f>
        <v>3.1898479753768871</v>
      </c>
      <c r="N233" s="49">
        <f t="shared" si="42"/>
        <v>40.964016289471921</v>
      </c>
      <c r="O233" s="50">
        <f t="shared" si="43"/>
        <v>27.656496873400538</v>
      </c>
      <c r="P233" s="50">
        <f t="shared" si="44"/>
        <v>31.379486837127534</v>
      </c>
      <c r="Q233" t="s">
        <v>245</v>
      </c>
      <c r="R233" t="s">
        <v>282</v>
      </c>
      <c r="S233" s="40">
        <v>44440</v>
      </c>
      <c r="T233" s="52">
        <v>100</v>
      </c>
      <c r="U233" s="52">
        <f t="shared" si="45"/>
        <v>58.15899581589958</v>
      </c>
      <c r="V233" s="52">
        <f t="shared" si="46"/>
        <v>71.751412429378533</v>
      </c>
      <c r="W233" s="52">
        <f t="shared" si="47"/>
        <v>67.948717948717942</v>
      </c>
      <c r="X233" s="52">
        <f t="shared" si="48"/>
        <v>60.299869621903525</v>
      </c>
      <c r="Y233" s="52">
        <f t="shared" si="49"/>
        <v>73.892286235382471</v>
      </c>
      <c r="Z233" s="52">
        <f t="shared" si="50"/>
        <v>70.089591754721894</v>
      </c>
      <c r="AA233" s="52">
        <f t="shared" si="51"/>
        <v>-2.1408738060039454</v>
      </c>
      <c r="AB233" s="52">
        <f t="shared" si="52"/>
        <v>-2.1408738060039383</v>
      </c>
      <c r="AC233" s="52">
        <f t="shared" si="53"/>
        <v>-2.1408738060039525</v>
      </c>
      <c r="AF233">
        <v>2.04</v>
      </c>
      <c r="AG233">
        <v>1.87</v>
      </c>
      <c r="AH233" s="59" t="s">
        <v>431</v>
      </c>
      <c r="AJ233" t="s">
        <v>308</v>
      </c>
    </row>
    <row r="234" spans="1:36" ht="15" x14ac:dyDescent="0.25">
      <c r="A234">
        <v>2.68</v>
      </c>
      <c r="B234">
        <v>3.26</v>
      </c>
      <c r="C234">
        <v>2.92</v>
      </c>
      <c r="D234" s="45">
        <f t="shared" si="54"/>
        <v>2.234854804053521E-2</v>
      </c>
      <c r="E234" s="46">
        <f>IF(OR($A234="",$B234="",$C234=""),"",A234*'MPTO_working_3-way'!$I233)</f>
        <v>2.7398941087486346</v>
      </c>
      <c r="F234" s="47">
        <f>IF(OR($A234="",$B234="",$C234=""),"",B234*'MPTO_working_3-way'!$I233)</f>
        <v>3.3328562666121444</v>
      </c>
      <c r="G234" s="48">
        <f>IF(OR($A234="",$B234="",$C234=""),"",C234*'MPTO_working_3-way'!$I233)</f>
        <v>2.9852577602783628</v>
      </c>
      <c r="H234" s="46">
        <f>IF(OR($A234="",$B234="",$C234=""),"",'MPTO_working_3-way'!E233)</f>
        <v>2.7345953844465183</v>
      </c>
      <c r="I234" s="47">
        <f>IF(OR($A234="",$B234="",$C234=""),"",'MPTO_working_3-way'!F233)</f>
        <v>3.3411410203217784</v>
      </c>
      <c r="J234" s="48">
        <f>IF(OR($A234="",$B234="",$C234=""),"",'MPTO_working_3-way'!G233)</f>
        <v>2.9849299476573088</v>
      </c>
      <c r="K234" s="46">
        <f>IF(OR($A234="",$B234="",$C234=""),"",'OddsRatio_working_3-way'!H233)</f>
        <v>2.737144060236905</v>
      </c>
      <c r="L234" s="47">
        <f>IF(OR($A234="",$B234="",$C234=""),"",'OddsRatio_working_3-way'!I233)</f>
        <v>3.3368723667472651</v>
      </c>
      <c r="M234" s="48">
        <f>IF(OR($A234="",$B234="",$C234=""),"",'OddsRatio_working_3-way'!J233)</f>
        <v>2.9853074974136056</v>
      </c>
      <c r="N234" s="49">
        <f t="shared" si="42"/>
        <v>36.497760873566037</v>
      </c>
      <c r="O234" s="50">
        <f t="shared" si="43"/>
        <v>30.004294215078829</v>
      </c>
      <c r="P234" s="50">
        <f t="shared" si="44"/>
        <v>33.497944911355134</v>
      </c>
      <c r="Q234" t="s">
        <v>244</v>
      </c>
      <c r="R234" t="s">
        <v>248</v>
      </c>
      <c r="S234" s="40">
        <v>44440</v>
      </c>
      <c r="T234" s="52">
        <v>100</v>
      </c>
      <c r="U234" s="52">
        <f t="shared" si="45"/>
        <v>62.686567164179095</v>
      </c>
      <c r="V234" s="52">
        <f t="shared" si="46"/>
        <v>69.325153374233125</v>
      </c>
      <c r="W234" s="52">
        <f t="shared" si="47"/>
        <v>65.753424657534239</v>
      </c>
      <c r="X234" s="52">
        <f t="shared" si="48"/>
        <v>64.921421968232636</v>
      </c>
      <c r="Y234" s="52">
        <f t="shared" si="49"/>
        <v>71.560008178286651</v>
      </c>
      <c r="Z234" s="52">
        <f t="shared" si="50"/>
        <v>67.988279461587766</v>
      </c>
      <c r="AA234" s="52">
        <f t="shared" si="51"/>
        <v>-2.2348548040535405</v>
      </c>
      <c r="AB234" s="52">
        <f t="shared" si="52"/>
        <v>-2.2348548040535263</v>
      </c>
      <c r="AC234" s="52">
        <f t="shared" si="53"/>
        <v>-2.2348548040535263</v>
      </c>
      <c r="AF234">
        <v>2.34</v>
      </c>
      <c r="AG234">
        <v>1.66</v>
      </c>
      <c r="AH234" s="59" t="s">
        <v>421</v>
      </c>
      <c r="AJ234" t="s">
        <v>308</v>
      </c>
    </row>
    <row r="235" spans="1:36" ht="15" x14ac:dyDescent="0.25">
      <c r="A235">
        <v>1.74</v>
      </c>
      <c r="B235">
        <v>3.69</v>
      </c>
      <c r="C235">
        <v>5.59</v>
      </c>
      <c r="D235" s="45">
        <f t="shared" si="54"/>
        <v>2.4606230270556306E-2</v>
      </c>
      <c r="E235" s="46">
        <f>IF(OR($A235="",$B235="",$C235=""),"",A235*'MPTO_working_3-way'!$I234)</f>
        <v>1.782814840670768</v>
      </c>
      <c r="F235" s="47">
        <f>IF(OR($A235="",$B235="",$C235=""),"",B235*'MPTO_working_3-way'!$I234)</f>
        <v>3.7807969896983527</v>
      </c>
      <c r="G235" s="48">
        <f>IF(OR($A235="",$B235="",$C235=""),"",C235*'MPTO_working_3-way'!$I234)</f>
        <v>5.7275488272124093</v>
      </c>
      <c r="H235" s="46">
        <f>IF(OR($A235="",$B235="",$C235=""),"",'MPTO_working_3-way'!E234)</f>
        <v>1.7651921400768946</v>
      </c>
      <c r="I235" s="47">
        <f>IF(OR($A235="",$B235="",$C235=""),"",'MPTO_working_3-way'!F234)</f>
        <v>3.8051658687278005</v>
      </c>
      <c r="J235" s="48">
        <f>IF(OR($A235="",$B235="",$C235=""),"",'MPTO_working_3-way'!G234)</f>
        <v>5.8586152174147239</v>
      </c>
      <c r="K235" s="46">
        <f>IF(OR($A235="",$B235="",$C235=""),"",'OddsRatio_working_3-way'!H234)</f>
        <v>1.7717501708114292</v>
      </c>
      <c r="L235" s="47">
        <f>IF(OR($A235="",$B235="",$C235=""),"",'OddsRatio_working_3-way'!I234)</f>
        <v>3.8054161614631665</v>
      </c>
      <c r="M235" s="48">
        <f>IF(OR($A235="",$B235="",$C235=""),"",'OddsRatio_working_3-way'!J234)</f>
        <v>5.7869368703033208</v>
      </c>
      <c r="N235" s="49">
        <f t="shared" si="42"/>
        <v>56.091074473205474</v>
      </c>
      <c r="O235" s="50">
        <f t="shared" si="43"/>
        <v>26.449449751592823</v>
      </c>
      <c r="P235" s="50">
        <f t="shared" si="44"/>
        <v>17.459475775201703</v>
      </c>
      <c r="Q235" t="s">
        <v>277</v>
      </c>
      <c r="R235" t="s">
        <v>279</v>
      </c>
      <c r="S235" s="40">
        <v>44440</v>
      </c>
      <c r="T235" s="52">
        <v>100</v>
      </c>
      <c r="U235" s="52">
        <f t="shared" si="45"/>
        <v>42.528735632183903</v>
      </c>
      <c r="V235" s="52">
        <f t="shared" si="46"/>
        <v>72.899728997289984</v>
      </c>
      <c r="W235" s="52">
        <f t="shared" si="47"/>
        <v>82.110912343470488</v>
      </c>
      <c r="X235" s="52">
        <f t="shared" si="48"/>
        <v>44.989358659239549</v>
      </c>
      <c r="Y235" s="52">
        <f t="shared" si="49"/>
        <v>75.360352024345616</v>
      </c>
      <c r="Z235" s="52">
        <f t="shared" si="50"/>
        <v>84.571535370526121</v>
      </c>
      <c r="AA235" s="52">
        <f t="shared" si="51"/>
        <v>-2.4606230270556466</v>
      </c>
      <c r="AB235" s="52">
        <f t="shared" si="52"/>
        <v>-2.4606230270556324</v>
      </c>
      <c r="AC235" s="52">
        <f t="shared" si="53"/>
        <v>-2.4606230270556324</v>
      </c>
      <c r="AF235">
        <v>1.83</v>
      </c>
      <c r="AG235">
        <v>2.08</v>
      </c>
      <c r="AH235" s="59" t="s">
        <v>424</v>
      </c>
      <c r="AJ235" t="s">
        <v>308</v>
      </c>
    </row>
    <row r="236" spans="1:36" ht="15" x14ac:dyDescent="0.25">
      <c r="A236">
        <v>2</v>
      </c>
      <c r="B236">
        <v>3.67</v>
      </c>
      <c r="C236">
        <v>3.99</v>
      </c>
      <c r="D236" s="45">
        <f t="shared" si="54"/>
        <v>2.3106130448737661E-2</v>
      </c>
      <c r="E236" s="46">
        <f>IF(OR($A236="",$B236="",$C236=""),"",A236*'MPTO_working_3-way'!$I235)</f>
        <v>2.0462122608974753</v>
      </c>
      <c r="F236" s="47">
        <f>IF(OR($A236="",$B236="",$C236=""),"",B236*'MPTO_working_3-way'!$I235)</f>
        <v>3.7547994987468671</v>
      </c>
      <c r="G236" s="48">
        <f>IF(OR($A236="",$B236="",$C236=""),"",C236*'MPTO_working_3-way'!$I235)</f>
        <v>4.0821934604904637</v>
      </c>
      <c r="H236" s="46">
        <f>IF(OR($A236="",$B236="",$C236=""),"",'MPTO_working_3-way'!E235)</f>
        <v>2.0312901704382567</v>
      </c>
      <c r="I236" s="47">
        <f>IF(OR($A236="",$B236="",$C236=""),"",'MPTO_working_3-way'!F235)</f>
        <v>3.7767556623522887</v>
      </c>
      <c r="J236" s="48">
        <f>IF(OR($A236="",$B236="",$C236=""),"",'MPTO_working_3-way'!G235)</f>
        <v>4.116504945345846</v>
      </c>
      <c r="K236" s="46">
        <f>IF(OR($A236="",$B236="",$C236=""),"",'OddsRatio_working_3-way'!H235)</f>
        <v>2.037198006753699</v>
      </c>
      <c r="L236" s="47">
        <f>IF(OR($A236="",$B236="",$C236=""),"",'OddsRatio_working_3-way'!I235)</f>
        <v>3.7693186780323762</v>
      </c>
      <c r="M236" s="48">
        <f>IF(OR($A236="",$B236="",$C236=""),"",'OddsRatio_working_3-way'!J235)</f>
        <v>4.1012220401935604</v>
      </c>
      <c r="N236" s="49">
        <f t="shared" si="42"/>
        <v>48.870785260635508</v>
      </c>
      <c r="O236" s="50">
        <f t="shared" si="43"/>
        <v>26.632580523507087</v>
      </c>
      <c r="P236" s="50">
        <f t="shared" si="44"/>
        <v>24.496634215857398</v>
      </c>
      <c r="Q236" t="s">
        <v>275</v>
      </c>
      <c r="R236" t="s">
        <v>278</v>
      </c>
      <c r="S236" s="40">
        <v>44440</v>
      </c>
      <c r="T236" s="52">
        <v>100</v>
      </c>
      <c r="U236" s="52">
        <f t="shared" si="45"/>
        <v>50</v>
      </c>
      <c r="V236" s="52">
        <f t="shared" si="46"/>
        <v>72.752043596730246</v>
      </c>
      <c r="W236" s="52">
        <f t="shared" si="47"/>
        <v>74.937343358395992</v>
      </c>
      <c r="X236" s="52">
        <f t="shared" si="48"/>
        <v>52.310613044873769</v>
      </c>
      <c r="Y236" s="52">
        <f t="shared" si="49"/>
        <v>75.062656641604008</v>
      </c>
      <c r="Z236" s="52">
        <f t="shared" si="50"/>
        <v>77.247956403269754</v>
      </c>
      <c r="AA236" s="52">
        <f t="shared" si="51"/>
        <v>-2.3106130448737687</v>
      </c>
      <c r="AB236" s="52">
        <f t="shared" si="52"/>
        <v>-2.3106130448737616</v>
      </c>
      <c r="AC236" s="52">
        <f t="shared" si="53"/>
        <v>-2.3106130448737616</v>
      </c>
      <c r="AF236">
        <v>1.97</v>
      </c>
      <c r="AG236">
        <v>1.93</v>
      </c>
      <c r="AH236" s="59" t="s">
        <v>421</v>
      </c>
      <c r="AJ236" t="s">
        <v>308</v>
      </c>
    </row>
    <row r="237" spans="1:36" ht="15" x14ac:dyDescent="0.25">
      <c r="A237">
        <v>7.79</v>
      </c>
      <c r="B237">
        <v>4.66</v>
      </c>
      <c r="C237">
        <v>1.47</v>
      </c>
      <c r="D237" s="45">
        <f t="shared" si="54"/>
        <v>2.3234088271328002E-2</v>
      </c>
      <c r="E237" s="46">
        <f>IF(OR($A237="",$B237="",$C237=""),"",A237*'MPTO_working_3-way'!$I236)</f>
        <v>7.9709935476336451</v>
      </c>
      <c r="F237" s="47">
        <f>IF(OR($A237="",$B237="",$C237=""),"",B237*'MPTO_working_3-way'!$I236)</f>
        <v>4.768270851344389</v>
      </c>
      <c r="G237" s="48">
        <f>IF(OR($A237="",$B237="",$C237=""),"",C237*'MPTO_working_3-way'!$I236)</f>
        <v>1.5041541097588522</v>
      </c>
      <c r="H237" s="46">
        <f>IF(OR($A237="",$B237="",$C237=""),"",'MPTO_working_3-way'!E236)</f>
        <v>8.2901548452940048</v>
      </c>
      <c r="I237" s="47">
        <f>IF(OR($A237="",$B237="",$C237=""),"",'MPTO_working_3-way'!F236)</f>
        <v>4.8344776710845885</v>
      </c>
      <c r="J237" s="48">
        <f>IF(OR($A237="",$B237="",$C237=""),"",'MPTO_working_3-way'!G236)</f>
        <v>1.4869282367336458</v>
      </c>
      <c r="K237" s="46">
        <f>IF(OR($A237="",$B237="",$C237=""),"",'OddsRatio_working_3-way'!H236)</f>
        <v>8.1159284400693732</v>
      </c>
      <c r="L237" s="47">
        <f>IF(OR($A237="",$B237="",$C237=""),"",'OddsRatio_working_3-way'!I236)</f>
        <v>4.8356845494335641</v>
      </c>
      <c r="M237" s="48">
        <f>IF(OR($A237="",$B237="",$C237=""),"",'OddsRatio_working_3-way'!J236)</f>
        <v>1.4925605842168785</v>
      </c>
      <c r="N237" s="49">
        <f t="shared" si="42"/>
        <v>12.545487510736612</v>
      </c>
      <c r="O237" s="50">
        <f t="shared" si="43"/>
        <v>20.971963027604758</v>
      </c>
      <c r="P237" s="50">
        <f t="shared" si="44"/>
        <v>66.482549461658635</v>
      </c>
      <c r="Q237" t="s">
        <v>281</v>
      </c>
      <c r="R237" t="s">
        <v>286</v>
      </c>
      <c r="S237" s="40">
        <v>44440</v>
      </c>
      <c r="T237" s="52">
        <v>100</v>
      </c>
      <c r="U237" s="52">
        <f t="shared" si="45"/>
        <v>87.163029525032087</v>
      </c>
      <c r="V237" s="52">
        <f t="shared" si="46"/>
        <v>78.540772532188839</v>
      </c>
      <c r="W237" s="52">
        <f t="shared" si="47"/>
        <v>31.972789115646258</v>
      </c>
      <c r="X237" s="52">
        <f t="shared" si="48"/>
        <v>89.486438352164896</v>
      </c>
      <c r="Y237" s="52">
        <f t="shared" si="49"/>
        <v>80.864181359321648</v>
      </c>
      <c r="Z237" s="52">
        <f t="shared" si="50"/>
        <v>34.296197942779067</v>
      </c>
      <c r="AA237" s="52">
        <f t="shared" si="51"/>
        <v>-2.3234088271328091</v>
      </c>
      <c r="AB237" s="52">
        <f t="shared" si="52"/>
        <v>-2.3234088271328091</v>
      </c>
      <c r="AC237" s="52">
        <f t="shared" si="53"/>
        <v>-2.3234088271328091</v>
      </c>
      <c r="AF237">
        <v>1.85</v>
      </c>
      <c r="AG237">
        <v>2.0699999999999998</v>
      </c>
      <c r="AH237" s="59" t="s">
        <v>431</v>
      </c>
      <c r="AJ237" t="s">
        <v>308</v>
      </c>
    </row>
    <row r="238" spans="1:36" ht="15" x14ac:dyDescent="0.25">
      <c r="A238">
        <v>1.17</v>
      </c>
      <c r="B238">
        <v>8.82</v>
      </c>
      <c r="C238">
        <v>15.37</v>
      </c>
      <c r="D238" s="45">
        <f t="shared" si="54"/>
        <v>3.3141348226393363E-2</v>
      </c>
      <c r="E238" s="46">
        <f>IF(OR($A238="",$B238="",$C238=""),"",A238*'MPTO_working_3-way'!$I237)</f>
        <v>1.2087753774248802</v>
      </c>
      <c r="F238" s="47">
        <f>IF(OR($A238="",$B238="",$C238=""),"",B238*'MPTO_working_3-way'!$I237)</f>
        <v>9.1123066913567889</v>
      </c>
      <c r="G238" s="48">
        <f>IF(OR($A238="",$B238="",$C238=""),"",C238*'MPTO_working_3-way'!$I237)</f>
        <v>15.879382522239665</v>
      </c>
      <c r="H238" s="46">
        <f>IF(OR($A238="",$B238="",$C238=""),"",'MPTO_working_3-way'!E237)</f>
        <v>1.1853204154933905</v>
      </c>
      <c r="I238" s="47">
        <f>IF(OR($A238="",$B238="",$C238=""),"",'MPTO_working_3-way'!F237)</f>
        <v>9.7721554784425564</v>
      </c>
      <c r="J238" s="48">
        <f>IF(OR($A238="",$B238="",$C238=""),"",'MPTO_working_3-way'!G237)</f>
        <v>18.513481259861717</v>
      </c>
      <c r="K238" s="46">
        <f>IF(OR($A238="",$B238="",$C238=""),"",'OddsRatio_working_3-way'!H237)</f>
        <v>1.1910971178249998</v>
      </c>
      <c r="L238" s="47">
        <f>IF(OR($A238="",$B238="",$C238=""),"",'OddsRatio_working_3-way'!I237)</f>
        <v>9.790467419950005</v>
      </c>
      <c r="M238" s="48">
        <f>IF(OR($A238="",$B238="",$C238=""),"",'OddsRatio_working_3-way'!J237)</f>
        <v>17.153326959677948</v>
      </c>
      <c r="N238" s="49">
        <f t="shared" si="42"/>
        <v>82.728356208773405</v>
      </c>
      <c r="O238" s="50">
        <f t="shared" si="43"/>
        <v>10.974169701163818</v>
      </c>
      <c r="P238" s="50">
        <f t="shared" si="44"/>
        <v>6.297474090062777</v>
      </c>
      <c r="Q238" t="s">
        <v>287</v>
      </c>
      <c r="R238" t="s">
        <v>274</v>
      </c>
      <c r="S238" s="40">
        <v>44440</v>
      </c>
      <c r="T238" s="52">
        <v>100</v>
      </c>
      <c r="U238" s="52">
        <f t="shared" si="45"/>
        <v>14.529914529914532</v>
      </c>
      <c r="V238" s="52">
        <f t="shared" si="46"/>
        <v>88.662131519274368</v>
      </c>
      <c r="W238" s="52">
        <f t="shared" si="47"/>
        <v>93.493819128171779</v>
      </c>
      <c r="X238" s="52">
        <f t="shared" si="48"/>
        <v>17.84404935255386</v>
      </c>
      <c r="Y238" s="52">
        <f t="shared" si="49"/>
        <v>91.976266341913714</v>
      </c>
      <c r="Z238" s="52">
        <f t="shared" si="50"/>
        <v>96.807953950811097</v>
      </c>
      <c r="AA238" s="52">
        <f t="shared" si="51"/>
        <v>-3.3141348226393283</v>
      </c>
      <c r="AB238" s="52">
        <f t="shared" si="52"/>
        <v>-3.3141348226393461</v>
      </c>
      <c r="AC238" s="52">
        <f t="shared" si="53"/>
        <v>-3.3141348226393177</v>
      </c>
      <c r="AF238">
        <v>1.26</v>
      </c>
      <c r="AG238">
        <v>4.05</v>
      </c>
      <c r="AH238" s="59" t="s">
        <v>424</v>
      </c>
      <c r="AJ238" t="s">
        <v>308</v>
      </c>
    </row>
    <row r="239" spans="1:36" ht="15" x14ac:dyDescent="0.25">
      <c r="A239">
        <v>3.01</v>
      </c>
      <c r="B239">
        <v>3.06</v>
      </c>
      <c r="C239">
        <v>2.76</v>
      </c>
      <c r="D239" s="45">
        <f t="shared" si="54"/>
        <v>2.1342139821887596E-2</v>
      </c>
      <c r="E239" s="46">
        <f>IF(OR($A239="",$B239="",$C239=""),"",A239*'MPTO_working_3-way'!$I238)</f>
        <v>3.0742398408638816</v>
      </c>
      <c r="F239" s="47">
        <f>IF(OR($A239="",$B239="",$C239=""),"",B239*'MPTO_working_3-way'!$I238)</f>
        <v>3.125306947854976</v>
      </c>
      <c r="G239" s="48">
        <f>IF(OR($A239="",$B239="",$C239=""),"",C239*'MPTO_working_3-way'!$I238)</f>
        <v>2.8189043059084096</v>
      </c>
      <c r="H239" s="46">
        <f>IF(OR($A239="",$B239="",$C239=""),"",'MPTO_working_3-way'!E238)</f>
        <v>3.0758643453548271</v>
      </c>
      <c r="I239" s="47">
        <f>IF(OR($A239="",$B239="",$C239=""),"",'MPTO_working_3-way'!F238)</f>
        <v>3.1280954556014504</v>
      </c>
      <c r="J239" s="48">
        <f>IF(OR($A239="",$B239="",$C239=""),"",'MPTO_working_3-way'!G238)</f>
        <v>2.815277318801225</v>
      </c>
      <c r="K239" s="46">
        <f>IF(OR($A239="",$B239="",$C239=""),"",'OddsRatio_working_3-way'!H238)</f>
        <v>3.0751121707725337</v>
      </c>
      <c r="L239" s="47">
        <f>IF(OR($A239="",$B239="",$C239=""),"",'OddsRatio_working_3-way'!I238)</f>
        <v>3.1267318765131438</v>
      </c>
      <c r="M239" s="48">
        <f>IF(OR($A239="",$B239="",$C239=""),"",'OddsRatio_working_3-way'!J238)</f>
        <v>2.8170136420694818</v>
      </c>
      <c r="N239" s="49">
        <f t="shared" si="42"/>
        <v>32.528366417858713</v>
      </c>
      <c r="O239" s="50">
        <f t="shared" si="43"/>
        <v>31.996857162664945</v>
      </c>
      <c r="P239" s="50">
        <f t="shared" si="44"/>
        <v>35.474776419476349</v>
      </c>
      <c r="Q239" t="s">
        <v>247</v>
      </c>
      <c r="R239" t="s">
        <v>280</v>
      </c>
      <c r="S239" s="40">
        <v>44440</v>
      </c>
      <c r="T239" s="52">
        <v>100</v>
      </c>
      <c r="U239" s="52">
        <f t="shared" si="45"/>
        <v>66.777408637873762</v>
      </c>
      <c r="V239" s="52">
        <f t="shared" si="46"/>
        <v>67.320261437908499</v>
      </c>
      <c r="W239" s="52">
        <f t="shared" si="47"/>
        <v>63.768115942028999</v>
      </c>
      <c r="X239" s="52">
        <f t="shared" si="48"/>
        <v>68.911622620062516</v>
      </c>
      <c r="Y239" s="52">
        <f t="shared" si="49"/>
        <v>69.454475420097268</v>
      </c>
      <c r="Z239" s="52">
        <f t="shared" si="50"/>
        <v>65.902329924217753</v>
      </c>
      <c r="AA239" s="52">
        <f t="shared" si="51"/>
        <v>-2.1342139821887542</v>
      </c>
      <c r="AB239" s="52">
        <f t="shared" si="52"/>
        <v>-2.1342139821887685</v>
      </c>
      <c r="AC239" s="52">
        <f t="shared" si="53"/>
        <v>-2.1342139821887542</v>
      </c>
      <c r="AF239">
        <v>2.64</v>
      </c>
      <c r="AG239">
        <v>1.54</v>
      </c>
      <c r="AH239" s="59" t="s">
        <v>434</v>
      </c>
      <c r="AJ239" t="s">
        <v>308</v>
      </c>
    </row>
    <row r="240" spans="1:36" ht="15" x14ac:dyDescent="0.25">
      <c r="A240">
        <v>3.37</v>
      </c>
      <c r="B240">
        <v>3.63</v>
      </c>
      <c r="C240">
        <v>2.2200000000000002</v>
      </c>
      <c r="D240" s="45">
        <f t="shared" si="54"/>
        <v>2.2668449158872672E-2</v>
      </c>
      <c r="E240" s="46">
        <f>IF(OR($A240="",$B240="",$C240=""),"",A240*'MPTO_working_3-way'!$I239)</f>
        <v>3.4463926736654011</v>
      </c>
      <c r="F240" s="47">
        <f>IF(OR($A240="",$B240="",$C240=""),"",B240*'MPTO_working_3-way'!$I239)</f>
        <v>3.7122864704467076</v>
      </c>
      <c r="G240" s="48">
        <f>IF(OR($A240="",$B240="",$C240=""),"",C240*'MPTO_working_3-way'!$I239)</f>
        <v>2.2703239571326974</v>
      </c>
      <c r="H240" s="46">
        <f>IF(OR($A240="",$B240="",$C240=""),"",'MPTO_working_3-way'!E239)</f>
        <v>3.4580567331780374</v>
      </c>
      <c r="I240" s="47">
        <f>IF(OR($A240="",$B240="",$C240=""),"",'MPTO_working_3-way'!F239)</f>
        <v>3.7323746453159439</v>
      </c>
      <c r="J240" s="48">
        <f>IF(OR($A240="",$B240="",$C240=""),"",'MPTO_working_3-way'!G239)</f>
        <v>2.2578750694011771</v>
      </c>
      <c r="K240" s="46">
        <f>IF(OR($A240="",$B240="",$C240=""),"",'OddsRatio_working_3-way'!H239)</f>
        <v>3.4538063457059858</v>
      </c>
      <c r="L240" s="47">
        <f>IF(OR($A240="",$B240="",$C240=""),"",'OddsRatio_working_3-way'!I239)</f>
        <v>3.7230002908045314</v>
      </c>
      <c r="M240" s="48">
        <f>IF(OR($A240="",$B240="",$C240=""),"",'OddsRatio_working_3-way'!J239)</f>
        <v>2.2631408193085667</v>
      </c>
      <c r="N240" s="49">
        <f t="shared" si="42"/>
        <v>29.015846268511613</v>
      </c>
      <c r="O240" s="50">
        <f t="shared" si="43"/>
        <v>26.937576287846877</v>
      </c>
      <c r="P240" s="50">
        <f t="shared" si="44"/>
        <v>44.04657744364151</v>
      </c>
      <c r="Q240" t="s">
        <v>285</v>
      </c>
      <c r="R240" t="s">
        <v>249</v>
      </c>
      <c r="S240" s="40">
        <v>44440</v>
      </c>
      <c r="T240" s="52">
        <v>100</v>
      </c>
      <c r="U240" s="52">
        <f t="shared" si="45"/>
        <v>70.326409495548958</v>
      </c>
      <c r="V240" s="52">
        <f t="shared" si="46"/>
        <v>72.451790633608823</v>
      </c>
      <c r="W240" s="52">
        <f t="shared" si="47"/>
        <v>54.954954954954964</v>
      </c>
      <c r="X240" s="52">
        <f t="shared" si="48"/>
        <v>72.59325441143622</v>
      </c>
      <c r="Y240" s="52">
        <f t="shared" si="49"/>
        <v>74.718635549496071</v>
      </c>
      <c r="Z240" s="52">
        <f t="shared" si="50"/>
        <v>57.221799870842219</v>
      </c>
      <c r="AA240" s="52">
        <f t="shared" si="51"/>
        <v>-2.2668449158872619</v>
      </c>
      <c r="AB240" s="52">
        <f t="shared" si="52"/>
        <v>-2.2668449158872477</v>
      </c>
      <c r="AC240" s="52">
        <f t="shared" si="53"/>
        <v>-2.2668449158872548</v>
      </c>
      <c r="AF240">
        <v>1.92</v>
      </c>
      <c r="AG240">
        <v>1.99</v>
      </c>
      <c r="AH240" s="59" t="s">
        <v>420</v>
      </c>
      <c r="AJ240" t="s">
        <v>308</v>
      </c>
    </row>
    <row r="241" spans="1:36" ht="15" x14ac:dyDescent="0.25">
      <c r="A241">
        <v>2.57</v>
      </c>
      <c r="B241">
        <v>2.97</v>
      </c>
      <c r="C241">
        <v>3.19</v>
      </c>
      <c r="D241" s="45">
        <f t="shared" si="54"/>
        <v>3.9285018890546919E-2</v>
      </c>
      <c r="E241" s="46">
        <f>IF(OR($A241="",$B241="",$C241=""),"",A241*'MPTO_working_3-way'!$I240)</f>
        <v>2.6709624985487053</v>
      </c>
      <c r="F241" s="47">
        <f>IF(OR($A241="",$B241="",$C241=""),"",B241*'MPTO_working_3-way'!$I240)</f>
        <v>3.0866765061049244</v>
      </c>
      <c r="G241" s="48">
        <f>IF(OR($A241="",$B241="",$C241=""),"",C241*'MPTO_working_3-way'!$I240)</f>
        <v>3.3153192102608444</v>
      </c>
      <c r="H241" s="46">
        <f>IF(OR($A241="",$B241="",$C241=""),"",'MPTO_working_3-way'!E240)</f>
        <v>2.6595033683214777</v>
      </c>
      <c r="I241" s="47">
        <f>IF(OR($A241="",$B241="",$C241=""),"",'MPTO_working_3-way'!F240)</f>
        <v>3.0901839557251689</v>
      </c>
      <c r="J241" s="48">
        <f>IF(OR($A241="",$B241="",$C241=""),"",'MPTO_working_3-way'!G240)</f>
        <v>3.3290652771462561</v>
      </c>
      <c r="K241" s="46">
        <f>IF(OR($A241="",$B241="",$C241=""),"",'OddsRatio_working_3-way'!H240)</f>
        <v>2.6647974834510793</v>
      </c>
      <c r="L241" s="47">
        <f>IF(OR($A241="",$B241="",$C241=""),"",'OddsRatio_working_3-way'!I240)</f>
        <v>3.0889497085341575</v>
      </c>
      <c r="M241" s="48">
        <f>IF(OR($A241="",$B241="",$C241=""),"",'OddsRatio_working_3-way'!J240)</f>
        <v>3.3222334323298495</v>
      </c>
      <c r="N241" s="49">
        <f t="shared" si="42"/>
        <v>37.439687024559881</v>
      </c>
      <c r="O241" s="50">
        <f t="shared" si="43"/>
        <v>32.39730493371006</v>
      </c>
      <c r="P241" s="50">
        <f t="shared" si="44"/>
        <v>30.163008041730059</v>
      </c>
      <c r="Q241" t="s">
        <v>235</v>
      </c>
      <c r="R241" t="s">
        <v>226</v>
      </c>
      <c r="S241" s="40">
        <v>44440</v>
      </c>
      <c r="T241" s="52">
        <v>100</v>
      </c>
      <c r="U241" s="52">
        <f t="shared" si="45"/>
        <v>61.089494163424128</v>
      </c>
      <c r="V241" s="52">
        <f t="shared" si="46"/>
        <v>66.329966329966325</v>
      </c>
      <c r="W241" s="52">
        <f t="shared" si="47"/>
        <v>68.652037617554868</v>
      </c>
      <c r="X241" s="52">
        <f t="shared" si="48"/>
        <v>65.017996052478807</v>
      </c>
      <c r="Y241" s="52">
        <f t="shared" si="49"/>
        <v>70.258468219021026</v>
      </c>
      <c r="Z241" s="52">
        <f t="shared" si="50"/>
        <v>72.58053950660954</v>
      </c>
      <c r="AA241" s="52">
        <f t="shared" si="51"/>
        <v>-3.9285018890546795</v>
      </c>
      <c r="AB241" s="52">
        <f t="shared" si="52"/>
        <v>-3.9285018890547008</v>
      </c>
      <c r="AC241" s="52">
        <f t="shared" si="53"/>
        <v>-3.9285018890546723</v>
      </c>
      <c r="AF241">
        <v>2.42</v>
      </c>
      <c r="AG241">
        <v>1.59</v>
      </c>
      <c r="AH241" s="59" t="s">
        <v>420</v>
      </c>
      <c r="AJ241" t="s">
        <v>309</v>
      </c>
    </row>
    <row r="242" spans="1:36" ht="15" x14ac:dyDescent="0.25">
      <c r="A242">
        <v>10.26</v>
      </c>
      <c r="B242">
        <v>5.3</v>
      </c>
      <c r="C242">
        <v>1.3</v>
      </c>
      <c r="D242" s="45">
        <f t="shared" si="54"/>
        <v>5.5375901453359244E-2</v>
      </c>
      <c r="E242" s="46">
        <f>IF(OR($A242="",$B242="",$C242=""),"",A242*'MPTO_working_3-way'!$I241)</f>
        <v>10.828156748911466</v>
      </c>
      <c r="F242" s="47">
        <f>IF(OR($A242="",$B242="",$C242=""),"",B242*'MPTO_working_3-way'!$I241)</f>
        <v>5.5934922777028042</v>
      </c>
      <c r="G242" s="48">
        <f>IF(OR($A242="",$B242="",$C242=""),"",C242*'MPTO_working_3-way'!$I241)</f>
        <v>1.371988671889367</v>
      </c>
      <c r="H242" s="46">
        <f>IF(OR($A242="",$B242="",$C242=""),"",'MPTO_working_3-way'!E241)</f>
        <v>12.657065781777815</v>
      </c>
      <c r="I242" s="47">
        <f>IF(OR($A242="",$B242="",$C242=""),"",'MPTO_working_3-way'!F241)</f>
        <v>5.8747292198762295</v>
      </c>
      <c r="J242" s="48">
        <f>IF(OR($A242="",$B242="",$C242=""),"",'MPTO_working_3-way'!G241)</f>
        <v>1.3319620598997359</v>
      </c>
      <c r="K242" s="46">
        <f>IF(OR($A242="",$B242="",$C242=""),"",'OddsRatio_working_3-way'!H241)</f>
        <v>11.585376179905689</v>
      </c>
      <c r="L242" s="47">
        <f>IF(OR($A242="",$B242="",$C242=""),"",'OddsRatio_working_3-way'!I241)</f>
        <v>5.9154554615112804</v>
      </c>
      <c r="M242" s="48">
        <f>IF(OR($A242="",$B242="",$C242=""),"",'OddsRatio_working_3-way'!J241)</f>
        <v>1.342938753128694</v>
      </c>
      <c r="N242" s="49">
        <f t="shared" si="42"/>
        <v>9.2351821569310779</v>
      </c>
      <c r="O242" s="50">
        <f t="shared" si="43"/>
        <v>17.877918666059028</v>
      </c>
      <c r="P242" s="50">
        <f t="shared" si="44"/>
        <v>72.886899177009894</v>
      </c>
      <c r="Q242" t="s">
        <v>374</v>
      </c>
      <c r="R242" t="s">
        <v>89</v>
      </c>
      <c r="S242" s="40">
        <v>44440</v>
      </c>
      <c r="T242" s="52">
        <v>100</v>
      </c>
      <c r="U242" s="52">
        <f t="shared" si="45"/>
        <v>90.253411306042892</v>
      </c>
      <c r="V242" s="52">
        <f t="shared" si="46"/>
        <v>81.132075471698116</v>
      </c>
      <c r="W242" s="52">
        <f t="shared" si="47"/>
        <v>23.076923076923073</v>
      </c>
      <c r="X242" s="52">
        <f t="shared" si="48"/>
        <v>95.791001451378804</v>
      </c>
      <c r="Y242" s="52">
        <f t="shared" si="49"/>
        <v>86.669665617034028</v>
      </c>
      <c r="Z242" s="52">
        <f t="shared" si="50"/>
        <v>28.614513222259003</v>
      </c>
      <c r="AA242" s="52">
        <f t="shared" si="51"/>
        <v>-5.537590145335912</v>
      </c>
      <c r="AB242" s="52">
        <f t="shared" si="52"/>
        <v>-5.537590145335912</v>
      </c>
      <c r="AC242" s="52">
        <f t="shared" si="53"/>
        <v>-5.5375901453359297</v>
      </c>
      <c r="AF242">
        <v>1.72</v>
      </c>
      <c r="AG242">
        <v>2.08</v>
      </c>
      <c r="AH242" s="59" t="s">
        <v>428</v>
      </c>
      <c r="AJ242" t="s">
        <v>414</v>
      </c>
    </row>
    <row r="243" spans="1:36" ht="15" x14ac:dyDescent="0.25">
      <c r="A243">
        <v>7.11</v>
      </c>
      <c r="B243">
        <v>4.7699999999999996</v>
      </c>
      <c r="C243">
        <v>1.48</v>
      </c>
      <c r="D243" s="45">
        <f t="shared" si="54"/>
        <v>2.5966257635710699E-2</v>
      </c>
      <c r="E243" s="46">
        <f>IF(OR($A243="",$B243="",$C243=""),"",A243*'MPTO_working_3-way'!$I242)</f>
        <v>7.2946200917899038</v>
      </c>
      <c r="F243" s="47">
        <f>IF(OR($A243="",$B243="",$C243=""),"",B243*'MPTO_working_3-way'!$I242)</f>
        <v>4.8938590489223399</v>
      </c>
      <c r="G243" s="48">
        <f>IF(OR($A243="",$B243="",$C243=""),"",C243*'MPTO_working_3-way'!$I242)</f>
        <v>1.5184300613008519</v>
      </c>
      <c r="H243" s="46">
        <f>IF(OR($A243="",$B243="",$C243=""),"",'MPTO_working_3-way'!E242)</f>
        <v>7.5762421752738662</v>
      </c>
      <c r="I243" s="47">
        <f>IF(OR($A243="",$B243="",$C243=""),"",'MPTO_working_3-way'!F242)</f>
        <v>4.9754167975106336</v>
      </c>
      <c r="J243" s="48">
        <f>IF(OR($A243="",$B243="",$C243=""),"",'MPTO_working_3-way'!G242)</f>
        <v>1.4992048446947173</v>
      </c>
      <c r="K243" s="46">
        <f>IF(OR($A243="",$B243="",$C243=""),"",'OddsRatio_working_3-way'!H242)</f>
        <v>7.4337363733907083</v>
      </c>
      <c r="L243" s="47">
        <f>IF(OR($A243="",$B243="",$C243=""),"",'OddsRatio_working_3-way'!I242)</f>
        <v>4.9697522303900126</v>
      </c>
      <c r="M243" s="48">
        <f>IF(OR($A243="",$B243="",$C243=""),"",'OddsRatio_working_3-way'!J242)</f>
        <v>1.5054326447180919</v>
      </c>
      <c r="N243" s="49">
        <f t="shared" si="42"/>
        <v>13.708733113126758</v>
      </c>
      <c r="O243" s="50">
        <f t="shared" si="43"/>
        <v>20.433771998811583</v>
      </c>
      <c r="P243" s="50">
        <f t="shared" si="44"/>
        <v>65.857494888061652</v>
      </c>
      <c r="Q243" t="s">
        <v>288</v>
      </c>
      <c r="R243" t="s">
        <v>98</v>
      </c>
      <c r="S243" s="40">
        <v>44440</v>
      </c>
      <c r="T243" s="52">
        <v>100</v>
      </c>
      <c r="U243" s="52">
        <f t="shared" si="45"/>
        <v>85.935302390998586</v>
      </c>
      <c r="V243" s="52">
        <f t="shared" si="46"/>
        <v>79.035639412997895</v>
      </c>
      <c r="W243" s="52">
        <f t="shared" si="47"/>
        <v>32.432432432432435</v>
      </c>
      <c r="X243" s="52">
        <f t="shared" si="48"/>
        <v>88.531928154569655</v>
      </c>
      <c r="Y243" s="52">
        <f t="shared" si="49"/>
        <v>81.632265176568978</v>
      </c>
      <c r="Z243" s="52">
        <f t="shared" si="50"/>
        <v>35.029058196003504</v>
      </c>
      <c r="AA243" s="52">
        <f t="shared" si="51"/>
        <v>-2.596625763571069</v>
      </c>
      <c r="AB243" s="52">
        <f t="shared" si="52"/>
        <v>-2.5966257635710832</v>
      </c>
      <c r="AC243" s="52">
        <f t="shared" si="53"/>
        <v>-2.596625763571069</v>
      </c>
      <c r="AF243">
        <v>1.49</v>
      </c>
      <c r="AG243">
        <v>2.75</v>
      </c>
      <c r="AH243" s="59" t="s">
        <v>425</v>
      </c>
      <c r="AJ243" t="s">
        <v>310</v>
      </c>
    </row>
    <row r="244" spans="1:36" ht="15" x14ac:dyDescent="0.25">
      <c r="A244">
        <v>3.2</v>
      </c>
      <c r="B244">
        <v>3.35</v>
      </c>
      <c r="C244">
        <v>2.44</v>
      </c>
      <c r="D244" s="45">
        <f t="shared" si="54"/>
        <v>2.084352826033764E-2</v>
      </c>
      <c r="E244" s="46">
        <f>IF(OR($A244="",$B244="",$C244=""),"",A244*'MPTO_working_3-way'!$I243)</f>
        <v>3.2666992904330807</v>
      </c>
      <c r="F244" s="47">
        <f>IF(OR($A244="",$B244="",$C244=""),"",B244*'MPTO_working_3-way'!$I243)</f>
        <v>3.4198258196721314</v>
      </c>
      <c r="G244" s="48">
        <f>IF(OR($A244="",$B244="",$C244=""),"",C244*'MPTO_working_3-way'!$I243)</f>
        <v>2.4908582089552236</v>
      </c>
      <c r="H244" s="46">
        <f>IF(OR($A244="",$B244="",$C244=""),"",'MPTO_working_3-way'!E243)</f>
        <v>3.2727636715491646</v>
      </c>
      <c r="I244" s="47">
        <f>IF(OR($A244="",$B244="",$C244=""),"",'MPTO_working_3-way'!F243)</f>
        <v>3.4298302358515311</v>
      </c>
      <c r="J244" s="48">
        <f>IF(OR($A244="",$B244="",$C244=""),"",'MPTO_working_3-way'!G243)</f>
        <v>2.4820780140946646</v>
      </c>
      <c r="K244" s="46">
        <f>IF(OR($A244="",$B244="",$C244=""),"",'OddsRatio_working_3-way'!H243)</f>
        <v>3.2702843868670137</v>
      </c>
      <c r="L244" s="47">
        <f>IF(OR($A244="",$B244="",$C244=""),"",'OddsRatio_working_3-way'!I243)</f>
        <v>3.4250765041534015</v>
      </c>
      <c r="M244" s="48">
        <f>IF(OR($A244="",$B244="",$C244=""),"",'OddsRatio_working_3-way'!J243)</f>
        <v>2.4860043259493181</v>
      </c>
      <c r="N244" s="49">
        <f t="shared" si="42"/>
        <v>30.611939180585722</v>
      </c>
      <c r="O244" s="50">
        <f t="shared" si="43"/>
        <v>29.241255336678901</v>
      </c>
      <c r="P244" s="50">
        <f t="shared" si="44"/>
        <v>40.146805482735381</v>
      </c>
      <c r="Q244" t="s">
        <v>96</v>
      </c>
      <c r="R244" t="s">
        <v>100</v>
      </c>
      <c r="S244" s="40">
        <v>44440</v>
      </c>
      <c r="T244" s="52">
        <v>100</v>
      </c>
      <c r="U244" s="52">
        <f t="shared" si="45"/>
        <v>68.75</v>
      </c>
      <c r="V244" s="52">
        <f t="shared" si="46"/>
        <v>70.149253731343279</v>
      </c>
      <c r="W244" s="52">
        <f t="shared" si="47"/>
        <v>59.016393442622956</v>
      </c>
      <c r="X244" s="52">
        <f t="shared" si="48"/>
        <v>70.834352826033765</v>
      </c>
      <c r="Y244" s="52">
        <f t="shared" si="49"/>
        <v>72.233606557377044</v>
      </c>
      <c r="Z244" s="52">
        <f t="shared" si="50"/>
        <v>61.100746268656714</v>
      </c>
      <c r="AA244" s="52">
        <f t="shared" si="51"/>
        <v>-2.0843528260337649</v>
      </c>
      <c r="AB244" s="52">
        <f t="shared" si="52"/>
        <v>-2.0843528260337649</v>
      </c>
      <c r="AC244" s="52">
        <f t="shared" si="53"/>
        <v>-2.0843528260337578</v>
      </c>
      <c r="AF244">
        <v>1.97</v>
      </c>
      <c r="AG244">
        <v>1.93</v>
      </c>
      <c r="AH244" s="59" t="s">
        <v>423</v>
      </c>
      <c r="AJ244" t="s">
        <v>310</v>
      </c>
    </row>
    <row r="245" spans="1:36" ht="15" x14ac:dyDescent="0.25">
      <c r="A245">
        <v>1.63</v>
      </c>
      <c r="B245">
        <v>3.81</v>
      </c>
      <c r="C245">
        <v>5.82</v>
      </c>
      <c r="D245" s="45">
        <f t="shared" si="54"/>
        <v>4.7785429958311809E-2</v>
      </c>
      <c r="E245" s="46">
        <f>IF(OR($A245="",$B245="",$C245=""),"",A245*'MPTO_working_3-way'!$I244)</f>
        <v>1.7078902508320482</v>
      </c>
      <c r="F245" s="47">
        <f>IF(OR($A245="",$B245="",$C245=""),"",B245*'MPTO_working_3-way'!$I244)</f>
        <v>3.9920624881411682</v>
      </c>
      <c r="G245" s="48">
        <f>IF(OR($A245="",$B245="",$C245=""),"",C245*'MPTO_working_3-way'!$I244)</f>
        <v>6.0981112023573747</v>
      </c>
      <c r="H245" s="46">
        <f>IF(OR($A245="",$B245="",$C245=""),"",'MPTO_working_3-way'!E244)</f>
        <v>1.673448439570892</v>
      </c>
      <c r="I245" s="47">
        <f>IF(OR($A245="",$B245="",$C245=""),"",'MPTO_working_3-way'!F244)</f>
        <v>4.0561580772812391</v>
      </c>
      <c r="J245" s="48">
        <f>IF(OR($A245="",$B245="",$C245=""),"",'MPTO_working_3-way'!G244)</f>
        <v>6.4146632350012851</v>
      </c>
      <c r="K245" s="46">
        <f>IF(OR($A245="",$B245="",$C245=""),"",'OddsRatio_working_3-way'!H244)</f>
        <v>1.6853631801896176</v>
      </c>
      <c r="L245" s="47">
        <f>IF(OR($A245="",$B245="",$C245=""),"",'OddsRatio_working_3-way'!I244)</f>
        <v>4.0569373592584528</v>
      </c>
      <c r="M245" s="48">
        <f>IF(OR($A245="",$B245="",$C245=""),"",'OddsRatio_working_3-way'!J244)</f>
        <v>6.2435722674824712</v>
      </c>
      <c r="N245" s="49">
        <f t="shared" si="42"/>
        <v>58.551771667577647</v>
      </c>
      <c r="O245" s="50">
        <f t="shared" si="43"/>
        <v>25.049708088753693</v>
      </c>
      <c r="P245" s="50">
        <f t="shared" si="44"/>
        <v>16.398520243668653</v>
      </c>
      <c r="Q245" t="s">
        <v>52</v>
      </c>
      <c r="R245" t="s">
        <v>104</v>
      </c>
      <c r="S245" s="40">
        <v>44440</v>
      </c>
      <c r="T245" s="52">
        <v>100</v>
      </c>
      <c r="U245" s="52">
        <f t="shared" si="45"/>
        <v>38.650306748466257</v>
      </c>
      <c r="V245" s="52">
        <f t="shared" si="46"/>
        <v>73.753280839895012</v>
      </c>
      <c r="W245" s="52">
        <f t="shared" si="47"/>
        <v>82.817869415807564</v>
      </c>
      <c r="X245" s="52">
        <f t="shared" si="48"/>
        <v>43.428849744297423</v>
      </c>
      <c r="Y245" s="52">
        <f t="shared" si="49"/>
        <v>78.531823835726186</v>
      </c>
      <c r="Z245" s="52">
        <f t="shared" si="50"/>
        <v>87.596412411638738</v>
      </c>
      <c r="AA245" s="52">
        <f t="shared" si="51"/>
        <v>-4.7785429958311667</v>
      </c>
      <c r="AB245" s="52">
        <f t="shared" si="52"/>
        <v>-4.7785429958311738</v>
      </c>
      <c r="AC245" s="52">
        <f t="shared" si="53"/>
        <v>-4.7785429958311738</v>
      </c>
      <c r="AF245">
        <v>1.69</v>
      </c>
      <c r="AG245">
        <v>2.1800000000000002</v>
      </c>
      <c r="AH245" s="59" t="s">
        <v>423</v>
      </c>
      <c r="AJ245" t="s">
        <v>310</v>
      </c>
    </row>
    <row r="246" spans="1:36" ht="15" x14ac:dyDescent="0.25">
      <c r="A246">
        <v>4.28</v>
      </c>
      <c r="B246">
        <v>3.38</v>
      </c>
      <c r="C246">
        <v>2</v>
      </c>
      <c r="D246" s="45">
        <f t="shared" si="54"/>
        <v>2.9502847978764457E-2</v>
      </c>
      <c r="E246" s="46">
        <f>IF(OR($A246="",$B246="",$C246=""),"",A246*'MPTO_working_3-way'!$I245)</f>
        <v>4.4062721893491119</v>
      </c>
      <c r="F246" s="47">
        <f>IF(OR($A246="",$B246="",$C246=""),"",B246*'MPTO_working_3-way'!$I245)</f>
        <v>3.4797196261682237</v>
      </c>
      <c r="G246" s="48">
        <f>IF(OR($A246="",$B246="",$C246=""),"",C246*'MPTO_working_3-way'!$I245)</f>
        <v>2.0590056959575289</v>
      </c>
      <c r="H246" s="46">
        <f>IF(OR($A246="",$B246="",$C246=""),"",'MPTO_working_3-way'!E245)</f>
        <v>4.4680640777498652</v>
      </c>
      <c r="I246" s="47">
        <f>IF(OR($A246="",$B246="",$C246=""),"",'MPTO_working_3-way'!F245)</f>
        <v>3.4962137079882702</v>
      </c>
      <c r="J246" s="48">
        <f>IF(OR($A246="",$B246="",$C246=""),"",'MPTO_working_3-way'!G245)</f>
        <v>2.0401263585423637</v>
      </c>
      <c r="K246" s="46">
        <f>IF(OR($A246="",$B246="",$C246=""),"",'OddsRatio_working_3-way'!H245)</f>
        <v>4.4364652044144277</v>
      </c>
      <c r="L246" s="47">
        <f>IF(OR($A246="",$B246="",$C246=""),"",'OddsRatio_working_3-way'!I245)</f>
        <v>3.4935326788129077</v>
      </c>
      <c r="M246" s="48">
        <f>IF(OR($A246="",$B246="",$C246=""),"",'OddsRatio_working_3-way'!J245)</f>
        <v>2.0477028062239109</v>
      </c>
      <c r="N246" s="49">
        <f t="shared" si="42"/>
        <v>22.694921172078537</v>
      </c>
      <c r="O246" s="50">
        <f t="shared" si="43"/>
        <v>28.737947519673412</v>
      </c>
      <c r="P246" s="50">
        <f t="shared" si="44"/>
        <v>48.567131308248065</v>
      </c>
      <c r="Q246" t="s">
        <v>255</v>
      </c>
      <c r="R246" t="s">
        <v>256</v>
      </c>
      <c r="S246" s="40">
        <v>44440</v>
      </c>
      <c r="T246" s="52">
        <v>100</v>
      </c>
      <c r="U246" s="52">
        <f t="shared" si="45"/>
        <v>76.635514018691595</v>
      </c>
      <c r="V246" s="52">
        <f t="shared" si="46"/>
        <v>70.414201183431956</v>
      </c>
      <c r="W246" s="52">
        <f t="shared" si="47"/>
        <v>50</v>
      </c>
      <c r="X246" s="52">
        <f t="shared" si="48"/>
        <v>79.585798816568044</v>
      </c>
      <c r="Y246" s="52">
        <f t="shared" si="49"/>
        <v>73.36448598130842</v>
      </c>
      <c r="Z246" s="52">
        <f t="shared" si="50"/>
        <v>52.950284797876456</v>
      </c>
      <c r="AA246" s="52">
        <f t="shared" si="51"/>
        <v>-2.9502847978764493</v>
      </c>
      <c r="AB246" s="52">
        <f t="shared" si="52"/>
        <v>-2.9502847978764635</v>
      </c>
      <c r="AC246" s="52">
        <f t="shared" si="53"/>
        <v>-2.9502847978764564</v>
      </c>
      <c r="AF246">
        <v>1.98</v>
      </c>
      <c r="AG246">
        <v>1.9</v>
      </c>
      <c r="AH246" s="59" t="s">
        <v>417</v>
      </c>
      <c r="AJ246" t="s">
        <v>311</v>
      </c>
    </row>
    <row r="247" spans="1:36" ht="15" x14ac:dyDescent="0.25">
      <c r="A247">
        <v>1.71</v>
      </c>
      <c r="B247">
        <v>4.3099999999999996</v>
      </c>
      <c r="C247">
        <v>4.6500000000000004</v>
      </c>
      <c r="D247" s="45">
        <f t="shared" si="54"/>
        <v>3.1867646563205954E-2</v>
      </c>
      <c r="E247" s="46">
        <f>IF(OR($A247="",$B247="",$C247=""),"",A247*'MPTO_working_3-way'!$I246)</f>
        <v>1.7644936756230822</v>
      </c>
      <c r="F247" s="47">
        <f>IF(OR($A247="",$B247="",$C247=""),"",B247*'MPTO_working_3-way'!$I246)</f>
        <v>4.447349556687417</v>
      </c>
      <c r="G247" s="48">
        <f>IF(OR($A247="",$B247="",$C247=""),"",C247*'MPTO_working_3-way'!$I246)</f>
        <v>4.7981845565189083</v>
      </c>
      <c r="H247" s="46">
        <f>IF(OR($A247="",$B247="",$C247=""),"",'MPTO_working_3-way'!E246)</f>
        <v>1.7416360499871555</v>
      </c>
      <c r="I247" s="47">
        <f>IF(OR($A247="",$B247="",$C247=""),"",'MPTO_working_3-way'!F246)</f>
        <v>4.5167931803219918</v>
      </c>
      <c r="J247" s="48">
        <f>IF(OR($A247="",$B247="",$C247=""),"",'MPTO_working_3-way'!G246)</f>
        <v>4.891620890786613</v>
      </c>
      <c r="K247" s="46">
        <f>IF(OR($A247="",$B247="",$C247=""),"",'OddsRatio_working_3-way'!H246)</f>
        <v>1.7497048433849072</v>
      </c>
      <c r="L247" s="47">
        <f>IF(OR($A247="",$B247="",$C247=""),"",'OddsRatio_working_3-way'!I246)</f>
        <v>4.4951028614141437</v>
      </c>
      <c r="M247" s="48">
        <f>IF(OR($A247="",$B247="",$C247=""),"",'OddsRatio_working_3-way'!J246)</f>
        <v>4.8541164483871988</v>
      </c>
      <c r="N247" s="49">
        <f t="shared" si="42"/>
        <v>56.673481680056327</v>
      </c>
      <c r="O247" s="50">
        <f t="shared" si="43"/>
        <v>22.485302476310054</v>
      </c>
      <c r="P247" s="50">
        <f t="shared" si="44"/>
        <v>20.841215843633616</v>
      </c>
      <c r="Q247" t="s">
        <v>261</v>
      </c>
      <c r="R247" t="s">
        <v>292</v>
      </c>
      <c r="S247" s="40">
        <v>44440</v>
      </c>
      <c r="T247" s="52">
        <v>100</v>
      </c>
      <c r="U247" s="52">
        <f t="shared" si="45"/>
        <v>41.520467836257311</v>
      </c>
      <c r="V247" s="52">
        <f t="shared" si="46"/>
        <v>76.798143851508115</v>
      </c>
      <c r="W247" s="52">
        <f t="shared" si="47"/>
        <v>78.494623655913983</v>
      </c>
      <c r="X247" s="52">
        <f t="shared" si="48"/>
        <v>44.707232492577894</v>
      </c>
      <c r="Y247" s="52">
        <f t="shared" si="49"/>
        <v>79.984908507828706</v>
      </c>
      <c r="Z247" s="52">
        <f t="shared" si="50"/>
        <v>81.681388312234574</v>
      </c>
      <c r="AA247" s="52">
        <f t="shared" si="51"/>
        <v>-3.1867646563205838</v>
      </c>
      <c r="AB247" s="52">
        <f t="shared" si="52"/>
        <v>-3.1867646563205909</v>
      </c>
      <c r="AC247" s="52">
        <f t="shared" si="53"/>
        <v>-3.1867646563205909</v>
      </c>
      <c r="AF247">
        <v>1.61</v>
      </c>
      <c r="AG247">
        <v>2.42</v>
      </c>
      <c r="AH247" s="59" t="s">
        <v>431</v>
      </c>
      <c r="AJ247" t="s">
        <v>312</v>
      </c>
    </row>
    <row r="248" spans="1:36" ht="15" x14ac:dyDescent="0.25">
      <c r="A248">
        <v>3.57</v>
      </c>
      <c r="B248">
        <v>3.86</v>
      </c>
      <c r="C248">
        <v>2.04</v>
      </c>
      <c r="D248" s="45">
        <f t="shared" si="54"/>
        <v>2.9375480762253048E-2</v>
      </c>
      <c r="E248" s="46">
        <f>IF(OR($A248="",$B248="",$C248=""),"",A248*'MPTO_working_3-way'!$I247)</f>
        <v>3.6748704663212433</v>
      </c>
      <c r="F248" s="47">
        <f>IF(OR($A248="",$B248="",$C248=""),"",B248*'MPTO_working_3-way'!$I247)</f>
        <v>3.9733893557422966</v>
      </c>
      <c r="G248" s="48">
        <f>IF(OR($A248="",$B248="",$C248=""),"",C248*'MPTO_working_3-way'!$I247)</f>
        <v>2.0999259807549961</v>
      </c>
      <c r="H248" s="46">
        <f>IF(OR($A248="",$B248="",$C248=""),"",'MPTO_working_3-way'!E247)</f>
        <v>3.6993163433316627</v>
      </c>
      <c r="I248" s="47">
        <f>IF(OR($A248="",$B248="",$C248=""),"",'MPTO_working_3-way'!F247)</f>
        <v>4.0116251989286962</v>
      </c>
      <c r="J248" s="48">
        <f>IF(OR($A248="",$B248="",$C248=""),"",'MPTO_working_3-way'!G247)</f>
        <v>2.0815802459189734</v>
      </c>
      <c r="K248" s="46">
        <f>IF(OR($A248="",$B248="",$C248=""),"",'OddsRatio_working_3-way'!H247)</f>
        <v>3.6908721615430533</v>
      </c>
      <c r="L248" s="47">
        <f>IF(OR($A248="",$B248="",$C248=""),"",'OddsRatio_working_3-way'!I247)</f>
        <v>3.9945114326899347</v>
      </c>
      <c r="M248" s="48">
        <f>IF(OR($A248="",$B248="",$C248=""),"",'OddsRatio_working_3-way'!J247)</f>
        <v>2.0889132482508854</v>
      </c>
      <c r="N248" s="49">
        <f t="shared" si="42"/>
        <v>27.211843496651394</v>
      </c>
      <c r="O248" s="50">
        <f t="shared" si="43"/>
        <v>25.167430384208672</v>
      </c>
      <c r="P248" s="50">
        <f t="shared" si="44"/>
        <v>47.620726119139938</v>
      </c>
      <c r="Q248" t="s">
        <v>241</v>
      </c>
      <c r="R248" t="s">
        <v>260</v>
      </c>
      <c r="S248" s="40">
        <v>44440</v>
      </c>
      <c r="T248" s="52">
        <v>100</v>
      </c>
      <c r="U248" s="52">
        <f t="shared" si="45"/>
        <v>71.988795518207283</v>
      </c>
      <c r="V248" s="52">
        <f t="shared" si="46"/>
        <v>74.093264248704671</v>
      </c>
      <c r="W248" s="52">
        <f t="shared" si="47"/>
        <v>50.980392156862742</v>
      </c>
      <c r="X248" s="52">
        <f t="shared" si="48"/>
        <v>74.926343594432595</v>
      </c>
      <c r="Y248" s="52">
        <f t="shared" si="49"/>
        <v>77.030812324929968</v>
      </c>
      <c r="Z248" s="52">
        <f t="shared" si="50"/>
        <v>53.917940233088061</v>
      </c>
      <c r="AA248" s="52">
        <f t="shared" si="51"/>
        <v>-2.9375480762253119</v>
      </c>
      <c r="AB248" s="52">
        <f t="shared" si="52"/>
        <v>-2.9375480762252977</v>
      </c>
      <c r="AC248" s="52">
        <f t="shared" si="53"/>
        <v>-2.937548076225319</v>
      </c>
      <c r="AF248">
        <v>1.7</v>
      </c>
      <c r="AG248">
        <v>2.25</v>
      </c>
      <c r="AH248" s="59" t="s">
        <v>425</v>
      </c>
      <c r="AJ248" t="s">
        <v>312</v>
      </c>
    </row>
    <row r="249" spans="1:36" ht="15" x14ac:dyDescent="0.25">
      <c r="A249">
        <v>3.5</v>
      </c>
      <c r="B249">
        <v>3.81</v>
      </c>
      <c r="C249">
        <v>2.08</v>
      </c>
      <c r="D249" s="45">
        <f t="shared" si="54"/>
        <v>2.8950708084566124E-2</v>
      </c>
      <c r="E249" s="46">
        <f>IF(OR($A249="",$B249="",$C249=""),"",A249*'MPTO_working_3-way'!$I248)</f>
        <v>3.6013274782959814</v>
      </c>
      <c r="F249" s="47">
        <f>IF(OR($A249="",$B249="",$C249=""),"",B249*'MPTO_working_3-way'!$I248)</f>
        <v>3.9203021978021968</v>
      </c>
      <c r="G249" s="48">
        <f>IF(OR($A249="",$B249="",$C249=""),"",C249*'MPTO_working_3-way'!$I248)</f>
        <v>2.1402174728158978</v>
      </c>
      <c r="H249" s="46">
        <f>IF(OR($A249="",$B249="",$C249=""),"",'MPTO_working_3-way'!E248)</f>
        <v>3.6223477889897864</v>
      </c>
      <c r="I249" s="47">
        <f>IF(OR($A249="",$B249="",$C249=""),"",'MPTO_working_3-way'!F248)</f>
        <v>3.955430907448779</v>
      </c>
      <c r="J249" s="48">
        <f>IF(OR($A249="",$B249="",$C249=""),"",'MPTO_working_3-way'!G248)</f>
        <v>2.122605989490332</v>
      </c>
      <c r="K249" s="46">
        <f>IF(OR($A249="",$B249="",$C249=""),"",'OddsRatio_working_3-way'!H248)</f>
        <v>3.6151395170816669</v>
      </c>
      <c r="L249" s="47">
        <f>IF(OR($A249="",$B249="",$C249=""),"",'OddsRatio_working_3-way'!I248)</f>
        <v>3.9394168171997941</v>
      </c>
      <c r="M249" s="48">
        <f>IF(OR($A249="",$B249="",$C249=""),"",'OddsRatio_working_3-way'!J248)</f>
        <v>2.1297402713792808</v>
      </c>
      <c r="N249" s="49">
        <f t="shared" si="42"/>
        <v>27.767538665302492</v>
      </c>
      <c r="O249" s="50">
        <f t="shared" si="43"/>
        <v>25.508237619044287</v>
      </c>
      <c r="P249" s="50">
        <f t="shared" si="44"/>
        <v>46.724223715653238</v>
      </c>
      <c r="Q249" t="s">
        <v>295</v>
      </c>
      <c r="R249" t="s">
        <v>290</v>
      </c>
      <c r="S249" s="40">
        <v>44440</v>
      </c>
      <c r="T249" s="52">
        <v>100</v>
      </c>
      <c r="U249" s="52">
        <f t="shared" si="45"/>
        <v>71.428571428571431</v>
      </c>
      <c r="V249" s="52">
        <f t="shared" si="46"/>
        <v>73.753280839895012</v>
      </c>
      <c r="W249" s="52">
        <f t="shared" si="47"/>
        <v>51.92307692307692</v>
      </c>
      <c r="X249" s="52">
        <f t="shared" si="48"/>
        <v>74.323642237028054</v>
      </c>
      <c r="Y249" s="52">
        <f t="shared" si="49"/>
        <v>76.64835164835165</v>
      </c>
      <c r="Z249" s="52">
        <f t="shared" si="50"/>
        <v>54.81814773153355</v>
      </c>
      <c r="AA249" s="52">
        <f t="shared" si="51"/>
        <v>-2.895070808456623</v>
      </c>
      <c r="AB249" s="52">
        <f t="shared" si="52"/>
        <v>-2.8950708084566372</v>
      </c>
      <c r="AC249" s="52">
        <f t="shared" si="53"/>
        <v>-2.8950708084566301</v>
      </c>
      <c r="AF249">
        <v>1.92</v>
      </c>
      <c r="AG249">
        <v>1.97</v>
      </c>
      <c r="AH249" s="59" t="s">
        <v>417</v>
      </c>
      <c r="AJ249" t="s">
        <v>312</v>
      </c>
    </row>
    <row r="250" spans="1:36" ht="15" x14ac:dyDescent="0.25">
      <c r="A250">
        <v>4.42</v>
      </c>
      <c r="B250">
        <v>4.28</v>
      </c>
      <c r="C250">
        <v>1.75</v>
      </c>
      <c r="D250" s="45">
        <f t="shared" si="54"/>
        <v>3.1317775133058223E-2</v>
      </c>
      <c r="E250" s="46">
        <f>IF(OR($A250="",$B250="",$C250=""),"",A250*'MPTO_working_3-way'!$I249)</f>
        <v>4.5584245660881173</v>
      </c>
      <c r="F250" s="47">
        <f>IF(OR($A250="",$B250="",$C250=""),"",B250*'MPTO_working_3-way'!$I249)</f>
        <v>4.4140400775694895</v>
      </c>
      <c r="G250" s="48">
        <f>IF(OR($A250="",$B250="",$C250=""),"",C250*'MPTO_working_3-way'!$I249)</f>
        <v>1.804806106482852</v>
      </c>
      <c r="H250" s="46">
        <f>IF(OR($A250="",$B250="",$C250=""),"",'MPTO_working_3-way'!E249)</f>
        <v>4.6338110968030906</v>
      </c>
      <c r="I250" s="47">
        <f>IF(OR($A250="",$B250="",$C250=""),"",'MPTO_working_3-way'!F249)</f>
        <v>4.4801743037323734</v>
      </c>
      <c r="J250" s="48">
        <f>IF(OR($A250="",$B250="",$C250=""),"",'MPTO_working_3-way'!G249)</f>
        <v>1.7825651518414818</v>
      </c>
      <c r="K250" s="46">
        <f>IF(OR($A250="",$B250="",$C250=""),"",'OddsRatio_working_3-way'!H249)</f>
        <v>4.604885650077466</v>
      </c>
      <c r="L250" s="47">
        <f>IF(OR($A250="",$B250="",$C250=""),"",'OddsRatio_working_3-way'!I249)</f>
        <v>4.457317231653243</v>
      </c>
      <c r="M250" s="48">
        <f>IF(OR($A250="",$B250="",$C250=""),"",'OddsRatio_working_3-way'!J249)</f>
        <v>1.7905450987011988</v>
      </c>
      <c r="N250" s="49">
        <f t="shared" si="42"/>
        <v>21.937403712663944</v>
      </c>
      <c r="O250" s="50">
        <f t="shared" si="43"/>
        <v>22.654982338779121</v>
      </c>
      <c r="P250" s="50">
        <f t="shared" si="44"/>
        <v>55.407613948556936</v>
      </c>
      <c r="Q250" t="s">
        <v>240</v>
      </c>
      <c r="R250" t="s">
        <v>296</v>
      </c>
      <c r="S250" s="40">
        <v>44440</v>
      </c>
      <c r="T250" s="52">
        <v>100</v>
      </c>
      <c r="U250" s="52">
        <f t="shared" si="45"/>
        <v>77.375565610859724</v>
      </c>
      <c r="V250" s="52">
        <f t="shared" si="46"/>
        <v>76.635514018691595</v>
      </c>
      <c r="W250" s="52">
        <f t="shared" si="47"/>
        <v>42.857142857142854</v>
      </c>
      <c r="X250" s="52">
        <f t="shared" si="48"/>
        <v>80.507343124165558</v>
      </c>
      <c r="Y250" s="52">
        <f t="shared" si="49"/>
        <v>79.767291531997415</v>
      </c>
      <c r="Z250" s="52">
        <f t="shared" si="50"/>
        <v>45.988920370448682</v>
      </c>
      <c r="AA250" s="52">
        <f t="shared" si="51"/>
        <v>-3.1317775133058348</v>
      </c>
      <c r="AB250" s="52">
        <f t="shared" si="52"/>
        <v>-3.1317775133058205</v>
      </c>
      <c r="AC250" s="52">
        <f t="shared" si="53"/>
        <v>-3.1317775133058277</v>
      </c>
      <c r="AF250">
        <v>1.6</v>
      </c>
      <c r="AG250">
        <v>2.44</v>
      </c>
      <c r="AH250" s="59" t="s">
        <v>421</v>
      </c>
      <c r="AJ250" t="s">
        <v>312</v>
      </c>
    </row>
    <row r="251" spans="1:36" ht="15" x14ac:dyDescent="0.25">
      <c r="A251">
        <v>1.83</v>
      </c>
      <c r="B251">
        <v>3.81</v>
      </c>
      <c r="C251">
        <v>4.5</v>
      </c>
      <c r="D251" s="45">
        <f t="shared" si="54"/>
        <v>3.1137501254966171E-2</v>
      </c>
      <c r="E251" s="46">
        <f>IF(OR($A251="",$B251="",$C251=""),"",A251*'MPTO_working_3-way'!$I250)</f>
        <v>1.8869816272965882</v>
      </c>
      <c r="F251" s="47">
        <f>IF(OR($A251="",$B251="",$C251=""),"",B251*'MPTO_working_3-way'!$I250)</f>
        <v>3.9286338797814211</v>
      </c>
      <c r="G251" s="48">
        <f>IF(OR($A251="",$B251="",$C251=""),"",C251*'MPTO_working_3-way'!$I250)</f>
        <v>4.6401187556473475</v>
      </c>
      <c r="H251" s="46">
        <f>IF(OR($A251="",$B251="",$C251=""),"",'MPTO_working_3-way'!E250)</f>
        <v>1.8654317794682911</v>
      </c>
      <c r="I251" s="47">
        <f>IF(OR($A251="",$B251="",$C251=""),"",'MPTO_working_3-way'!F250)</f>
        <v>3.9668683267272282</v>
      </c>
      <c r="J251" s="48">
        <f>IF(OR($A251="",$B251="",$C251=""),"",'MPTO_working_3-way'!G250)</f>
        <v>4.7204757283744447</v>
      </c>
      <c r="K251" s="46">
        <f>IF(OR($A251="",$B251="",$C251=""),"",'OddsRatio_working_3-way'!H250)</f>
        <v>1.8734686864491727</v>
      </c>
      <c r="L251" s="47">
        <f>IF(OR($A251="",$B251="",$C251=""),"",'OddsRatio_working_3-way'!I250)</f>
        <v>3.9571650709905732</v>
      </c>
      <c r="M251" s="48">
        <f>IF(OR($A251="",$B251="",$C251=""),"",'OddsRatio_working_3-way'!J250)</f>
        <v>4.6833016898459103</v>
      </c>
      <c r="N251" s="49">
        <f t="shared" ref="N251:N314" si="55">(1/E251)* 100</f>
        <v>52.994686621971219</v>
      </c>
      <c r="O251" s="50">
        <f t="shared" ref="O251:O314" si="56">(1/F251)* 100</f>
        <v>25.454140818427128</v>
      </c>
      <c r="P251" s="50">
        <f t="shared" ref="P251:P314" si="57">(1/G251)* 100</f>
        <v>21.551172559601635</v>
      </c>
      <c r="Q251" t="s">
        <v>263</v>
      </c>
      <c r="R251" t="s">
        <v>258</v>
      </c>
      <c r="S251" s="40">
        <v>44440</v>
      </c>
      <c r="T251" s="52">
        <v>100</v>
      </c>
      <c r="U251" s="52">
        <f t="shared" ref="U251:U314" si="58">(1/A251)*((T251*A251)-T251)</f>
        <v>45.355191256830594</v>
      </c>
      <c r="V251" s="52">
        <f t="shared" ref="V251:V314" si="59">(1/B251)*((T251*B251)-T251)</f>
        <v>73.753280839895012</v>
      </c>
      <c r="W251" s="52">
        <f t="shared" ref="W251:W314" si="60">(1/C251)*((T251*C251)-T251)</f>
        <v>77.777777777777771</v>
      </c>
      <c r="X251" s="52">
        <f t="shared" ref="X251:X314" si="61">((1/B251)+(1/C251))*T251</f>
        <v>48.468941382327209</v>
      </c>
      <c r="Y251" s="52">
        <f t="shared" ref="Y251:Y314" si="62">((1/A251)+(1/C251))*T251</f>
        <v>76.867030965391621</v>
      </c>
      <c r="Z251" s="52">
        <f t="shared" ref="Z251:Z314" si="63">((1/A251)+(1/B251))*T251</f>
        <v>80.89152790327438</v>
      </c>
      <c r="AA251" s="52">
        <f t="shared" ref="AA251:AA314" si="64">U251-X251</f>
        <v>-3.1137501254966153</v>
      </c>
      <c r="AB251" s="52">
        <f t="shared" ref="AB251:AB314" si="65">V251-Y251</f>
        <v>-3.1137501254966082</v>
      </c>
      <c r="AC251" s="52">
        <f t="shared" ref="AC251:AC314" si="66">W251-Z251</f>
        <v>-3.1137501254966082</v>
      </c>
      <c r="AF251">
        <v>1.91</v>
      </c>
      <c r="AG251">
        <v>1.98</v>
      </c>
      <c r="AH251" s="59" t="s">
        <v>420</v>
      </c>
      <c r="AJ251" t="s">
        <v>312</v>
      </c>
    </row>
    <row r="252" spans="1:36" ht="15" x14ac:dyDescent="0.25">
      <c r="A252">
        <v>3.66</v>
      </c>
      <c r="B252">
        <v>3.25</v>
      </c>
      <c r="C252">
        <v>2.2400000000000002</v>
      </c>
      <c r="D252" s="45">
        <f t="shared" si="54"/>
        <v>2.734492283672596E-2</v>
      </c>
      <c r="E252" s="46">
        <f>IF(OR($A252="",$B252="",$C252=""),"",A252*'MPTO_working_3-way'!$I251)</f>
        <v>3.7600824175824172</v>
      </c>
      <c r="F252" s="47">
        <f>IF(OR($A252="",$B252="",$C252=""),"",B252*'MPTO_working_3-way'!$I251)</f>
        <v>3.3388709992193593</v>
      </c>
      <c r="G252" s="48">
        <f>IF(OR($A252="",$B252="",$C252=""),"",C252*'MPTO_working_3-way'!$I251)</f>
        <v>2.3012526271542662</v>
      </c>
      <c r="H252" s="46">
        <f>IF(OR($A252="",$B252="",$C252=""),"",'MPTO_working_3-way'!E251)</f>
        <v>3.7863145030646943</v>
      </c>
      <c r="I252" s="47">
        <f>IF(OR($A252="",$B252="",$C252=""),"",'MPTO_working_3-way'!F251)</f>
        <v>3.3492160592627345</v>
      </c>
      <c r="J252" s="48">
        <f>IF(OR($A252="",$B252="",$C252=""),"",'MPTO_working_3-way'!G251)</f>
        <v>2.2866885606069274</v>
      </c>
      <c r="K252" s="46">
        <f>IF(OR($A252="",$B252="",$C252=""),"",'OddsRatio_working_3-way'!H251)</f>
        <v>3.7734865006416611</v>
      </c>
      <c r="L252" s="47">
        <f>IF(OR($A252="",$B252="",$C252=""),"",'OddsRatio_working_3-way'!I251)</f>
        <v>3.3459942204675701</v>
      </c>
      <c r="M252" s="48">
        <f>IF(OR($A252="",$B252="",$C252=""),"",'OddsRatio_working_3-way'!J251)</f>
        <v>2.292903481502127</v>
      </c>
      <c r="N252" s="49">
        <f t="shared" si="55"/>
        <v>26.595161726347477</v>
      </c>
      <c r="O252" s="50">
        <f t="shared" si="56"/>
        <v>29.950243667209779</v>
      </c>
      <c r="P252" s="50">
        <f t="shared" si="57"/>
        <v>43.454594606442761</v>
      </c>
      <c r="Q252" t="s">
        <v>182</v>
      </c>
      <c r="R252" t="s">
        <v>375</v>
      </c>
      <c r="S252" s="40">
        <v>44440</v>
      </c>
      <c r="T252" s="52">
        <v>100</v>
      </c>
      <c r="U252" s="52">
        <f t="shared" si="58"/>
        <v>72.67759562841529</v>
      </c>
      <c r="V252" s="52">
        <f t="shared" si="59"/>
        <v>69.230769230769241</v>
      </c>
      <c r="W252" s="52">
        <f t="shared" si="60"/>
        <v>55.357142857142868</v>
      </c>
      <c r="X252" s="52">
        <f t="shared" si="61"/>
        <v>75.412087912087912</v>
      </c>
      <c r="Y252" s="52">
        <f t="shared" si="62"/>
        <v>71.965261514441835</v>
      </c>
      <c r="Z252" s="52">
        <f t="shared" si="63"/>
        <v>58.09163514081547</v>
      </c>
      <c r="AA252" s="52">
        <f t="shared" si="64"/>
        <v>-2.7344922836726226</v>
      </c>
      <c r="AB252" s="52">
        <f t="shared" si="65"/>
        <v>-2.7344922836725942</v>
      </c>
      <c r="AC252" s="52">
        <f t="shared" si="66"/>
        <v>-2.7344922836726013</v>
      </c>
      <c r="AF252">
        <v>2.4900000000000002</v>
      </c>
      <c r="AG252">
        <v>1.58</v>
      </c>
      <c r="AH252" s="59" t="s">
        <v>420</v>
      </c>
      <c r="AJ252" t="s">
        <v>313</v>
      </c>
    </row>
    <row r="253" spans="1:36" ht="15" x14ac:dyDescent="0.25">
      <c r="A253">
        <v>2.42</v>
      </c>
      <c r="B253">
        <v>3.11</v>
      </c>
      <c r="C253">
        <v>3.41</v>
      </c>
      <c r="D253" s="45">
        <f t="shared" si="54"/>
        <v>2.8021680820805805E-2</v>
      </c>
      <c r="E253" s="46">
        <f>IF(OR($A253="",$B253="",$C253=""),"",A253*'MPTO_working_3-way'!$I252)</f>
        <v>2.48781246758635</v>
      </c>
      <c r="F253" s="47">
        <f>IF(OR($A253="",$B253="",$C253=""),"",B253*'MPTO_working_3-way'!$I252)</f>
        <v>3.1971474273527059</v>
      </c>
      <c r="G253" s="48">
        <f>IF(OR($A253="",$B253="",$C253=""),"",C253*'MPTO_working_3-way'!$I252)</f>
        <v>3.5055539315989481</v>
      </c>
      <c r="H253" s="46">
        <f>IF(OR($A253="",$B253="",$C253=""),"",'MPTO_working_3-way'!E252)</f>
        <v>2.4759671473072125</v>
      </c>
      <c r="I253" s="47">
        <f>IF(OR($A253="",$B253="",$C253=""),"",'MPTO_working_3-way'!F252)</f>
        <v>3.203045731738011</v>
      </c>
      <c r="J253" s="48">
        <f>IF(OR($A253="",$B253="",$C253=""),"",'MPTO_working_3-way'!G252)</f>
        <v>3.5221862479380768</v>
      </c>
      <c r="K253" s="46">
        <f>IF(OR($A253="",$B253="",$C253=""),"",'OddsRatio_working_3-way'!H252)</f>
        <v>2.4812582558236822</v>
      </c>
      <c r="L253" s="47">
        <f>IF(OR($A253="",$B253="",$C253=""),"",'OddsRatio_working_3-way'!I252)</f>
        <v>3.2010245913999777</v>
      </c>
      <c r="M253" s="48">
        <f>IF(OR($A253="",$B253="",$C253=""),"",'OddsRatio_working_3-way'!J252)</f>
        <v>3.5139664764331511</v>
      </c>
      <c r="N253" s="49">
        <f t="shared" si="55"/>
        <v>40.195955805711904</v>
      </c>
      <c r="O253" s="50">
        <f t="shared" si="56"/>
        <v>31.277882009589327</v>
      </c>
      <c r="P253" s="50">
        <f t="shared" si="57"/>
        <v>28.526162184698766</v>
      </c>
      <c r="Q253" t="s">
        <v>106</v>
      </c>
      <c r="R253" t="s">
        <v>173</v>
      </c>
      <c r="S253" s="40">
        <v>44440</v>
      </c>
      <c r="T253" s="52">
        <v>100</v>
      </c>
      <c r="U253" s="52">
        <f t="shared" si="58"/>
        <v>58.677685950413228</v>
      </c>
      <c r="V253" s="52">
        <f t="shared" si="59"/>
        <v>67.845659163987136</v>
      </c>
      <c r="W253" s="52">
        <f t="shared" si="60"/>
        <v>70.674486803519059</v>
      </c>
      <c r="X253" s="52">
        <f t="shared" si="61"/>
        <v>61.479854032493797</v>
      </c>
      <c r="Y253" s="52">
        <f t="shared" si="62"/>
        <v>70.647827246067706</v>
      </c>
      <c r="Z253" s="52">
        <f t="shared" si="63"/>
        <v>73.476654885599643</v>
      </c>
      <c r="AA253" s="52">
        <f t="shared" si="64"/>
        <v>-2.8021680820805699</v>
      </c>
      <c r="AB253" s="52">
        <f t="shared" si="65"/>
        <v>-2.8021680820805699</v>
      </c>
      <c r="AC253" s="52">
        <f t="shared" si="66"/>
        <v>-2.8021680820805841</v>
      </c>
      <c r="AF253">
        <v>2.52</v>
      </c>
      <c r="AG253">
        <v>1.57</v>
      </c>
      <c r="AH253" s="59" t="s">
        <v>421</v>
      </c>
      <c r="AJ253" t="s">
        <v>313</v>
      </c>
    </row>
    <row r="254" spans="1:36" ht="15" x14ac:dyDescent="0.25">
      <c r="A254">
        <v>3.29</v>
      </c>
      <c r="B254">
        <v>3.44</v>
      </c>
      <c r="C254">
        <v>2.31</v>
      </c>
      <c r="D254" s="45">
        <f t="shared" si="54"/>
        <v>2.7549475100192566E-2</v>
      </c>
      <c r="E254" s="46">
        <f>IF(OR($A254="",$B254="",$C254=""),"",A254*'MPTO_working_3-way'!$I253)</f>
        <v>3.3806377730796338</v>
      </c>
      <c r="F254" s="47">
        <f>IF(OR($A254="",$B254="",$C254=""),"",B254*'MPTO_working_3-way'!$I253)</f>
        <v>3.5347701943446626</v>
      </c>
      <c r="G254" s="48">
        <f>IF(OR($A254="",$B254="",$C254=""),"",C254*'MPTO_working_3-way'!$I253)</f>
        <v>2.3736392874814447</v>
      </c>
      <c r="H254" s="46">
        <f>IF(OR($A254="",$B254="",$C254=""),"",'MPTO_working_3-way'!E253)</f>
        <v>3.3924960971421032</v>
      </c>
      <c r="I254" s="47">
        <f>IF(OR($A254="",$B254="",$C254=""),"",'MPTO_working_3-way'!F253)</f>
        <v>3.5522146922460411</v>
      </c>
      <c r="J254" s="48">
        <f>IF(OR($A254="",$B254="",$C254=""),"",'MPTO_working_3-way'!G253)</f>
        <v>2.3600642695072866</v>
      </c>
      <c r="K254" s="46">
        <f>IF(OR($A254="",$B254="",$C254=""),"",'OddsRatio_working_3-way'!H253)</f>
        <v>3.3877680111135806</v>
      </c>
      <c r="L254" s="47">
        <f>IF(OR($A254="",$B254="",$C254=""),"",'OddsRatio_working_3-way'!I253)</f>
        <v>3.5441720293087928</v>
      </c>
      <c r="M254" s="48">
        <f>IF(OR($A254="",$B254="",$C254=""),"",'OddsRatio_working_3-way'!J253)</f>
        <v>2.3659284255715241</v>
      </c>
      <c r="N254" s="49">
        <f t="shared" si="55"/>
        <v>29.580217317664225</v>
      </c>
      <c r="O254" s="50">
        <f t="shared" si="56"/>
        <v>28.290382260207934</v>
      </c>
      <c r="P254" s="50">
        <f t="shared" si="57"/>
        <v>42.129400422127837</v>
      </c>
      <c r="Q254" t="s">
        <v>272</v>
      </c>
      <c r="R254" t="s">
        <v>270</v>
      </c>
      <c r="S254" s="40">
        <v>44440</v>
      </c>
      <c r="T254" s="52">
        <v>100</v>
      </c>
      <c r="U254" s="52">
        <f t="shared" si="58"/>
        <v>69.6048632218845</v>
      </c>
      <c r="V254" s="52">
        <f t="shared" si="59"/>
        <v>70.930232558139537</v>
      </c>
      <c r="W254" s="52">
        <f t="shared" si="60"/>
        <v>56.709956709956707</v>
      </c>
      <c r="X254" s="52">
        <f t="shared" si="61"/>
        <v>72.359810731903764</v>
      </c>
      <c r="Y254" s="52">
        <f t="shared" si="62"/>
        <v>73.685180068158786</v>
      </c>
      <c r="Z254" s="52">
        <f t="shared" si="63"/>
        <v>59.464904219975963</v>
      </c>
      <c r="AA254" s="52">
        <f t="shared" si="64"/>
        <v>-2.7549475100192637</v>
      </c>
      <c r="AB254" s="52">
        <f t="shared" si="65"/>
        <v>-2.7549475100192495</v>
      </c>
      <c r="AC254" s="52">
        <f t="shared" si="66"/>
        <v>-2.7549475100192566</v>
      </c>
      <c r="AF254">
        <v>2.44</v>
      </c>
      <c r="AG254">
        <v>1.6</v>
      </c>
      <c r="AH254" s="59" t="s">
        <v>433</v>
      </c>
      <c r="AJ254" t="s">
        <v>314</v>
      </c>
    </row>
    <row r="255" spans="1:36" ht="15" x14ac:dyDescent="0.25">
      <c r="A255">
        <v>1.63</v>
      </c>
      <c r="B255">
        <v>4.29</v>
      </c>
      <c r="C255">
        <v>5.46</v>
      </c>
      <c r="D255" s="45">
        <f t="shared" si="54"/>
        <v>2.9747348765753578E-2</v>
      </c>
      <c r="E255" s="46">
        <f>IF(OR($A255="",$B255="",$C255=""),"",A255*'MPTO_working_3-way'!$I254)</f>
        <v>1.6784881784881782</v>
      </c>
      <c r="F255" s="47">
        <f>IF(OR($A255="",$B255="",$C255=""),"",B255*'MPTO_working_3-way'!$I254)</f>
        <v>4.4176161262050826</v>
      </c>
      <c r="G255" s="48">
        <f>IF(OR($A255="",$B255="",$C255=""),"",C255*'MPTO_working_3-way'!$I254)</f>
        <v>5.6224205242610141</v>
      </c>
      <c r="H255" s="46">
        <f>IF(OR($A255="",$B255="",$C255=""),"",'MPTO_working_3-way'!E254)</f>
        <v>1.6567780499334903</v>
      </c>
      <c r="I255" s="47">
        <f>IF(OR($A255="",$B255="",$C255=""),"",'MPTO_working_3-way'!F254)</f>
        <v>4.4805988911908559</v>
      </c>
      <c r="J255" s="48">
        <f>IF(OR($A255="",$B255="",$C255=""),"",'MPTO_working_3-way'!G254)</f>
        <v>5.7725255415918131</v>
      </c>
      <c r="K255" s="46">
        <f>IF(OR($A255="",$B255="",$C255=""),"",'OddsRatio_working_3-way'!H254)</f>
        <v>1.6642554543775385</v>
      </c>
      <c r="L255" s="47">
        <f>IF(OR($A255="",$B255="",$C255=""),"",'OddsRatio_working_3-way'!I254)</f>
        <v>4.4688895950827021</v>
      </c>
      <c r="M255" s="48">
        <f>IF(OR($A255="",$B255="",$C255=""),"",'OddsRatio_working_3-way'!J254)</f>
        <v>5.7025068674981325</v>
      </c>
      <c r="N255" s="49">
        <f t="shared" si="55"/>
        <v>59.577422874714827</v>
      </c>
      <c r="O255" s="50">
        <f t="shared" si="56"/>
        <v>22.63664319015971</v>
      </c>
      <c r="P255" s="50">
        <f t="shared" si="57"/>
        <v>17.785933935125485</v>
      </c>
      <c r="Q255" t="s">
        <v>298</v>
      </c>
      <c r="R255" t="s">
        <v>268</v>
      </c>
      <c r="S255" s="40">
        <v>44440</v>
      </c>
      <c r="T255" s="52">
        <v>100</v>
      </c>
      <c r="U255" s="52">
        <f t="shared" si="58"/>
        <v>38.650306748466257</v>
      </c>
      <c r="V255" s="52">
        <f t="shared" si="59"/>
        <v>76.689976689976689</v>
      </c>
      <c r="W255" s="52">
        <f t="shared" si="60"/>
        <v>81.684981684981679</v>
      </c>
      <c r="X255" s="52">
        <f t="shared" si="61"/>
        <v>41.625041625041625</v>
      </c>
      <c r="Y255" s="52">
        <f t="shared" si="62"/>
        <v>79.664711566552057</v>
      </c>
      <c r="Z255" s="52">
        <f t="shared" si="63"/>
        <v>84.659716561557047</v>
      </c>
      <c r="AA255" s="52">
        <f t="shared" si="64"/>
        <v>-2.9747348765753685</v>
      </c>
      <c r="AB255" s="52">
        <f t="shared" si="65"/>
        <v>-2.9747348765753685</v>
      </c>
      <c r="AC255" s="52">
        <f t="shared" si="66"/>
        <v>-2.9747348765753685</v>
      </c>
      <c r="AF255">
        <v>1.79</v>
      </c>
      <c r="AG255">
        <v>2.11</v>
      </c>
      <c r="AH255" s="59" t="s">
        <v>423</v>
      </c>
      <c r="AJ255" t="s">
        <v>314</v>
      </c>
    </row>
    <row r="256" spans="1:36" ht="15" x14ac:dyDescent="0.25">
      <c r="A256">
        <v>2.2799999999999998</v>
      </c>
      <c r="B256">
        <v>3.45</v>
      </c>
      <c r="C256">
        <v>3.33</v>
      </c>
      <c r="D256" s="45">
        <f t="shared" si="54"/>
        <v>2.8751863992138471E-2</v>
      </c>
      <c r="E256" s="46">
        <f>IF(OR($A256="",$B256="",$C256=""),"",A256*'MPTO_working_3-way'!$I255)</f>
        <v>2.3455542499020754</v>
      </c>
      <c r="F256" s="47">
        <f>IF(OR($A256="",$B256="",$C256=""),"",B256*'MPTO_working_3-way'!$I255)</f>
        <v>3.5491939307728777</v>
      </c>
      <c r="G256" s="48">
        <f>IF(OR($A256="",$B256="",$C256=""),"",C256*'MPTO_working_3-way'!$I255)</f>
        <v>3.425743707093821</v>
      </c>
      <c r="H256" s="46">
        <f>IF(OR($A256="",$B256="",$C256=""),"",'MPTO_working_3-way'!E255)</f>
        <v>2.3309342146712866</v>
      </c>
      <c r="I256" s="47">
        <f>IF(OR($A256="",$B256="",$C256=""),"",'MPTO_working_3-way'!F255)</f>
        <v>3.567973781424695</v>
      </c>
      <c r="J256" s="48">
        <f>IF(OR($A256="",$B256="",$C256=""),"",'MPTO_working_3-way'!G255)</f>
        <v>3.4397790664691601</v>
      </c>
      <c r="K256" s="46">
        <f>IF(OR($A256="",$B256="",$C256=""),"",'OddsRatio_working_3-way'!H255)</f>
        <v>2.337194315454914</v>
      </c>
      <c r="L256" s="47">
        <f>IF(OR($A256="",$B256="",$C256=""),"",'OddsRatio_working_3-way'!I255)</f>
        <v>3.5594734944254216</v>
      </c>
      <c r="M256" s="48">
        <f>IF(OR($A256="",$B256="",$C256=""),"",'OddsRatio_working_3-way'!J255)</f>
        <v>3.4341115273515235</v>
      </c>
      <c r="N256" s="49">
        <f t="shared" si="55"/>
        <v>42.633846564911003</v>
      </c>
      <c r="O256" s="50">
        <f t="shared" si="56"/>
        <v>28.175411642897704</v>
      </c>
      <c r="P256" s="50">
        <f t="shared" si="57"/>
        <v>29.190741792191314</v>
      </c>
      <c r="Q256" t="s">
        <v>269</v>
      </c>
      <c r="R256" t="s">
        <v>266</v>
      </c>
      <c r="S256" s="40">
        <v>44440</v>
      </c>
      <c r="T256" s="52">
        <v>100</v>
      </c>
      <c r="U256" s="52">
        <f t="shared" si="58"/>
        <v>56.140350877192972</v>
      </c>
      <c r="V256" s="52">
        <f t="shared" si="59"/>
        <v>71.014492753623188</v>
      </c>
      <c r="W256" s="52">
        <f t="shared" si="60"/>
        <v>69.969969969969966</v>
      </c>
      <c r="X256" s="52">
        <f t="shared" si="61"/>
        <v>59.015537276406846</v>
      </c>
      <c r="Y256" s="52">
        <f t="shared" si="62"/>
        <v>73.889679152837047</v>
      </c>
      <c r="Z256" s="52">
        <f t="shared" si="63"/>
        <v>72.845156369183826</v>
      </c>
      <c r="AA256" s="52">
        <f t="shared" si="64"/>
        <v>-2.8751863992138738</v>
      </c>
      <c r="AB256" s="52">
        <f t="shared" si="65"/>
        <v>-2.8751863992138595</v>
      </c>
      <c r="AC256" s="52">
        <f t="shared" si="66"/>
        <v>-2.8751863992138595</v>
      </c>
      <c r="AF256">
        <v>2.2999999999999998</v>
      </c>
      <c r="AG256">
        <v>1.67</v>
      </c>
      <c r="AH256" s="59" t="s">
        <v>421</v>
      </c>
      <c r="AJ256" t="s">
        <v>314</v>
      </c>
    </row>
    <row r="257" spans="1:36" ht="15" x14ac:dyDescent="0.25">
      <c r="A257">
        <v>2.31</v>
      </c>
      <c r="B257">
        <v>3.1</v>
      </c>
      <c r="C257">
        <v>3.76</v>
      </c>
      <c r="D257" s="45">
        <f t="shared" si="54"/>
        <v>2.1438524870233788E-2</v>
      </c>
      <c r="E257" s="46">
        <f>IF(OR($A257="",$B257="",$C257=""),"",A257*'MPTO_working_3-way'!$I256)</f>
        <v>2.3595229924502399</v>
      </c>
      <c r="F257" s="47">
        <f>IF(OR($A257="",$B257="",$C257=""),"",B257*'MPTO_working_3-way'!$I256)</f>
        <v>3.1664594270977249</v>
      </c>
      <c r="G257" s="48">
        <f>IF(OR($A257="",$B257="",$C257=""),"",C257*'MPTO_working_3-way'!$I256)</f>
        <v>3.8406088535120788</v>
      </c>
      <c r="H257" s="46">
        <f>IF(OR($A257="",$B257="",$C257=""),"",'MPTO_working_3-way'!E256)</f>
        <v>2.3487727517507606</v>
      </c>
      <c r="I257" s="47">
        <f>IF(OR($A257="",$B257="",$C257=""),"",'MPTO_working_3-way'!F256)</f>
        <v>3.1702305691307071</v>
      </c>
      <c r="J257" s="48">
        <f>IF(OR($A257="",$B257="",$C257=""),"",'MPTO_working_3-way'!G256)</f>
        <v>3.8638193493085153</v>
      </c>
      <c r="K257" s="46">
        <f>IF(OR($A257="",$B257="",$C257=""),"",'OddsRatio_working_3-way'!H256)</f>
        <v>2.3535252162673923</v>
      </c>
      <c r="L257" s="47">
        <f>IF(OR($A257="",$B257="",$C257=""),"",'OddsRatio_working_3-way'!I256)</f>
        <v>3.1697732474515443</v>
      </c>
      <c r="M257" s="48">
        <f>IF(OR($A257="",$B257="",$C257=""),"",'OddsRatio_working_3-way'!J256)</f>
        <v>3.8517019823648879</v>
      </c>
      <c r="N257" s="49">
        <f t="shared" si="55"/>
        <v>42.38144757222954</v>
      </c>
      <c r="O257" s="50">
        <f t="shared" si="56"/>
        <v>31.581014158661365</v>
      </c>
      <c r="P257" s="50">
        <f t="shared" si="57"/>
        <v>26.037538269109106</v>
      </c>
      <c r="Q257" t="s">
        <v>155</v>
      </c>
      <c r="R257" t="s">
        <v>176</v>
      </c>
      <c r="S257" s="40">
        <v>44440</v>
      </c>
      <c r="T257" s="52">
        <v>100</v>
      </c>
      <c r="U257" s="52">
        <f t="shared" si="58"/>
        <v>56.709956709956707</v>
      </c>
      <c r="V257" s="52">
        <f t="shared" si="59"/>
        <v>67.741935483870961</v>
      </c>
      <c r="W257" s="52">
        <f t="shared" si="60"/>
        <v>73.40425531914893</v>
      </c>
      <c r="X257" s="52">
        <f t="shared" si="61"/>
        <v>58.853809196980087</v>
      </c>
      <c r="Y257" s="52">
        <f t="shared" si="62"/>
        <v>69.885787970894356</v>
      </c>
      <c r="Z257" s="52">
        <f t="shared" si="63"/>
        <v>75.548107806172311</v>
      </c>
      <c r="AA257" s="52">
        <f t="shared" si="64"/>
        <v>-2.1438524870233806</v>
      </c>
      <c r="AB257" s="52">
        <f t="shared" si="65"/>
        <v>-2.1438524870233948</v>
      </c>
      <c r="AC257" s="52">
        <f t="shared" si="66"/>
        <v>-2.1438524870233806</v>
      </c>
      <c r="AF257">
        <v>2.4500000000000002</v>
      </c>
      <c r="AG257">
        <v>1.61</v>
      </c>
      <c r="AH257" s="59" t="s">
        <v>415</v>
      </c>
      <c r="AJ257" t="s">
        <v>315</v>
      </c>
    </row>
    <row r="258" spans="1:36" ht="15" x14ac:dyDescent="0.25">
      <c r="A258">
        <v>1.6</v>
      </c>
      <c r="B258">
        <v>3.79</v>
      </c>
      <c r="C258">
        <v>7.36</v>
      </c>
      <c r="D258" s="45">
        <f t="shared" si="54"/>
        <v>2.4721807961454623E-2</v>
      </c>
      <c r="E258" s="46">
        <f>IF(OR($A258="",$B258="",$C258=""),"",A258*'MPTO_working_3-way'!$I257)</f>
        <v>1.6395548927383274</v>
      </c>
      <c r="F258" s="47">
        <f>IF(OR($A258="",$B258="",$C258=""),"",B258*'MPTO_working_3-way'!$I257)</f>
        <v>3.883695652173913</v>
      </c>
      <c r="G258" s="48">
        <f>IF(OR($A258="",$B258="",$C258=""),"",C258*'MPTO_working_3-way'!$I257)</f>
        <v>7.5419525065963064</v>
      </c>
      <c r="H258" s="46">
        <f>IF(OR($A258="",$B258="",$C258=""),"",'MPTO_working_3-way'!E257)</f>
        <v>1.6213778084336326</v>
      </c>
      <c r="I258" s="47">
        <f>IF(OR($A258="",$B258="",$C258=""),"",'MPTO_working_3-way'!F257)</f>
        <v>3.9121849053781137</v>
      </c>
      <c r="J258" s="48">
        <f>IF(OR($A258="",$B258="",$C258=""),"",'MPTO_working_3-way'!G257)</f>
        <v>7.8352121643384152</v>
      </c>
      <c r="K258" s="46">
        <f>IF(OR($A258="",$B258="",$C258=""),"",'OddsRatio_working_3-way'!H257)</f>
        <v>1.6279332008728415</v>
      </c>
      <c r="L258" s="47">
        <f>IF(OR($A258="",$B258="",$C258=""),"",'OddsRatio_working_3-way'!I257)</f>
        <v>3.9198893840587137</v>
      </c>
      <c r="M258" s="48">
        <f>IF(OR($A258="",$B258="",$C258=""),"",'OddsRatio_working_3-way'!J257)</f>
        <v>7.6560919292521223</v>
      </c>
      <c r="N258" s="49">
        <f t="shared" si="55"/>
        <v>60.992163448082835</v>
      </c>
      <c r="O258" s="50">
        <f t="shared" si="56"/>
        <v>25.748670584942623</v>
      </c>
      <c r="P258" s="50">
        <f t="shared" si="57"/>
        <v>13.259165966974532</v>
      </c>
      <c r="Q258" t="s">
        <v>57</v>
      </c>
      <c r="R258" t="s">
        <v>154</v>
      </c>
      <c r="S258" s="40">
        <v>44440</v>
      </c>
      <c r="T258" s="52">
        <v>100</v>
      </c>
      <c r="U258" s="52">
        <f t="shared" si="58"/>
        <v>37.5</v>
      </c>
      <c r="V258" s="52">
        <f t="shared" si="59"/>
        <v>73.614775725593674</v>
      </c>
      <c r="W258" s="52">
        <f t="shared" si="60"/>
        <v>86.41304347826086</v>
      </c>
      <c r="X258" s="52">
        <f t="shared" si="61"/>
        <v>39.972180796145466</v>
      </c>
      <c r="Y258" s="52">
        <f t="shared" si="62"/>
        <v>76.08695652173914</v>
      </c>
      <c r="Z258" s="52">
        <f t="shared" si="63"/>
        <v>88.885224274406326</v>
      </c>
      <c r="AA258" s="52">
        <f t="shared" si="64"/>
        <v>-2.4721807961454658</v>
      </c>
      <c r="AB258" s="52">
        <f t="shared" si="65"/>
        <v>-2.4721807961454658</v>
      </c>
      <c r="AC258" s="52">
        <f t="shared" si="66"/>
        <v>-2.4721807961454658</v>
      </c>
      <c r="AF258">
        <v>2.64</v>
      </c>
      <c r="AG258">
        <v>1.54</v>
      </c>
      <c r="AH258" s="59" t="s">
        <v>433</v>
      </c>
      <c r="AJ258" t="s">
        <v>315</v>
      </c>
    </row>
    <row r="259" spans="1:36" ht="15" x14ac:dyDescent="0.25">
      <c r="A259">
        <v>7.1</v>
      </c>
      <c r="B259">
        <v>5.43</v>
      </c>
      <c r="C259">
        <v>1.43</v>
      </c>
      <c r="D259" s="45">
        <f t="shared" si="54"/>
        <v>2.4307832338335889E-2</v>
      </c>
      <c r="E259" s="46">
        <f>IF(OR($A259="",$B259="",$C259=""),"",A259*'MPTO_working_3-way'!$I258)</f>
        <v>7.2725856096021841</v>
      </c>
      <c r="F259" s="47">
        <f>IF(OR($A259="",$B259="",$C259=""),"",B259*'MPTO_working_3-way'!$I258)</f>
        <v>5.5619915295971634</v>
      </c>
      <c r="G259" s="48">
        <f>IF(OR($A259="",$B259="",$C259=""),"",C259*'MPTO_working_3-way'!$I258)</f>
        <v>1.4647602002438203</v>
      </c>
      <c r="H259" s="46">
        <f>IF(OR($A259="",$B259="",$C259=""),"",'MPTO_working_3-way'!E258)</f>
        <v>7.533384590648244</v>
      </c>
      <c r="I259" s="47">
        <f>IF(OR($A259="",$B259="",$C259=""),"",'MPTO_working_3-way'!F258)</f>
        <v>5.6798995428740593</v>
      </c>
      <c r="J259" s="48">
        <f>IF(OR($A259="",$B259="",$C259=""),"",'MPTO_working_3-way'!G258)</f>
        <v>1.4467632602101017</v>
      </c>
      <c r="K259" s="46">
        <f>IF(OR($A259="",$B259="",$C259=""),"",'OddsRatio_working_3-way'!H258)</f>
        <v>7.4175164178622044</v>
      </c>
      <c r="L259" s="47">
        <f>IF(OR($A259="",$B259="",$C259=""),"",'OddsRatio_working_3-way'!I258)</f>
        <v>5.6605897919884542</v>
      </c>
      <c r="M259" s="48">
        <f>IF(OR($A259="",$B259="",$C259=""),"",'OddsRatio_working_3-way'!J258)</f>
        <v>1.4523823048656961</v>
      </c>
      <c r="N259" s="49">
        <f t="shared" si="55"/>
        <v>13.750267837062982</v>
      </c>
      <c r="O259" s="50">
        <f t="shared" si="56"/>
        <v>17.979171573323605</v>
      </c>
      <c r="P259" s="50">
        <f t="shared" si="57"/>
        <v>68.27056058961341</v>
      </c>
      <c r="Q259" t="s">
        <v>177</v>
      </c>
      <c r="R259" t="s">
        <v>114</v>
      </c>
      <c r="S259" s="40">
        <v>44440</v>
      </c>
      <c r="T259" s="52">
        <v>100</v>
      </c>
      <c r="U259" s="52">
        <f t="shared" si="58"/>
        <v>85.91549295774648</v>
      </c>
      <c r="V259" s="52">
        <f t="shared" si="59"/>
        <v>81.583793738489874</v>
      </c>
      <c r="W259" s="52">
        <f t="shared" si="60"/>
        <v>30.069930069930074</v>
      </c>
      <c r="X259" s="52">
        <f t="shared" si="61"/>
        <v>88.34627619158006</v>
      </c>
      <c r="Y259" s="52">
        <f t="shared" si="62"/>
        <v>84.014576972323468</v>
      </c>
      <c r="Z259" s="52">
        <f t="shared" si="63"/>
        <v>32.500713303763654</v>
      </c>
      <c r="AA259" s="52">
        <f t="shared" si="64"/>
        <v>-2.43078323383358</v>
      </c>
      <c r="AB259" s="52">
        <f t="shared" si="65"/>
        <v>-2.4307832338335942</v>
      </c>
      <c r="AC259" s="52">
        <f t="shared" si="66"/>
        <v>-2.43078323383358</v>
      </c>
      <c r="AF259">
        <v>1.48</v>
      </c>
      <c r="AG259">
        <v>2.78</v>
      </c>
      <c r="AH259" s="59" t="s">
        <v>426</v>
      </c>
      <c r="AJ259" t="s">
        <v>315</v>
      </c>
    </row>
    <row r="260" spans="1:36" ht="15" x14ac:dyDescent="0.25">
      <c r="A260">
        <v>7.18</v>
      </c>
      <c r="B260">
        <v>4.49</v>
      </c>
      <c r="C260">
        <v>1.51</v>
      </c>
      <c r="D260" s="45">
        <f t="shared" si="54"/>
        <v>2.424457086634213E-2</v>
      </c>
      <c r="E260" s="46">
        <f>IF(OR($A260="",$B260="",$C260=""),"",A260*'MPTO_working_3-way'!$I259)</f>
        <v>7.3540760188203365</v>
      </c>
      <c r="F260" s="47">
        <f>IF(OR($A260="",$B260="",$C260=""),"",B260*'MPTO_working_3-way'!$I259)</f>
        <v>4.598858123189876</v>
      </c>
      <c r="G260" s="48">
        <f>IF(OR($A260="",$B260="",$C260=""),"",C260*'MPTO_working_3-way'!$I259)</f>
        <v>1.5466093020081766</v>
      </c>
      <c r="H260" s="46">
        <f>IF(OR($A260="",$B260="",$C260=""),"",'MPTO_working_3-way'!E259)</f>
        <v>7.6222857173278475</v>
      </c>
      <c r="I260" s="47">
        <f>IF(OR($A260="",$B260="",$C260=""),"",'MPTO_working_3-way'!F259)</f>
        <v>4.6590587988929206</v>
      </c>
      <c r="J260" s="48">
        <f>IF(OR($A260="",$B260="",$C260=""),"",'MPTO_working_3-way'!G259)</f>
        <v>1.5286543225872335</v>
      </c>
      <c r="K260" s="46">
        <f>IF(OR($A260="",$B260="",$C260=""),"",'OddsRatio_working_3-way'!H259)</f>
        <v>7.478451424916309</v>
      </c>
      <c r="L260" s="47">
        <f>IF(OR($A260="",$B260="",$C260=""),"",'OddsRatio_working_3-way'!I259)</f>
        <v>4.6585429567893071</v>
      </c>
      <c r="M260" s="48">
        <f>IF(OR($A260="",$B260="",$C260=""),"",'OddsRatio_working_3-way'!J259)</f>
        <v>1.5346294865222194</v>
      </c>
      <c r="N260" s="49">
        <f t="shared" si="55"/>
        <v>13.597901319497232</v>
      </c>
      <c r="O260" s="50">
        <f t="shared" si="56"/>
        <v>21.744528167926529</v>
      </c>
      <c r="P260" s="50">
        <f t="shared" si="57"/>
        <v>64.657570512576243</v>
      </c>
      <c r="Q260" t="s">
        <v>111</v>
      </c>
      <c r="R260" t="s">
        <v>178</v>
      </c>
      <c r="S260" s="40">
        <v>44440</v>
      </c>
      <c r="T260" s="52">
        <v>100</v>
      </c>
      <c r="U260" s="52">
        <f t="shared" si="58"/>
        <v>86.072423398328695</v>
      </c>
      <c r="V260" s="52">
        <f t="shared" si="59"/>
        <v>77.728285077951</v>
      </c>
      <c r="W260" s="52">
        <f t="shared" si="60"/>
        <v>33.774834437086092</v>
      </c>
      <c r="X260" s="52">
        <f t="shared" si="61"/>
        <v>88.496880484962915</v>
      </c>
      <c r="Y260" s="52">
        <f t="shared" si="62"/>
        <v>80.15274216458522</v>
      </c>
      <c r="Z260" s="52">
        <f t="shared" si="63"/>
        <v>36.199291523720305</v>
      </c>
      <c r="AA260" s="52">
        <f t="shared" si="64"/>
        <v>-2.4244570866342201</v>
      </c>
      <c r="AB260" s="52">
        <f t="shared" si="65"/>
        <v>-2.4244570866342201</v>
      </c>
      <c r="AC260" s="52">
        <f t="shared" si="66"/>
        <v>-2.424457086634213</v>
      </c>
      <c r="AF260">
        <v>1.81</v>
      </c>
      <c r="AG260">
        <v>2.09</v>
      </c>
      <c r="AH260" s="59" t="s">
        <v>419</v>
      </c>
      <c r="AJ260" t="s">
        <v>315</v>
      </c>
    </row>
    <row r="261" spans="1:36" ht="15" x14ac:dyDescent="0.25">
      <c r="A261">
        <v>2.95</v>
      </c>
      <c r="B261">
        <v>3</v>
      </c>
      <c r="C261">
        <v>2.77</v>
      </c>
      <c r="D261" s="45">
        <f t="shared" ref="D261:D324" si="67">IF(OR($A261="",$B261="",$C261=""),"",(1/A261)+(1/B261)+(1/C261)-1)</f>
        <v>3.3327214505700642E-2</v>
      </c>
      <c r="E261" s="46">
        <f>IF(OR($A261="",$B261="",$C261=""),"",A261*'MPTO_working_3-way'!$I260)</f>
        <v>3.0483152827918172</v>
      </c>
      <c r="F261" s="47">
        <f>IF(OR($A261="",$B261="",$C261=""),"",B261*'MPTO_working_3-way'!$I260)</f>
        <v>3.0999816435171019</v>
      </c>
      <c r="G261" s="48">
        <f>IF(OR($A261="",$B261="",$C261=""),"",C261*'MPTO_working_3-way'!$I260)</f>
        <v>2.8623163841807906</v>
      </c>
      <c r="H261" s="46">
        <f>IF(OR($A261="",$B261="",$C261=""),"",'MPTO_working_3-way'!E260)</f>
        <v>3.0499523078837147</v>
      </c>
      <c r="I261" s="47">
        <f>IF(OR($A261="",$B261="",$C261=""),"",'MPTO_working_3-way'!F260)</f>
        <v>3.1034286317122057</v>
      </c>
      <c r="J261" s="48">
        <f>IF(OR($A261="",$B261="",$C261=""),"",'MPTO_working_3-way'!G260)</f>
        <v>2.8579450511016979</v>
      </c>
      <c r="K261" s="46">
        <f>IF(OR($A261="",$B261="",$C261=""),"",'OddsRatio_working_3-way'!H260)</f>
        <v>3.0491977515591202</v>
      </c>
      <c r="L261" s="47">
        <f>IF(OR($A261="",$B261="",$C261=""),"",'OddsRatio_working_3-way'!I260)</f>
        <v>3.1017412836503793</v>
      </c>
      <c r="M261" s="48">
        <f>IF(OR($A261="",$B261="",$C261=""),"",'OddsRatio_working_3-way'!J260)</f>
        <v>2.860041036030585</v>
      </c>
      <c r="N261" s="49">
        <f t="shared" si="55"/>
        <v>32.805005625407105</v>
      </c>
      <c r="O261" s="50">
        <f t="shared" si="56"/>
        <v>32.25825553165032</v>
      </c>
      <c r="P261" s="50">
        <f t="shared" si="57"/>
        <v>34.936738842942589</v>
      </c>
      <c r="Q261" t="s">
        <v>58</v>
      </c>
      <c r="R261" t="s">
        <v>158</v>
      </c>
      <c r="S261" s="40">
        <v>44440</v>
      </c>
      <c r="T261" s="52">
        <v>100</v>
      </c>
      <c r="U261" s="52">
        <f t="shared" si="58"/>
        <v>66.101694915254228</v>
      </c>
      <c r="V261" s="52">
        <f t="shared" si="59"/>
        <v>66.666666666666657</v>
      </c>
      <c r="W261" s="52">
        <f t="shared" si="60"/>
        <v>63.898916967509031</v>
      </c>
      <c r="X261" s="52">
        <f t="shared" si="61"/>
        <v>69.434416365824305</v>
      </c>
      <c r="Y261" s="52">
        <f t="shared" si="62"/>
        <v>69.999388117236734</v>
      </c>
      <c r="Z261" s="52">
        <f t="shared" si="63"/>
        <v>67.231638418079086</v>
      </c>
      <c r="AA261" s="52">
        <f t="shared" si="64"/>
        <v>-3.3327214505700766</v>
      </c>
      <c r="AB261" s="52">
        <f t="shared" si="65"/>
        <v>-3.3327214505700766</v>
      </c>
      <c r="AC261" s="52">
        <f t="shared" si="66"/>
        <v>-3.3327214505700553</v>
      </c>
      <c r="AF261">
        <v>2.86</v>
      </c>
      <c r="AG261">
        <v>1.45</v>
      </c>
      <c r="AH261" s="59" t="s">
        <v>433</v>
      </c>
      <c r="AJ261" t="s">
        <v>412</v>
      </c>
    </row>
    <row r="262" spans="1:36" ht="15" x14ac:dyDescent="0.25">
      <c r="A262">
        <v>3.11</v>
      </c>
      <c r="B262">
        <v>2.87</v>
      </c>
      <c r="C262">
        <v>2.75</v>
      </c>
      <c r="D262" s="45">
        <f t="shared" si="67"/>
        <v>3.3611827745620992E-2</v>
      </c>
      <c r="E262" s="46">
        <f>IF(OR($A262="",$B262="",$C262=""),"",A262*'MPTO_working_3-way'!$I261)</f>
        <v>3.2145327842888811</v>
      </c>
      <c r="F262" s="47">
        <f>IF(OR($A262="",$B262="",$C262=""),"",B262*'MPTO_working_3-way'!$I261)</f>
        <v>2.9664659456299325</v>
      </c>
      <c r="G262" s="48">
        <f>IF(OR($A262="",$B262="",$C262=""),"",C262*'MPTO_working_3-way'!$I261)</f>
        <v>2.842432526300458</v>
      </c>
      <c r="H262" s="46">
        <f>IF(OR($A262="",$B262="",$C262=""),"",'MPTO_working_3-way'!E261)</f>
        <v>3.2222778933135245</v>
      </c>
      <c r="I262" s="47">
        <f>IF(OR($A262="",$B262="",$C262=""),"",'MPTO_working_3-way'!F261)</f>
        <v>2.9653518225629942</v>
      </c>
      <c r="J262" s="48">
        <f>IF(OR($A262="",$B262="",$C262=""),"",'MPTO_working_3-way'!G261)</f>
        <v>2.8374234044869242</v>
      </c>
      <c r="K262" s="46">
        <f>IF(OR($A262="",$B262="",$C262=""),"",'OddsRatio_working_3-way'!H261)</f>
        <v>3.2183475881933292</v>
      </c>
      <c r="L262" s="47">
        <f>IF(OR($A262="",$B262="",$C262=""),"",'OddsRatio_working_3-way'!I261)</f>
        <v>2.9660236919059368</v>
      </c>
      <c r="M262" s="48">
        <f>IF(OR($A262="",$B262="",$C262=""),"",'OddsRatio_working_3-way'!J261)</f>
        <v>2.8398617437622402</v>
      </c>
      <c r="N262" s="49">
        <f t="shared" si="55"/>
        <v>31.108719901303477</v>
      </c>
      <c r="O262" s="50">
        <f t="shared" si="56"/>
        <v>33.710145955767878</v>
      </c>
      <c r="P262" s="50">
        <f t="shared" si="57"/>
        <v>35.181134142928656</v>
      </c>
      <c r="Q262" t="s">
        <v>116</v>
      </c>
      <c r="R262" t="s">
        <v>118</v>
      </c>
      <c r="S262" s="40">
        <v>44440</v>
      </c>
      <c r="T262" s="52">
        <v>100</v>
      </c>
      <c r="U262" s="52">
        <f t="shared" si="58"/>
        <v>67.845659163987136</v>
      </c>
      <c r="V262" s="52">
        <f t="shared" si="59"/>
        <v>65.156794425087099</v>
      </c>
      <c r="W262" s="52">
        <f t="shared" si="60"/>
        <v>63.63636363636364</v>
      </c>
      <c r="X262" s="52">
        <f t="shared" si="61"/>
        <v>71.206841938549246</v>
      </c>
      <c r="Y262" s="52">
        <f t="shared" si="62"/>
        <v>68.517977199649224</v>
      </c>
      <c r="Z262" s="52">
        <f t="shared" si="63"/>
        <v>66.99754641092575</v>
      </c>
      <c r="AA262" s="52">
        <f t="shared" si="64"/>
        <v>-3.3611827745621099</v>
      </c>
      <c r="AB262" s="52">
        <f t="shared" si="65"/>
        <v>-3.3611827745621241</v>
      </c>
      <c r="AC262" s="52">
        <f t="shared" si="66"/>
        <v>-3.3611827745621099</v>
      </c>
      <c r="AF262">
        <v>3.07</v>
      </c>
      <c r="AG262">
        <v>1.39</v>
      </c>
      <c r="AH262" s="59" t="s">
        <v>421</v>
      </c>
      <c r="AJ262" t="s">
        <v>412</v>
      </c>
    </row>
    <row r="263" spans="1:36" ht="15" x14ac:dyDescent="0.25">
      <c r="A263">
        <v>2.04</v>
      </c>
      <c r="B263">
        <v>2.95</v>
      </c>
      <c r="C263">
        <v>4.8499999999999996</v>
      </c>
      <c r="D263" s="45">
        <f t="shared" si="67"/>
        <v>3.5364696289139408E-2</v>
      </c>
      <c r="E263" s="46">
        <f>IF(OR($A263="",$B263="",$C263=""),"",A263*'MPTO_working_3-way'!$I262)</f>
        <v>2.1121439804298445</v>
      </c>
      <c r="F263" s="47">
        <f>IF(OR($A263="",$B263="",$C263=""),"",B263*'MPTO_working_3-way'!$I262)</f>
        <v>3.0543258540529616</v>
      </c>
      <c r="G263" s="48">
        <f>IF(OR($A263="",$B263="",$C263=""),"",C263*'MPTO_working_3-way'!$I262)</f>
        <v>5.021518777002326</v>
      </c>
      <c r="H263" s="46">
        <f>IF(OR($A263="",$B263="",$C263=""),"",'MPTO_working_3-way'!E262)</f>
        <v>2.0902667204579579</v>
      </c>
      <c r="I263" s="47">
        <f>IF(OR($A263="",$B263="",$C263=""),"",'MPTO_working_3-way'!F262)</f>
        <v>3.056283115414419</v>
      </c>
      <c r="J263" s="48">
        <f>IF(OR($A263="",$B263="",$C263=""),"",'MPTO_working_3-way'!G262)</f>
        <v>5.1441034438191018</v>
      </c>
      <c r="K263" s="46">
        <f>IF(OR($A263="",$B263="",$C263=""),"",'OddsRatio_working_3-way'!H262)</f>
        <v>2.099785306003715</v>
      </c>
      <c r="L263" s="47">
        <f>IF(OR($A263="",$B263="",$C263=""),"",'OddsRatio_working_3-way'!I262)</f>
        <v>3.062097448756965</v>
      </c>
      <c r="M263" s="48">
        <f>IF(OR($A263="",$B263="",$C263=""),"",'OddsRatio_working_3-way'!J262)</f>
        <v>5.0713206039560585</v>
      </c>
      <c r="N263" s="49">
        <f t="shared" si="55"/>
        <v>47.345257201475867</v>
      </c>
      <c r="O263" s="50">
        <f t="shared" si="56"/>
        <v>32.740449047800254</v>
      </c>
      <c r="P263" s="50">
        <f t="shared" si="57"/>
        <v>19.914293750723871</v>
      </c>
      <c r="Q263" t="s">
        <v>121</v>
      </c>
      <c r="R263" t="s">
        <v>156</v>
      </c>
      <c r="S263" s="40">
        <v>44440</v>
      </c>
      <c r="T263" s="52">
        <v>100</v>
      </c>
      <c r="U263" s="52">
        <f t="shared" si="58"/>
        <v>50.980392156862742</v>
      </c>
      <c r="V263" s="52">
        <f t="shared" si="59"/>
        <v>66.101694915254228</v>
      </c>
      <c r="W263" s="52">
        <f t="shared" si="60"/>
        <v>79.38144329896906</v>
      </c>
      <c r="X263" s="52">
        <f t="shared" si="61"/>
        <v>54.51686178577669</v>
      </c>
      <c r="Y263" s="52">
        <f t="shared" si="62"/>
        <v>69.638164544168177</v>
      </c>
      <c r="Z263" s="52">
        <f t="shared" si="63"/>
        <v>82.917912927883023</v>
      </c>
      <c r="AA263" s="52">
        <f t="shared" si="64"/>
        <v>-3.5364696289139488</v>
      </c>
      <c r="AB263" s="52">
        <f t="shared" si="65"/>
        <v>-3.5364696289139488</v>
      </c>
      <c r="AC263" s="52">
        <f t="shared" si="66"/>
        <v>-3.536469628913963</v>
      </c>
      <c r="AF263">
        <v>3.06</v>
      </c>
      <c r="AG263">
        <v>1.4</v>
      </c>
      <c r="AH263" s="59" t="s">
        <v>433</v>
      </c>
      <c r="AJ263" t="s">
        <v>412</v>
      </c>
    </row>
    <row r="264" spans="1:36" ht="15" x14ac:dyDescent="0.25">
      <c r="A264">
        <v>2.17</v>
      </c>
      <c r="B264">
        <v>3.45</v>
      </c>
      <c r="C264">
        <v>3.47</v>
      </c>
      <c r="D264" s="45">
        <f t="shared" si="67"/>
        <v>3.8869003591671447E-2</v>
      </c>
      <c r="E264" s="46">
        <f>IF(OR($A264="",$B264="",$C264=""),"",A264*'MPTO_working_3-way'!$I263)</f>
        <v>2.2543457377939271</v>
      </c>
      <c r="F264" s="47">
        <f>IF(OR($A264="",$B264="",$C264=""),"",B264*'MPTO_working_3-way'!$I263)</f>
        <v>3.5840980623912668</v>
      </c>
      <c r="G264" s="48">
        <f>IF(OR($A264="",$B264="",$C264=""),"",C264*'MPTO_working_3-way'!$I263)</f>
        <v>3.6048754424631002</v>
      </c>
      <c r="H264" s="46">
        <f>IF(OR($A264="",$B264="",$C264=""),"",'MPTO_working_3-way'!E263)</f>
        <v>2.2327750187617701</v>
      </c>
      <c r="I264" s="47">
        <f>IF(OR($A264="",$B264="",$C264=""),"",'MPTO_working_3-way'!F263)</f>
        <v>3.6114285224413121</v>
      </c>
      <c r="J264" s="48">
        <f>IF(OR($A264="",$B264="",$C264=""),"",'MPTO_working_3-way'!G263)</f>
        <v>3.6333498914090159</v>
      </c>
      <c r="K264" s="46">
        <f>IF(OR($A264="",$B264="",$C264=""),"",'OddsRatio_working_3-way'!H263)</f>
        <v>2.2416918705471165</v>
      </c>
      <c r="L264" s="47">
        <f>IF(OR($A264="",$B264="",$C264=""),"",'OddsRatio_working_3-way'!I263)</f>
        <v>3.6001240024277226</v>
      </c>
      <c r="M264" s="48">
        <f>IF(OR($A264="",$B264="",$C264=""),"",'OddsRatio_working_3-way'!J263)</f>
        <v>3.6213495044883568</v>
      </c>
      <c r="N264" s="49">
        <f t="shared" si="55"/>
        <v>44.35876818870679</v>
      </c>
      <c r="O264" s="50">
        <f t="shared" si="56"/>
        <v>27.901022309998186</v>
      </c>
      <c r="P264" s="50">
        <f t="shared" si="57"/>
        <v>27.740209501295027</v>
      </c>
      <c r="Q264" t="s">
        <v>124</v>
      </c>
      <c r="R264" t="s">
        <v>168</v>
      </c>
      <c r="S264" s="40">
        <v>44440</v>
      </c>
      <c r="T264" s="52">
        <v>100</v>
      </c>
      <c r="U264" s="52">
        <f t="shared" si="58"/>
        <v>53.917050691244242</v>
      </c>
      <c r="V264" s="52">
        <f t="shared" si="59"/>
        <v>71.014492753623188</v>
      </c>
      <c r="W264" s="52">
        <f t="shared" si="60"/>
        <v>71.181556195965413</v>
      </c>
      <c r="X264" s="52">
        <f t="shared" si="61"/>
        <v>57.803951050411392</v>
      </c>
      <c r="Y264" s="52">
        <f t="shared" si="62"/>
        <v>74.901393112790345</v>
      </c>
      <c r="Z264" s="52">
        <f t="shared" si="63"/>
        <v>75.06845655513257</v>
      </c>
      <c r="AA264" s="52">
        <f t="shared" si="64"/>
        <v>-3.88690035916715</v>
      </c>
      <c r="AB264" s="52">
        <f t="shared" si="65"/>
        <v>-3.8869003591671571</v>
      </c>
      <c r="AC264" s="52">
        <f t="shared" si="66"/>
        <v>-3.8869003591671571</v>
      </c>
      <c r="AF264">
        <v>2.0099999999999998</v>
      </c>
      <c r="AG264">
        <v>1.85</v>
      </c>
      <c r="AH264" s="59" t="s">
        <v>429</v>
      </c>
      <c r="AJ264" t="s">
        <v>316</v>
      </c>
    </row>
    <row r="265" spans="1:36" ht="15" x14ac:dyDescent="0.25">
      <c r="A265">
        <v>2.31</v>
      </c>
      <c r="B265">
        <v>3.67</v>
      </c>
      <c r="C265">
        <v>3</v>
      </c>
      <c r="D265" s="45">
        <f t="shared" si="67"/>
        <v>3.871333026646373E-2</v>
      </c>
      <c r="E265" s="46">
        <f>IF(OR($A265="",$B265="",$C265=""),"",A265*'MPTO_working_3-way'!$I264)</f>
        <v>2.3994277929155312</v>
      </c>
      <c r="F265" s="47">
        <f>IF(OR($A265="",$B265="",$C265=""),"",B265*'MPTO_working_3-way'!$I264)</f>
        <v>3.812077922077922</v>
      </c>
      <c r="G265" s="48">
        <f>IF(OR($A265="",$B265="",$C265=""),"",C265*'MPTO_working_3-way'!$I264)</f>
        <v>3.1161399907993914</v>
      </c>
      <c r="H265" s="46">
        <f>IF(OR($A265="",$B265="",$C265=""),"",'MPTO_working_3-way'!E264)</f>
        <v>2.3809751165533894</v>
      </c>
      <c r="I265" s="47">
        <f>IF(OR($A265="",$B265="",$C265=""),"",'MPTO_working_3-way'!F264)</f>
        <v>3.8524493320003632</v>
      </c>
      <c r="J265" s="48">
        <f>IF(OR($A265="",$B265="",$C265=""),"",'MPTO_working_3-way'!G264)</f>
        <v>3.1208172280508006</v>
      </c>
      <c r="K265" s="46">
        <f>IF(OR($A265="",$B265="",$C265=""),"",'OddsRatio_working_3-way'!H264)</f>
        <v>2.3891331513976302</v>
      </c>
      <c r="L265" s="47">
        <f>IF(OR($A265="",$B265="",$C265=""),"",'OddsRatio_working_3-way'!I264)</f>
        <v>3.8312866520852453</v>
      </c>
      <c r="M265" s="48">
        <f>IF(OR($A265="",$B265="",$C265=""),"",'OddsRatio_working_3-way'!J264)</f>
        <v>3.1208139715994347</v>
      </c>
      <c r="N265" s="49">
        <f t="shared" si="55"/>
        <v>41.67660318649996</v>
      </c>
      <c r="O265" s="50">
        <f t="shared" si="56"/>
        <v>26.232412359895068</v>
      </c>
      <c r="P265" s="50">
        <f t="shared" si="57"/>
        <v>32.090984453604968</v>
      </c>
      <c r="Q265" t="s">
        <v>130</v>
      </c>
      <c r="R265" t="s">
        <v>127</v>
      </c>
      <c r="S265" s="40">
        <v>44440</v>
      </c>
      <c r="T265" s="52">
        <v>100</v>
      </c>
      <c r="U265" s="52">
        <f t="shared" si="58"/>
        <v>56.709956709956707</v>
      </c>
      <c r="V265" s="52">
        <f t="shared" si="59"/>
        <v>72.752043596730246</v>
      </c>
      <c r="W265" s="52">
        <f t="shared" si="60"/>
        <v>66.666666666666657</v>
      </c>
      <c r="X265" s="52">
        <f t="shared" si="61"/>
        <v>60.581289736603082</v>
      </c>
      <c r="Y265" s="52">
        <f t="shared" si="62"/>
        <v>76.623376623376615</v>
      </c>
      <c r="Z265" s="52">
        <f t="shared" si="63"/>
        <v>70.537999693313054</v>
      </c>
      <c r="AA265" s="52">
        <f t="shared" si="64"/>
        <v>-3.8713330266463757</v>
      </c>
      <c r="AB265" s="52">
        <f t="shared" si="65"/>
        <v>-3.8713330266463686</v>
      </c>
      <c r="AC265" s="52">
        <f t="shared" si="66"/>
        <v>-3.871333026646397</v>
      </c>
      <c r="AF265">
        <v>1.78</v>
      </c>
      <c r="AG265">
        <v>2.08</v>
      </c>
      <c r="AH265" s="59" t="s">
        <v>431</v>
      </c>
      <c r="AJ265" t="s">
        <v>316</v>
      </c>
    </row>
    <row r="266" spans="1:36" ht="15" x14ac:dyDescent="0.25">
      <c r="A266">
        <v>2.99</v>
      </c>
      <c r="B266">
        <v>3.48</v>
      </c>
      <c r="C266">
        <v>2.4</v>
      </c>
      <c r="D266" s="45">
        <f t="shared" si="67"/>
        <v>3.8471149040864239E-2</v>
      </c>
      <c r="E266" s="46">
        <f>IF(OR($A266="",$B266="",$C266=""),"",A266*'MPTO_working_3-way'!$I265)</f>
        <v>3.1050287356321844</v>
      </c>
      <c r="F266" s="47">
        <f>IF(OR($A266="",$B266="",$C266=""),"",B266*'MPTO_working_3-way'!$I265)</f>
        <v>3.6138795986622076</v>
      </c>
      <c r="G266" s="48">
        <f>IF(OR($A266="",$B266="",$C266=""),"",C266*'MPTO_working_3-way'!$I265)</f>
        <v>2.492330757698074</v>
      </c>
      <c r="H266" s="46">
        <f>IF(OR($A266="",$B266="",$C266=""),"",'MPTO_working_3-way'!E265)</f>
        <v>3.1092164108489304</v>
      </c>
      <c r="I266" s="47">
        <f>IF(OR($A266="",$B266="",$C266=""),"",'MPTO_working_3-way'!F265)</f>
        <v>3.6425545818406713</v>
      </c>
      <c r="J266" s="48">
        <f>IF(OR($A266="",$B266="",$C266=""),"",'MPTO_working_3-way'!G265)</f>
        <v>2.4762101188304166</v>
      </c>
      <c r="K266" s="46">
        <f>IF(OR($A266="",$B266="",$C266=""),"",'OddsRatio_working_3-way'!H265)</f>
        <v>3.1086155926890382</v>
      </c>
      <c r="L266" s="47">
        <f>IF(OR($A266="",$B266="",$C266=""),"",'OddsRatio_working_3-way'!I265)</f>
        <v>3.6278224471702591</v>
      </c>
      <c r="M266" s="48">
        <f>IF(OR($A266="",$B266="",$C266=""),"",'OddsRatio_working_3-way'!J265)</f>
        <v>2.4834481556606298</v>
      </c>
      <c r="N266" s="49">
        <f t="shared" si="55"/>
        <v>32.205821109620096</v>
      </c>
      <c r="O266" s="50">
        <f t="shared" si="56"/>
        <v>27.671093424644855</v>
      </c>
      <c r="P266" s="50">
        <f t="shared" si="57"/>
        <v>40.123085465735045</v>
      </c>
      <c r="Q266" t="s">
        <v>165</v>
      </c>
      <c r="R266" t="s">
        <v>125</v>
      </c>
      <c r="S266" s="40">
        <v>44440</v>
      </c>
      <c r="T266" s="52">
        <v>100</v>
      </c>
      <c r="U266" s="52">
        <f t="shared" si="58"/>
        <v>66.555183946488299</v>
      </c>
      <c r="V266" s="52">
        <f t="shared" si="59"/>
        <v>71.264367816091948</v>
      </c>
      <c r="W266" s="52">
        <f t="shared" si="60"/>
        <v>58.333333333333336</v>
      </c>
      <c r="X266" s="52">
        <f t="shared" si="61"/>
        <v>70.402298850574724</v>
      </c>
      <c r="Y266" s="52">
        <f t="shared" si="62"/>
        <v>75.111482720178373</v>
      </c>
      <c r="Z266" s="52">
        <f t="shared" si="63"/>
        <v>62.180448237419753</v>
      </c>
      <c r="AA266" s="52">
        <f t="shared" si="64"/>
        <v>-3.8471149040864248</v>
      </c>
      <c r="AB266" s="52">
        <f t="shared" si="65"/>
        <v>-3.8471149040864248</v>
      </c>
      <c r="AC266" s="52">
        <f t="shared" si="66"/>
        <v>-3.8471149040864177</v>
      </c>
      <c r="AF266">
        <v>2.0699999999999998</v>
      </c>
      <c r="AG266">
        <v>1.81</v>
      </c>
      <c r="AH266" s="59" t="s">
        <v>427</v>
      </c>
      <c r="AJ266" t="s">
        <v>316</v>
      </c>
    </row>
    <row r="267" spans="1:36" ht="15" x14ac:dyDescent="0.25">
      <c r="A267">
        <v>1.31</v>
      </c>
      <c r="B267">
        <v>5.39</v>
      </c>
      <c r="C267">
        <v>10.220000000000001</v>
      </c>
      <c r="D267" s="45">
        <f t="shared" si="67"/>
        <v>4.6734893704613256E-2</v>
      </c>
      <c r="E267" s="46">
        <f>IF(OR($A267="",$B267="",$C267=""),"",A267*'MPTO_working_3-way'!$I266)</f>
        <v>1.3712227107530435</v>
      </c>
      <c r="F267" s="47">
        <f>IF(OR($A267="",$B267="",$C267=""),"",B267*'MPTO_working_3-way'!$I266)</f>
        <v>5.6419010770678648</v>
      </c>
      <c r="G267" s="48">
        <f>IF(OR($A267="",$B267="",$C267=""),"",C267*'MPTO_working_3-way'!$I266)</f>
        <v>10.697630613661149</v>
      </c>
      <c r="H267" s="46">
        <f>IF(OR($A267="",$B267="",$C267=""),"",'MPTO_working_3-way'!E266)</f>
        <v>1.3372908571125641</v>
      </c>
      <c r="I267" s="47">
        <f>IF(OR($A267="",$B267="",$C267=""),"",'MPTO_working_3-way'!F266)</f>
        <v>5.8840676603981636</v>
      </c>
      <c r="J267" s="48">
        <f>IF(OR($A267="",$B267="",$C267=""),"",'MPTO_working_3-way'!G266)</f>
        <v>12.155237914817118</v>
      </c>
      <c r="K267" s="46">
        <f>IF(OR($A267="",$B267="",$C267=""),"",'OddsRatio_working_3-way'!H266)</f>
        <v>1.3468463621642786</v>
      </c>
      <c r="L267" s="47">
        <f>IF(OR($A267="",$B267="",$C267=""),"",'OddsRatio_working_3-way'!I266)</f>
        <v>5.9117920319392985</v>
      </c>
      <c r="M267" s="48">
        <f>IF(OR($A267="",$B267="",$C267=""),"",'OddsRatio_working_3-way'!J266)</f>
        <v>11.31588212630532</v>
      </c>
      <c r="N267" s="49">
        <f t="shared" si="55"/>
        <v>72.92761359318672</v>
      </c>
      <c r="O267" s="50">
        <f t="shared" si="56"/>
        <v>17.724522042128875</v>
      </c>
      <c r="P267" s="50">
        <f t="shared" si="57"/>
        <v>9.3478643646844031</v>
      </c>
      <c r="Q267" t="s">
        <v>129</v>
      </c>
      <c r="R267" t="s">
        <v>64</v>
      </c>
      <c r="S267" s="40">
        <v>44440</v>
      </c>
      <c r="T267" s="52">
        <v>100</v>
      </c>
      <c r="U267" s="52">
        <f t="shared" si="58"/>
        <v>23.664122137404579</v>
      </c>
      <c r="V267" s="52">
        <f t="shared" si="59"/>
        <v>81.447124304267163</v>
      </c>
      <c r="W267" s="52">
        <f t="shared" si="60"/>
        <v>90.215264187866936</v>
      </c>
      <c r="X267" s="52">
        <f t="shared" si="61"/>
        <v>28.337611507865912</v>
      </c>
      <c r="Y267" s="52">
        <f t="shared" si="62"/>
        <v>86.120613674728489</v>
      </c>
      <c r="Z267" s="52">
        <f t="shared" si="63"/>
        <v>94.888753558328247</v>
      </c>
      <c r="AA267" s="52">
        <f t="shared" si="64"/>
        <v>-4.6734893704613327</v>
      </c>
      <c r="AB267" s="52">
        <f t="shared" si="65"/>
        <v>-4.6734893704613256</v>
      </c>
      <c r="AC267" s="52">
        <f t="shared" si="66"/>
        <v>-4.6734893704613114</v>
      </c>
      <c r="AF267">
        <v>1.68</v>
      </c>
      <c r="AG267">
        <v>2.23</v>
      </c>
      <c r="AH267" s="69" t="s">
        <v>435</v>
      </c>
      <c r="AJ267" t="s">
        <v>316</v>
      </c>
    </row>
    <row r="268" spans="1:36" ht="15" x14ac:dyDescent="0.25">
      <c r="A268">
        <v>2.81</v>
      </c>
      <c r="B268">
        <v>3.51</v>
      </c>
      <c r="C268">
        <v>2.5099999999999998</v>
      </c>
      <c r="D268" s="45">
        <f t="shared" si="67"/>
        <v>3.9178545523273378E-2</v>
      </c>
      <c r="E268" s="46">
        <f>IF(OR($A268="",$B268="",$C268=""),"",A268*'MPTO_working_3-way'!$I267)</f>
        <v>2.920091712920398</v>
      </c>
      <c r="F268" s="47">
        <f>IF(OR($A268="",$B268="",$C268=""),"",B268*'MPTO_working_3-way'!$I267)</f>
        <v>3.6475166947866895</v>
      </c>
      <c r="G268" s="48">
        <f>IF(OR($A268="",$B268="",$C268=""),"",C268*'MPTO_working_3-way'!$I267)</f>
        <v>2.6083381492634161</v>
      </c>
      <c r="H268" s="46">
        <f>IF(OR($A268="",$B268="",$C268=""),"",'MPTO_working_3-way'!E267)</f>
        <v>2.917047588565151</v>
      </c>
      <c r="I268" s="47">
        <f>IF(OR($A268="",$B268="",$C268=""),"",'MPTO_working_3-way'!F267)</f>
        <v>3.6786240747054109</v>
      </c>
      <c r="J268" s="48">
        <f>IF(OR($A268="",$B268="",$C268=""),"",'MPTO_working_3-way'!G267)</f>
        <v>2.5950646172256486</v>
      </c>
      <c r="K268" s="46">
        <f>IF(OR($A268="",$B268="",$C268=""),"",'OddsRatio_working_3-way'!H267)</f>
        <v>2.9195762154288385</v>
      </c>
      <c r="L268" s="47">
        <f>IF(OR($A268="",$B268="",$C268=""),"",'OddsRatio_working_3-way'!I267)</f>
        <v>3.6619537573073955</v>
      </c>
      <c r="M268" s="48">
        <f>IF(OR($A268="",$B268="",$C268=""),"",'OddsRatio_working_3-way'!J267)</f>
        <v>2.6014144117666</v>
      </c>
      <c r="N268" s="49">
        <f t="shared" si="55"/>
        <v>34.245499741509661</v>
      </c>
      <c r="O268" s="50">
        <f t="shared" si="56"/>
        <v>27.41591289847355</v>
      </c>
      <c r="P268" s="50">
        <f t="shared" si="57"/>
        <v>38.338587360016788</v>
      </c>
      <c r="Q268" t="s">
        <v>376</v>
      </c>
      <c r="R268" t="s">
        <v>377</v>
      </c>
      <c r="S268" s="40">
        <v>44470</v>
      </c>
      <c r="T268" s="52">
        <v>100</v>
      </c>
      <c r="U268" s="52">
        <f t="shared" si="58"/>
        <v>64.412811387900362</v>
      </c>
      <c r="V268" s="52">
        <f t="shared" si="59"/>
        <v>71.509971509971507</v>
      </c>
      <c r="W268" s="52">
        <f t="shared" si="60"/>
        <v>60.15936254980079</v>
      </c>
      <c r="X268" s="52">
        <f t="shared" si="61"/>
        <v>68.330665940227703</v>
      </c>
      <c r="Y268" s="52">
        <f t="shared" si="62"/>
        <v>75.427826062298848</v>
      </c>
      <c r="Z268" s="52">
        <f t="shared" si="63"/>
        <v>64.077217102128131</v>
      </c>
      <c r="AA268" s="52">
        <f t="shared" si="64"/>
        <v>-3.9178545523273414</v>
      </c>
      <c r="AB268" s="52">
        <f t="shared" si="65"/>
        <v>-3.9178545523273414</v>
      </c>
      <c r="AC268" s="52">
        <f t="shared" si="66"/>
        <v>-3.9178545523273414</v>
      </c>
      <c r="AF268">
        <v>1.61</v>
      </c>
      <c r="AG268">
        <v>2.36</v>
      </c>
      <c r="AH268" s="59" t="s">
        <v>424</v>
      </c>
      <c r="AJ268" t="s">
        <v>413</v>
      </c>
    </row>
    <row r="269" spans="1:36" ht="15" x14ac:dyDescent="0.25">
      <c r="A269">
        <v>3.05</v>
      </c>
      <c r="B269">
        <v>3.92</v>
      </c>
      <c r="C269">
        <v>2.19</v>
      </c>
      <c r="D269" s="45">
        <f t="shared" si="67"/>
        <v>3.9591897841553036E-2</v>
      </c>
      <c r="E269" s="46">
        <f>IF(OR($A269="",$B269="",$C269=""),"",A269*'MPTO_working_3-way'!$I268)</f>
        <v>3.1707552884167365</v>
      </c>
      <c r="F269" s="47">
        <f>IF(OR($A269="",$B269="",$C269=""),"",B269*'MPTO_working_3-way'!$I268)</f>
        <v>4.075200239538888</v>
      </c>
      <c r="G269" s="48">
        <f>IF(OR($A269="",$B269="",$C269=""),"",C269*'MPTO_working_3-way'!$I268)</f>
        <v>2.2767062562730009</v>
      </c>
      <c r="H269" s="46">
        <f>IF(OR($A269="",$B269="",$C269=""),"",'MPTO_working_3-way'!E268)</f>
        <v>3.1779167512887501</v>
      </c>
      <c r="I269" s="47">
        <f>IF(OR($A269="",$B269="",$C269=""),"",'MPTO_working_3-way'!F268)</f>
        <v>4.1338586157972079</v>
      </c>
      <c r="J269" s="48">
        <f>IF(OR($A269="",$B269="",$C269=""),"",'MPTO_working_3-way'!G268)</f>
        <v>2.2551793872989094</v>
      </c>
      <c r="K269" s="46">
        <f>IF(OR($A269="",$B269="",$C269=""),"",'OddsRatio_working_3-way'!H268)</f>
        <v>3.1782183399911954</v>
      </c>
      <c r="L269" s="47">
        <f>IF(OR($A269="",$B269="",$C269=""),"",'OddsRatio_working_3-way'!I268)</f>
        <v>4.1026329525728249</v>
      </c>
      <c r="M269" s="48">
        <f>IF(OR($A269="",$B269="",$C269=""),"",'OddsRatio_working_3-way'!J268)</f>
        <v>2.2644291827265968</v>
      </c>
      <c r="N269" s="49">
        <f t="shared" si="55"/>
        <v>31.538226985007512</v>
      </c>
      <c r="O269" s="50">
        <f t="shared" si="56"/>
        <v>24.538671506192067</v>
      </c>
      <c r="P269" s="50">
        <f t="shared" si="57"/>
        <v>43.923101508800414</v>
      </c>
      <c r="Q269" t="s">
        <v>378</v>
      </c>
      <c r="R269" t="s">
        <v>379</v>
      </c>
      <c r="S269" s="40">
        <v>44470</v>
      </c>
      <c r="T269" s="52">
        <v>100</v>
      </c>
      <c r="U269" s="52">
        <f t="shared" si="58"/>
        <v>67.21311475409837</v>
      </c>
      <c r="V269" s="52">
        <f t="shared" si="59"/>
        <v>74.489795918367349</v>
      </c>
      <c r="W269" s="52">
        <f t="shared" si="60"/>
        <v>54.337899543379002</v>
      </c>
      <c r="X269" s="52">
        <f t="shared" si="61"/>
        <v>71.172304538253655</v>
      </c>
      <c r="Y269" s="52">
        <f t="shared" si="62"/>
        <v>78.448985702522663</v>
      </c>
      <c r="Z269" s="52">
        <f t="shared" si="63"/>
        <v>58.297089327534302</v>
      </c>
      <c r="AA269" s="52">
        <f t="shared" si="64"/>
        <v>-3.959189784155285</v>
      </c>
      <c r="AB269" s="52">
        <f t="shared" si="65"/>
        <v>-3.9591897841553134</v>
      </c>
      <c r="AC269" s="52">
        <f t="shared" si="66"/>
        <v>-3.9591897841552992</v>
      </c>
      <c r="AF269">
        <v>1.58</v>
      </c>
      <c r="AG269">
        <v>2.44</v>
      </c>
      <c r="AH269" s="59" t="s">
        <v>421</v>
      </c>
      <c r="AJ269" t="s">
        <v>413</v>
      </c>
    </row>
    <row r="270" spans="1:36" ht="15" x14ac:dyDescent="0.25">
      <c r="A270">
        <v>3.68</v>
      </c>
      <c r="B270">
        <v>3.92</v>
      </c>
      <c r="C270">
        <v>1.94</v>
      </c>
      <c r="D270" s="45">
        <f t="shared" si="67"/>
        <v>4.2305088776882549E-2</v>
      </c>
      <c r="E270" s="46">
        <f>IF(OR($A270="",$B270="",$C270=""),"",A270*'MPTO_working_3-way'!$I269)</f>
        <v>3.835682726698928</v>
      </c>
      <c r="F270" s="47">
        <f>IF(OR($A270="",$B270="",$C270=""),"",B270*'MPTO_working_3-way'!$I269)</f>
        <v>4.0858359480053794</v>
      </c>
      <c r="G270" s="48">
        <f>IF(OR($A270="",$B270="",$C270=""),"",C270*'MPTO_working_3-way'!$I269)</f>
        <v>2.0220718722271522</v>
      </c>
      <c r="H270" s="46">
        <f>IF(OR($A270="",$B270="",$C270=""),"",'MPTO_working_3-way'!E269)</f>
        <v>3.8814235330319327</v>
      </c>
      <c r="I270" s="47">
        <f>IF(OR($A270="",$B270="",$C270=""),"",'MPTO_working_3-way'!F269)</f>
        <v>4.1493716610100879</v>
      </c>
      <c r="J270" s="48">
        <f>IF(OR($A270="",$B270="",$C270=""),"",'MPTO_working_3-way'!G269)</f>
        <v>1.9945659197720549</v>
      </c>
      <c r="K270" s="46">
        <f>IF(OR($A270="",$B270="",$C270=""),"",'OddsRatio_working_3-way'!H269)</f>
        <v>3.8656382369589894</v>
      </c>
      <c r="L270" s="47">
        <f>IF(OR($A270="",$B270="",$C270=""),"",'OddsRatio_working_3-way'!I269)</f>
        <v>4.1222625566866595</v>
      </c>
      <c r="M270" s="48">
        <f>IF(OR($A270="",$B270="",$C270=""),"",'OddsRatio_working_3-way'!J269)</f>
        <v>2.0051119189333764</v>
      </c>
      <c r="N270" s="49">
        <f t="shared" si="55"/>
        <v>26.070978004497825</v>
      </c>
      <c r="O270" s="50">
        <f t="shared" si="56"/>
        <v>24.474795677691841</v>
      </c>
      <c r="P270" s="50">
        <f t="shared" si="57"/>
        <v>49.45422631781031</v>
      </c>
      <c r="Q270" t="s">
        <v>380</v>
      </c>
      <c r="R270" t="s">
        <v>381</v>
      </c>
      <c r="S270" s="40">
        <v>44470</v>
      </c>
      <c r="T270" s="52">
        <v>100</v>
      </c>
      <c r="U270" s="52">
        <f t="shared" si="58"/>
        <v>72.826086956521735</v>
      </c>
      <c r="V270" s="52">
        <f t="shared" si="59"/>
        <v>74.489795918367349</v>
      </c>
      <c r="W270" s="52">
        <f t="shared" si="60"/>
        <v>48.453608247422686</v>
      </c>
      <c r="X270" s="52">
        <f t="shared" si="61"/>
        <v>77.056595834209986</v>
      </c>
      <c r="Y270" s="52">
        <f t="shared" si="62"/>
        <v>78.720304796055586</v>
      </c>
      <c r="Z270" s="52">
        <f t="shared" si="63"/>
        <v>52.684117125110916</v>
      </c>
      <c r="AA270" s="52">
        <f t="shared" si="64"/>
        <v>-4.2305088776882513</v>
      </c>
      <c r="AB270" s="52">
        <f t="shared" si="65"/>
        <v>-4.2305088776882371</v>
      </c>
      <c r="AC270" s="52">
        <f t="shared" si="66"/>
        <v>-4.23050887768823</v>
      </c>
      <c r="AF270">
        <v>1.66</v>
      </c>
      <c r="AG270">
        <v>2.27</v>
      </c>
      <c r="AH270" s="59" t="s">
        <v>427</v>
      </c>
      <c r="AJ270" t="s">
        <v>413</v>
      </c>
    </row>
    <row r="271" spans="1:36" ht="15" x14ac:dyDescent="0.25">
      <c r="A271">
        <v>5.94</v>
      </c>
      <c r="B271">
        <v>4.24</v>
      </c>
      <c r="C271">
        <v>1.56</v>
      </c>
      <c r="D271" s="45">
        <f t="shared" si="67"/>
        <v>4.5224865979582862E-2</v>
      </c>
      <c r="E271" s="46">
        <f>IF(OR($A271="",$B271="",$C271=""),"",A271*'MPTO_working_3-way'!$I270)</f>
        <v>6.2086357039187225</v>
      </c>
      <c r="F271" s="47">
        <f>IF(OR($A271="",$B271="",$C271=""),"",B271*'MPTO_working_3-way'!$I270)</f>
        <v>4.4317534317534317</v>
      </c>
      <c r="G271" s="48">
        <f>IF(OR($A271="",$B271="",$C271=""),"",C271*'MPTO_working_3-way'!$I270)</f>
        <v>1.6305507909281494</v>
      </c>
      <c r="H271" s="46">
        <f>IF(OR($A271="",$B271="",$C271=""),"",'MPTO_working_3-way'!E270)</f>
        <v>6.5242121036606413</v>
      </c>
      <c r="I271" s="47">
        <f>IF(OR($A271="",$B271="",$C271=""),"",'MPTO_working_3-way'!F270)</f>
        <v>4.5295167966473109</v>
      </c>
      <c r="J271" s="48">
        <f>IF(OR($A271="",$B271="",$C271=""),"",'MPTO_working_3-way'!G270)</f>
        <v>1.597569940966064</v>
      </c>
      <c r="K271" s="46">
        <f>IF(OR($A271="",$B271="",$C271=""),"",'OddsRatio_working_3-way'!H270)</f>
        <v>6.3672983733740205</v>
      </c>
      <c r="L271" s="47">
        <f>IF(OR($A271="",$B271="",$C271=""),"",'OddsRatio_working_3-way'!I270)</f>
        <v>4.5202523744396421</v>
      </c>
      <c r="M271" s="48">
        <f>IF(OR($A271="",$B271="",$C271=""),"",'OddsRatio_working_3-way'!J270)</f>
        <v>1.6084386820019134</v>
      </c>
      <c r="N271" s="49">
        <f t="shared" si="55"/>
        <v>16.106598094792822</v>
      </c>
      <c r="O271" s="50">
        <f t="shared" si="56"/>
        <v>22.564432236572966</v>
      </c>
      <c r="P271" s="50">
        <f t="shared" si="57"/>
        <v>61.328969668634215</v>
      </c>
      <c r="Q271" t="s">
        <v>382</v>
      </c>
      <c r="R271" t="s">
        <v>383</v>
      </c>
      <c r="S271" s="40">
        <v>44470</v>
      </c>
      <c r="T271" s="52">
        <v>100</v>
      </c>
      <c r="U271" s="52">
        <f t="shared" si="58"/>
        <v>83.164983164983155</v>
      </c>
      <c r="V271" s="52">
        <f t="shared" si="59"/>
        <v>76.415094339622627</v>
      </c>
      <c r="W271" s="52">
        <f t="shared" si="60"/>
        <v>35.897435897435898</v>
      </c>
      <c r="X271" s="52">
        <f t="shared" si="61"/>
        <v>87.687469762941447</v>
      </c>
      <c r="Y271" s="52">
        <f t="shared" si="62"/>
        <v>80.937580937580933</v>
      </c>
      <c r="Z271" s="52">
        <f t="shared" si="63"/>
        <v>40.419922495394189</v>
      </c>
      <c r="AA271" s="52">
        <f t="shared" si="64"/>
        <v>-4.5224865979582916</v>
      </c>
      <c r="AB271" s="52">
        <f t="shared" si="65"/>
        <v>-4.5224865979583058</v>
      </c>
      <c r="AC271" s="52">
        <f t="shared" si="66"/>
        <v>-4.5224865979582916</v>
      </c>
      <c r="AF271">
        <v>1.72</v>
      </c>
      <c r="AG271">
        <v>2.16</v>
      </c>
      <c r="AH271" s="59" t="s">
        <v>428</v>
      </c>
      <c r="AJ271" t="s">
        <v>413</v>
      </c>
    </row>
    <row r="272" spans="1:36" ht="15" x14ac:dyDescent="0.25">
      <c r="A272">
        <v>3.37</v>
      </c>
      <c r="B272">
        <v>3.56</v>
      </c>
      <c r="C272">
        <v>2.25</v>
      </c>
      <c r="D272" s="45">
        <f t="shared" si="67"/>
        <v>2.2079225893449239E-2</v>
      </c>
      <c r="E272" s="46">
        <f>IF(OR($A272="",$B272="",$C272=""),"",A272*'MPTO_working_3-way'!$I271)</f>
        <v>3.4444069912609239</v>
      </c>
      <c r="F272" s="47">
        <f>IF(OR($A272="",$B272="",$C272=""),"",B272*'MPTO_working_3-way'!$I271)</f>
        <v>3.6386020441806792</v>
      </c>
      <c r="G272" s="48">
        <f>IF(OR($A272="",$B272="",$C272=""),"",C272*'MPTO_working_3-way'!$I271)</f>
        <v>2.2996782582602608</v>
      </c>
      <c r="H272" s="46">
        <f>IF(OR($A272="",$B272="",$C272=""),"",'MPTO_working_3-way'!E271)</f>
        <v>3.455709652641461</v>
      </c>
      <c r="I272" s="47">
        <f>IF(OR($A272="",$B272="",$C272=""),"",'MPTO_working_3-way'!F271)</f>
        <v>3.655784032684017</v>
      </c>
      <c r="J272" s="48">
        <f>IF(OR($A272="",$B272="",$C272=""),"",'MPTO_working_3-way'!G271)</f>
        <v>2.2878860649346247</v>
      </c>
      <c r="K272" s="46">
        <f>IF(OR($A272="",$B272="",$C272=""),"",'OddsRatio_working_3-way'!H271)</f>
        <v>3.4513571475171512</v>
      </c>
      <c r="L272" s="47">
        <f>IF(OR($A272="",$B272="",$C272=""),"",'OddsRatio_working_3-way'!I271)</f>
        <v>3.6478794504826602</v>
      </c>
      <c r="M272" s="48">
        <f>IF(OR($A272="",$B272="",$C272=""),"",'OddsRatio_working_3-way'!J271)</f>
        <v>2.2929098879309868</v>
      </c>
      <c r="N272" s="49">
        <f t="shared" si="55"/>
        <v>29.03257375034886</v>
      </c>
      <c r="O272" s="50">
        <f t="shared" si="56"/>
        <v>27.483082454684176</v>
      </c>
      <c r="P272" s="50">
        <f t="shared" si="57"/>
        <v>43.484343794966961</v>
      </c>
      <c r="Q272" t="s">
        <v>384</v>
      </c>
      <c r="R272" t="s">
        <v>385</v>
      </c>
      <c r="S272" s="40">
        <v>44470</v>
      </c>
      <c r="T272" s="52">
        <v>100</v>
      </c>
      <c r="U272" s="52">
        <f t="shared" si="58"/>
        <v>70.326409495548958</v>
      </c>
      <c r="V272" s="52">
        <f t="shared" si="59"/>
        <v>71.910112359550567</v>
      </c>
      <c r="W272" s="52">
        <f t="shared" si="60"/>
        <v>55.55555555555555</v>
      </c>
      <c r="X272" s="52">
        <f t="shared" si="61"/>
        <v>72.534332084893876</v>
      </c>
      <c r="Y272" s="52">
        <f t="shared" si="62"/>
        <v>74.118034948895485</v>
      </c>
      <c r="Z272" s="52">
        <f t="shared" si="63"/>
        <v>57.763478144900482</v>
      </c>
      <c r="AA272" s="52">
        <f t="shared" si="64"/>
        <v>-2.2079225893449177</v>
      </c>
      <c r="AB272" s="52">
        <f t="shared" si="65"/>
        <v>-2.2079225893449177</v>
      </c>
      <c r="AC272" s="52">
        <f t="shared" si="66"/>
        <v>-2.2079225893449319</v>
      </c>
      <c r="AF272">
        <v>1.83</v>
      </c>
      <c r="AG272">
        <v>2.0699999999999998</v>
      </c>
      <c r="AH272" s="59" t="s">
        <v>425</v>
      </c>
      <c r="AJ272" t="s">
        <v>410</v>
      </c>
    </row>
    <row r="273" spans="1:36" ht="15" x14ac:dyDescent="0.25">
      <c r="A273">
        <v>4.26</v>
      </c>
      <c r="B273">
        <v>3.73</v>
      </c>
      <c r="C273">
        <v>1.92</v>
      </c>
      <c r="D273" s="45">
        <f t="shared" si="67"/>
        <v>2.3671632116200492E-2</v>
      </c>
      <c r="E273" s="46">
        <f>IF(OR($A273="",$B273="",$C273=""),"",A273*'MPTO_working_3-way'!$I272)</f>
        <v>4.3608411528150137</v>
      </c>
      <c r="F273" s="47">
        <f>IF(OR($A273="",$B273="",$C273=""),"",B273*'MPTO_working_3-way'!$I272)</f>
        <v>3.8182951877934279</v>
      </c>
      <c r="G273" s="48">
        <f>IF(OR($A273="",$B273="",$C273=""),"",C273*'MPTO_working_3-way'!$I272)</f>
        <v>1.9654495336631048</v>
      </c>
      <c r="H273" s="46">
        <f>IF(OR($A273="",$B273="",$C273=""),"",'MPTO_working_3-way'!E272)</f>
        <v>4.4081751548070827</v>
      </c>
      <c r="I273" s="47">
        <f>IF(OR($A273="",$B273="",$C273=""),"",'MPTO_working_3-way'!F272)</f>
        <v>3.8431093540419372</v>
      </c>
      <c r="J273" s="48">
        <f>IF(OR($A273="",$B273="",$C273=""),"",'MPTO_working_3-way'!G272)</f>
        <v>1.9495351545446273</v>
      </c>
      <c r="K273" s="46">
        <f>IF(OR($A273="",$B273="",$C273=""),"",'OddsRatio_working_3-way'!H272)</f>
        <v>4.3864502635011284</v>
      </c>
      <c r="L273" s="47">
        <f>IF(OR($A273="",$B273="",$C273=""),"",'OddsRatio_working_3-way'!I272)</f>
        <v>3.8358923985760978</v>
      </c>
      <c r="M273" s="48">
        <f>IF(OR($A273="",$B273="",$C273=""),"",'OddsRatio_working_3-way'!J272)</f>
        <v>1.9556853504359011</v>
      </c>
      <c r="N273" s="49">
        <f t="shared" si="55"/>
        <v>22.931355785671741</v>
      </c>
      <c r="O273" s="50">
        <f t="shared" si="56"/>
        <v>26.189698564869069</v>
      </c>
      <c r="P273" s="50">
        <f t="shared" si="57"/>
        <v>50.878945649459183</v>
      </c>
      <c r="Q273" t="s">
        <v>386</v>
      </c>
      <c r="R273" t="s">
        <v>387</v>
      </c>
      <c r="S273" s="40">
        <v>44470</v>
      </c>
      <c r="T273" s="52">
        <v>100</v>
      </c>
      <c r="U273" s="52">
        <f t="shared" si="58"/>
        <v>76.525821596244128</v>
      </c>
      <c r="V273" s="52">
        <f t="shared" si="59"/>
        <v>73.190348525469176</v>
      </c>
      <c r="W273" s="52">
        <f t="shared" si="60"/>
        <v>47.916666666666671</v>
      </c>
      <c r="X273" s="52">
        <f t="shared" si="61"/>
        <v>78.892984807864181</v>
      </c>
      <c r="Y273" s="52">
        <f t="shared" si="62"/>
        <v>75.5575117370892</v>
      </c>
      <c r="Z273" s="52">
        <f t="shared" si="63"/>
        <v>50.283829878286703</v>
      </c>
      <c r="AA273" s="52">
        <f t="shared" si="64"/>
        <v>-2.3671632116200527</v>
      </c>
      <c r="AB273" s="52">
        <f t="shared" si="65"/>
        <v>-2.3671632116200243</v>
      </c>
      <c r="AC273" s="52">
        <f t="shared" si="66"/>
        <v>-2.3671632116200314</v>
      </c>
      <c r="AF273">
        <v>2.1</v>
      </c>
      <c r="AG273">
        <v>1.81</v>
      </c>
      <c r="AH273" s="59" t="s">
        <v>427</v>
      </c>
      <c r="AJ273" t="s">
        <v>410</v>
      </c>
    </row>
    <row r="274" spans="1:36" ht="15" x14ac:dyDescent="0.25">
      <c r="A274">
        <v>2.5099999999999998</v>
      </c>
      <c r="B274">
        <v>3.59</v>
      </c>
      <c r="C274">
        <v>2.85</v>
      </c>
      <c r="D274" s="45">
        <f t="shared" si="67"/>
        <v>2.783509951787444E-2</v>
      </c>
      <c r="E274" s="46">
        <f>IF(OR($A274="",$B274="",$C274=""),"",A274*'MPTO_working_3-way'!$I273)</f>
        <v>2.5798660997898648</v>
      </c>
      <c r="F274" s="47">
        <f>IF(OR($A274="",$B274="",$C274=""),"",B274*'MPTO_working_3-way'!$I273)</f>
        <v>3.6899280072691689</v>
      </c>
      <c r="G274" s="48">
        <f>IF(OR($A274="",$B274="",$C274=""),"",C274*'MPTO_working_3-way'!$I273)</f>
        <v>2.9293300336259422</v>
      </c>
      <c r="H274" s="46">
        <f>IF(OR($A274="",$B274="",$C274=""),"",'MPTO_working_3-way'!E273)</f>
        <v>2.5698484289267411</v>
      </c>
      <c r="I274" s="47">
        <f>IF(OR($A274="",$B274="",$C274=""),"",'MPTO_working_3-way'!F273)</f>
        <v>3.7137009105275727</v>
      </c>
      <c r="J274" s="48">
        <f>IF(OR($A274="",$B274="",$C274=""),"",'MPTO_working_3-way'!G273)</f>
        <v>2.9274105251318834</v>
      </c>
      <c r="K274" s="46">
        <f>IF(OR($A274="",$B274="",$C274=""),"",'OddsRatio_working_3-way'!H273)</f>
        <v>2.5746426747621687</v>
      </c>
      <c r="L274" s="47">
        <f>IF(OR($A274="",$B274="",$C274=""),"",'OddsRatio_working_3-way'!I273)</f>
        <v>3.7008771706185541</v>
      </c>
      <c r="M274" s="48">
        <f>IF(OR($A274="",$B274="",$C274=""),"",'OddsRatio_working_3-way'!J273)</f>
        <v>2.9291979790132534</v>
      </c>
      <c r="N274" s="49">
        <f t="shared" si="55"/>
        <v>38.76170162790433</v>
      </c>
      <c r="O274" s="50">
        <f t="shared" si="56"/>
        <v>27.100799745415006</v>
      </c>
      <c r="P274" s="50">
        <f t="shared" si="57"/>
        <v>34.13749862668066</v>
      </c>
      <c r="Q274" t="s">
        <v>388</v>
      </c>
      <c r="R274" t="s">
        <v>389</v>
      </c>
      <c r="S274" s="40">
        <v>44470</v>
      </c>
      <c r="T274" s="52">
        <v>100</v>
      </c>
      <c r="U274" s="52">
        <f t="shared" si="58"/>
        <v>60.15936254980079</v>
      </c>
      <c r="V274" s="52">
        <f t="shared" si="59"/>
        <v>72.14484679665739</v>
      </c>
      <c r="W274" s="52">
        <f t="shared" si="60"/>
        <v>64.912280701754383</v>
      </c>
      <c r="X274" s="52">
        <f t="shared" si="61"/>
        <v>62.942872501588234</v>
      </c>
      <c r="Y274" s="52">
        <f t="shared" si="62"/>
        <v>74.928356748444827</v>
      </c>
      <c r="Z274" s="52">
        <f t="shared" si="63"/>
        <v>67.695790653541835</v>
      </c>
      <c r="AA274" s="52">
        <f t="shared" si="64"/>
        <v>-2.783509951787444</v>
      </c>
      <c r="AB274" s="52">
        <f t="shared" si="65"/>
        <v>-2.7835099517874369</v>
      </c>
      <c r="AC274" s="52">
        <f t="shared" si="66"/>
        <v>-2.7835099517874511</v>
      </c>
      <c r="AF274">
        <v>1.78</v>
      </c>
      <c r="AG274">
        <v>2.09</v>
      </c>
      <c r="AH274" s="59" t="s">
        <v>428</v>
      </c>
      <c r="AJ274" t="s">
        <v>411</v>
      </c>
    </row>
    <row r="275" spans="1:36" ht="15" x14ac:dyDescent="0.25">
      <c r="A275">
        <v>1.78</v>
      </c>
      <c r="B275">
        <v>4.22</v>
      </c>
      <c r="C275">
        <v>4.33</v>
      </c>
      <c r="D275" s="45">
        <f t="shared" si="67"/>
        <v>2.9711459670628715E-2</v>
      </c>
      <c r="E275" s="46">
        <f>IF(OR($A275="",$B275="",$C275=""),"",A275*'MPTO_working_3-way'!$I274)</f>
        <v>1.8328863982137191</v>
      </c>
      <c r="F275" s="47">
        <f>IF(OR($A275="",$B275="",$C275=""),"",B275*'MPTO_working_3-way'!$I274)</f>
        <v>4.3453823598100527</v>
      </c>
      <c r="G275" s="48">
        <f>IF(OR($A275="",$B275="",$C275=""),"",C275*'MPTO_working_3-way'!$I274)</f>
        <v>4.4586506203738221</v>
      </c>
      <c r="H275" s="46">
        <f>IF(OR($A275="",$B275="",$C275=""),"",'MPTO_working_3-way'!E274)</f>
        <v>1.8119423685477758</v>
      </c>
      <c r="I275" s="47">
        <f>IF(OR($A275="",$B275="",$C275=""),"",'MPTO_working_3-way'!F274)</f>
        <v>4.4040639781099591</v>
      </c>
      <c r="J275" s="48">
        <f>IF(OR($A275="",$B275="",$C275=""),"",'MPTO_working_3-way'!G274)</f>
        <v>4.5240053656205275</v>
      </c>
      <c r="K275" s="46">
        <f>IF(OR($A275="",$B275="",$C275=""),"",'OddsRatio_working_3-way'!H274)</f>
        <v>1.8195578449225258</v>
      </c>
      <c r="L275" s="47">
        <f>IF(OR($A275="",$B275="",$C275=""),"",'OddsRatio_working_3-way'!I274)</f>
        <v>4.3833028982699132</v>
      </c>
      <c r="M275" s="48">
        <f>IF(OR($A275="",$B275="",$C275=""),"",'OddsRatio_working_3-way'!J274)</f>
        <v>4.4988815687077057</v>
      </c>
      <c r="N275" s="49">
        <f t="shared" si="55"/>
        <v>54.55875503111227</v>
      </c>
      <c r="O275" s="50">
        <f t="shared" si="56"/>
        <v>23.012934586582904</v>
      </c>
      <c r="P275" s="50">
        <f t="shared" si="57"/>
        <v>22.428310382304815</v>
      </c>
      <c r="Q275" t="s">
        <v>390</v>
      </c>
      <c r="R275" t="s">
        <v>391</v>
      </c>
      <c r="S275" s="40">
        <v>44470</v>
      </c>
      <c r="T275" s="52">
        <v>100</v>
      </c>
      <c r="U275" s="52">
        <f t="shared" si="58"/>
        <v>43.820224719101127</v>
      </c>
      <c r="V275" s="52">
        <f t="shared" si="59"/>
        <v>76.30331753554502</v>
      </c>
      <c r="W275" s="52">
        <f t="shared" si="60"/>
        <v>76.905311778290994</v>
      </c>
      <c r="X275" s="52">
        <f t="shared" si="61"/>
        <v>46.79137068616398</v>
      </c>
      <c r="Y275" s="52">
        <f t="shared" si="62"/>
        <v>79.274463502607887</v>
      </c>
      <c r="Z275" s="52">
        <f t="shared" si="63"/>
        <v>79.876457745353861</v>
      </c>
      <c r="AA275" s="52">
        <f t="shared" si="64"/>
        <v>-2.9711459670628528</v>
      </c>
      <c r="AB275" s="52">
        <f t="shared" si="65"/>
        <v>-2.971145967062867</v>
      </c>
      <c r="AC275" s="52">
        <f t="shared" si="66"/>
        <v>-2.971145967062867</v>
      </c>
      <c r="AF275">
        <v>1.62</v>
      </c>
      <c r="AG275">
        <v>2.4</v>
      </c>
      <c r="AH275" s="59" t="s">
        <v>429</v>
      </c>
      <c r="AJ275" t="s">
        <v>411</v>
      </c>
    </row>
    <row r="276" spans="1:36" ht="15" x14ac:dyDescent="0.25">
      <c r="A276">
        <v>3.1</v>
      </c>
      <c r="B276">
        <v>3.35</v>
      </c>
      <c r="C276">
        <v>2.46</v>
      </c>
      <c r="D276" s="45">
        <f t="shared" si="67"/>
        <v>2.7592172888507793E-2</v>
      </c>
      <c r="E276" s="46">
        <f>IF(OR($A276="",$B276="",$C276=""),"",A276*'MPTO_working_3-way'!$I275)</f>
        <v>3.1855357359543741</v>
      </c>
      <c r="F276" s="47">
        <f>IF(OR($A276="",$B276="",$C276=""),"",B276*'MPTO_working_3-way'!$I275)</f>
        <v>3.4424337791765014</v>
      </c>
      <c r="G276" s="48">
        <f>IF(OR($A276="",$B276="",$C276=""),"",C276*'MPTO_working_3-way'!$I275)</f>
        <v>2.5278767453057291</v>
      </c>
      <c r="H276" s="46">
        <f>IF(OR($A276="",$B276="",$C276=""),"",'MPTO_working_3-way'!E275)</f>
        <v>3.1909809685195745</v>
      </c>
      <c r="I276" s="47">
        <f>IF(OR($A276="",$B276="",$C276=""),"",'MPTO_working_3-way'!F275)</f>
        <v>3.4564990912411888</v>
      </c>
      <c r="J276" s="48">
        <f>IF(OR($A276="",$B276="",$C276=""),"",'MPTO_working_3-way'!G275)</f>
        <v>2.5169473991875231</v>
      </c>
      <c r="K276" s="46">
        <f>IF(OR($A276="",$B276="",$C276=""),"",'OddsRatio_working_3-way'!H275)</f>
        <v>3.1889906499543206</v>
      </c>
      <c r="L276" s="47">
        <f>IF(OR($A276="",$B276="",$C276=""),"",'OddsRatio_working_3-way'!I275)</f>
        <v>3.4495847749488835</v>
      </c>
      <c r="M276" s="48">
        <f>IF(OR($A276="",$B276="",$C276=""),"",'OddsRatio_working_3-way'!J275)</f>
        <v>2.5218696899682422</v>
      </c>
      <c r="N276" s="49">
        <f t="shared" si="55"/>
        <v>31.391893950937078</v>
      </c>
      <c r="O276" s="50">
        <f t="shared" si="56"/>
        <v>29.049215297882064</v>
      </c>
      <c r="P276" s="50">
        <f t="shared" si="57"/>
        <v>39.558890751180861</v>
      </c>
      <c r="Q276" t="s">
        <v>392</v>
      </c>
      <c r="R276" t="s">
        <v>393</v>
      </c>
      <c r="S276" s="40">
        <v>44470</v>
      </c>
      <c r="T276" s="52">
        <v>100</v>
      </c>
      <c r="U276" s="52">
        <f t="shared" si="58"/>
        <v>67.741935483870961</v>
      </c>
      <c r="V276" s="52">
        <f t="shared" si="59"/>
        <v>70.149253731343279</v>
      </c>
      <c r="W276" s="52">
        <f t="shared" si="60"/>
        <v>59.349593495934961</v>
      </c>
      <c r="X276" s="52">
        <f t="shared" si="61"/>
        <v>70.501152772721753</v>
      </c>
      <c r="Y276" s="52">
        <f t="shared" si="62"/>
        <v>72.908471020194071</v>
      </c>
      <c r="Z276" s="52">
        <f t="shared" si="63"/>
        <v>62.108810784785739</v>
      </c>
      <c r="AA276" s="52">
        <f t="shared" si="64"/>
        <v>-2.7592172888507918</v>
      </c>
      <c r="AB276" s="52">
        <f t="shared" si="65"/>
        <v>-2.7592172888507918</v>
      </c>
      <c r="AC276" s="52">
        <f t="shared" si="66"/>
        <v>-2.7592172888507775</v>
      </c>
      <c r="AF276">
        <v>1.83</v>
      </c>
      <c r="AG276">
        <v>2.0499999999999998</v>
      </c>
      <c r="AH276" s="59" t="s">
        <v>417</v>
      </c>
      <c r="AJ276" t="s">
        <v>411</v>
      </c>
    </row>
    <row r="277" spans="1:36" ht="15" x14ac:dyDescent="0.25">
      <c r="A277">
        <v>1.1299999999999999</v>
      </c>
      <c r="B277">
        <v>8.14</v>
      </c>
      <c r="C277">
        <v>19.260000000000002</v>
      </c>
      <c r="D277" s="45">
        <f t="shared" si="67"/>
        <v>5.9726955020975359E-2</v>
      </c>
      <c r="E277" s="46">
        <f>IF(OR($A277="",$B277="",$C277=""),"",A277*'MPTO_working_3-way'!$I276)</f>
        <v>1.197491459173702</v>
      </c>
      <c r="F277" s="47">
        <f>IF(OR($A277="",$B277="",$C277=""),"",B277*'MPTO_working_3-way'!$I276)</f>
        <v>8.6261774138707406</v>
      </c>
      <c r="G277" s="48">
        <f>IF(OR($A277="",$B277="",$C277=""),"",C277*'MPTO_working_3-way'!$I276)</f>
        <v>20.410341153703985</v>
      </c>
      <c r="H277" s="46">
        <f>IF(OR($A277="",$B277="",$C277=""),"",'MPTO_working_3-way'!E276)</f>
        <v>1.156006863340556</v>
      </c>
      <c r="I277" s="47">
        <f>IF(OR($A277="",$B277="",$C277=""),"",'MPTO_working_3-way'!F276)</f>
        <v>9.7142893594577355</v>
      </c>
      <c r="J277" s="48">
        <f>IF(OR($A277="",$B277="",$C277=""),"",'MPTO_working_3-way'!G276)</f>
        <v>31.238192986617946</v>
      </c>
      <c r="K277" s="46">
        <f>IF(OR($A277="",$B277="",$C277=""),"",'OddsRatio_working_3-way'!H276)</f>
        <v>1.1644173662844211</v>
      </c>
      <c r="L277" s="47">
        <f>IF(OR($A277="",$B277="",$C277=""),"",'OddsRatio_working_3-way'!I276)</f>
        <v>10.030307655928977</v>
      </c>
      <c r="M277" s="48">
        <f>IF(OR($A277="",$B277="",$C277=""),"",'OddsRatio_working_3-way'!J276)</f>
        <v>24.09431621810408</v>
      </c>
      <c r="N277" s="49">
        <f t="shared" si="55"/>
        <v>83.507902485586342</v>
      </c>
      <c r="O277" s="50">
        <f t="shared" si="56"/>
        <v>11.592620369620704</v>
      </c>
      <c r="P277" s="50">
        <f t="shared" si="57"/>
        <v>4.899477144792967</v>
      </c>
      <c r="Q277" t="s">
        <v>90</v>
      </c>
      <c r="R277" t="s">
        <v>394</v>
      </c>
      <c r="S277" s="40">
        <v>44470</v>
      </c>
      <c r="T277" s="52">
        <v>100</v>
      </c>
      <c r="U277" s="52">
        <f t="shared" si="58"/>
        <v>11.504424778761051</v>
      </c>
      <c r="V277" s="52">
        <f t="shared" si="59"/>
        <v>87.714987714987714</v>
      </c>
      <c r="W277" s="52">
        <f t="shared" si="60"/>
        <v>94.807892004153686</v>
      </c>
      <c r="X277" s="52">
        <f t="shared" si="61"/>
        <v>17.477120280858596</v>
      </c>
      <c r="Y277" s="52">
        <f t="shared" si="62"/>
        <v>93.687683217085265</v>
      </c>
      <c r="Z277" s="52">
        <f t="shared" si="63"/>
        <v>100.78058750625122</v>
      </c>
      <c r="AA277" s="52">
        <f t="shared" si="64"/>
        <v>-5.9726955020975456</v>
      </c>
      <c r="AB277" s="52">
        <f t="shared" si="65"/>
        <v>-5.972695502097551</v>
      </c>
      <c r="AC277" s="52">
        <f t="shared" si="66"/>
        <v>-5.9726955020975367</v>
      </c>
      <c r="AF277">
        <v>1.53</v>
      </c>
      <c r="AG277">
        <v>2.4900000000000002</v>
      </c>
      <c r="AH277" s="59" t="s">
        <v>434</v>
      </c>
      <c r="AJ277" t="s">
        <v>414</v>
      </c>
    </row>
    <row r="278" spans="1:36" ht="15" x14ac:dyDescent="0.25">
      <c r="A278">
        <v>2.9</v>
      </c>
      <c r="B278">
        <v>2.83</v>
      </c>
      <c r="C278">
        <v>2.85</v>
      </c>
      <c r="D278" s="45">
        <f t="shared" si="67"/>
        <v>4.9061669648716721E-2</v>
      </c>
      <c r="E278" s="46">
        <f>IF(OR($A278="",$B278="",$C278=""),"",A278*'MPTO_working_3-way'!$I277)</f>
        <v>3.0422788419812785</v>
      </c>
      <c r="F278" s="47">
        <f>IF(OR($A278="",$B278="",$C278=""),"",B278*'MPTO_working_3-way'!$I277)</f>
        <v>2.9688445251058684</v>
      </c>
      <c r="G278" s="48">
        <f>IF(OR($A278="",$B278="",$C278=""),"",C278*'MPTO_working_3-way'!$I277)</f>
        <v>2.9898257584988426</v>
      </c>
      <c r="H278" s="46">
        <f>IF(OR($A278="",$B278="",$C278=""),"",'MPTO_working_3-way'!E277)</f>
        <v>3.0443838005635833</v>
      </c>
      <c r="I278" s="47">
        <f>IF(OR($A278="",$B278="",$C278=""),"",'MPTO_working_3-way'!F277)</f>
        <v>2.9673326299453011</v>
      </c>
      <c r="J278" s="48">
        <f>IF(OR($A278="",$B278="",$C278=""),"",'MPTO_working_3-way'!G277)</f>
        <v>2.9893283688592862</v>
      </c>
      <c r="K278" s="46">
        <f>IF(OR($A278="",$B278="",$C278=""),"",'OddsRatio_working_3-way'!H277)</f>
        <v>3.0433503507704871</v>
      </c>
      <c r="L278" s="47">
        <f>IF(OR($A278="",$B278="",$C278=""),"",'OddsRatio_working_3-way'!I277)</f>
        <v>2.9680690220578905</v>
      </c>
      <c r="M278" s="48">
        <f>IF(OR($A278="",$B278="",$C278=""),"",'OddsRatio_working_3-way'!J277)</f>
        <v>2.9895779731186329</v>
      </c>
      <c r="N278" s="49">
        <f t="shared" si="55"/>
        <v>32.87009679062659</v>
      </c>
      <c r="O278" s="50">
        <f t="shared" si="56"/>
        <v>33.683138053998981</v>
      </c>
      <c r="P278" s="50">
        <f t="shared" si="57"/>
        <v>33.446765155374422</v>
      </c>
      <c r="Q278" t="s">
        <v>395</v>
      </c>
      <c r="R278" t="s">
        <v>396</v>
      </c>
      <c r="S278" s="40">
        <v>44470</v>
      </c>
      <c r="T278" s="52">
        <v>100</v>
      </c>
      <c r="U278" s="52">
        <f t="shared" si="58"/>
        <v>65.517241379310349</v>
      </c>
      <c r="V278" s="52">
        <f t="shared" si="59"/>
        <v>64.664310954063609</v>
      </c>
      <c r="W278" s="52">
        <f t="shared" si="60"/>
        <v>64.912280701754383</v>
      </c>
      <c r="X278" s="52">
        <f t="shared" si="61"/>
        <v>70.423408344182008</v>
      </c>
      <c r="Y278" s="52">
        <f t="shared" si="62"/>
        <v>69.570477918935268</v>
      </c>
      <c r="Z278" s="52">
        <f t="shared" si="63"/>
        <v>69.818447666626057</v>
      </c>
      <c r="AA278" s="52">
        <f t="shared" si="64"/>
        <v>-4.9061669648716588</v>
      </c>
      <c r="AB278" s="52">
        <f t="shared" si="65"/>
        <v>-4.9061669648716588</v>
      </c>
      <c r="AC278" s="52">
        <f t="shared" si="66"/>
        <v>-4.906166964871673</v>
      </c>
      <c r="AF278">
        <v>2.44</v>
      </c>
      <c r="AG278">
        <v>1.56</v>
      </c>
      <c r="AH278" s="59" t="s">
        <v>431</v>
      </c>
      <c r="AJ278" t="s">
        <v>414</v>
      </c>
    </row>
    <row r="279" spans="1:36" ht="15" x14ac:dyDescent="0.25">
      <c r="A279">
        <v>2.09</v>
      </c>
      <c r="B279">
        <v>3.01</v>
      </c>
      <c r="C279">
        <v>4.16</v>
      </c>
      <c r="D279" s="45">
        <f t="shared" si="67"/>
        <v>5.1079428527408988E-2</v>
      </c>
      <c r="E279" s="46">
        <f>IF(OR($A279="",$B279="",$C279=""),"",A279*'MPTO_working_3-way'!$I278)</f>
        <v>2.1967560056222846</v>
      </c>
      <c r="F279" s="47">
        <f>IF(OR($A279="",$B279="",$C279=""),"",B279*'MPTO_working_3-way'!$I278)</f>
        <v>3.1637490798675008</v>
      </c>
      <c r="G279" s="48">
        <f>IF(OR($A279="",$B279="",$C279=""),"",C279*'MPTO_working_3-way'!$I278)</f>
        <v>4.3724904226740211</v>
      </c>
      <c r="H279" s="46">
        <f>IF(OR($A279="",$B279="",$C279=""),"",'MPTO_working_3-way'!E278)</f>
        <v>2.167117606459791</v>
      </c>
      <c r="I279" s="47">
        <f>IF(OR($A279="",$B279="",$C279=""),"",'MPTO_working_3-way'!F278)</f>
        <v>3.1725944947888269</v>
      </c>
      <c r="J279" s="48">
        <f>IF(OR($A279="",$B279="",$C279=""),"",'MPTO_working_3-way'!G278)</f>
        <v>4.477114662318721</v>
      </c>
      <c r="K279" s="46">
        <f>IF(OR($A279="",$B279="",$C279=""),"",'OddsRatio_working_3-way'!H278)</f>
        <v>2.1795903380387474</v>
      </c>
      <c r="L279" s="47">
        <f>IF(OR($A279="",$B279="",$C279=""),"",'OddsRatio_working_3-way'!I278)</f>
        <v>3.1752078710622773</v>
      </c>
      <c r="M279" s="48">
        <f>IF(OR($A279="",$B279="",$C279=""),"",'OddsRatio_working_3-way'!J278)</f>
        <v>4.4197297873416916</v>
      </c>
      <c r="N279" s="49">
        <f t="shared" si="55"/>
        <v>45.521669108478243</v>
      </c>
      <c r="O279" s="50">
        <f t="shared" si="56"/>
        <v>31.608069248079573</v>
      </c>
      <c r="P279" s="50">
        <f t="shared" si="57"/>
        <v>22.870261643442191</v>
      </c>
      <c r="Q279" t="s">
        <v>397</v>
      </c>
      <c r="R279" t="s">
        <v>93</v>
      </c>
      <c r="S279" s="40">
        <v>44470</v>
      </c>
      <c r="T279" s="52">
        <v>100</v>
      </c>
      <c r="U279" s="52">
        <f t="shared" si="58"/>
        <v>52.153110047846894</v>
      </c>
      <c r="V279" s="52">
        <f t="shared" si="59"/>
        <v>66.777408637873762</v>
      </c>
      <c r="W279" s="52">
        <f t="shared" si="60"/>
        <v>75.961538461538453</v>
      </c>
      <c r="X279" s="52">
        <f t="shared" si="61"/>
        <v>57.261052900587785</v>
      </c>
      <c r="Y279" s="52">
        <f t="shared" si="62"/>
        <v>71.885351490614653</v>
      </c>
      <c r="Z279" s="52">
        <f t="shared" si="63"/>
        <v>81.069481314279358</v>
      </c>
      <c r="AA279" s="52">
        <f t="shared" si="64"/>
        <v>-5.1079428527408908</v>
      </c>
      <c r="AB279" s="52">
        <f t="shared" si="65"/>
        <v>-5.1079428527408908</v>
      </c>
      <c r="AC279" s="52">
        <f t="shared" si="66"/>
        <v>-5.107942852740905</v>
      </c>
      <c r="AF279">
        <v>2.5</v>
      </c>
      <c r="AG279">
        <v>1.53</v>
      </c>
      <c r="AH279" s="59" t="s">
        <v>419</v>
      </c>
      <c r="AJ279" t="s">
        <v>414</v>
      </c>
    </row>
    <row r="280" spans="1:36" ht="15" x14ac:dyDescent="0.25">
      <c r="A280">
        <v>1.52</v>
      </c>
      <c r="B280">
        <v>4.01</v>
      </c>
      <c r="C280">
        <v>6.18</v>
      </c>
      <c r="D280" s="45">
        <f t="shared" si="67"/>
        <v>6.9083593180224501E-2</v>
      </c>
      <c r="E280" s="46">
        <f>IF(OR($A280="",$B280="",$C280=""),"",A280*'MPTO_working_3-way'!$I279)</f>
        <v>1.6250070616339412</v>
      </c>
      <c r="F280" s="47">
        <f>IF(OR($A280="",$B280="",$C280=""),"",B280*'MPTO_working_3-way'!$I279)</f>
        <v>4.2870252086527003</v>
      </c>
      <c r="G280" s="48">
        <f>IF(OR($A280="",$B280="",$C280=""),"",C280*'MPTO_working_3-way'!$I279)</f>
        <v>6.6069366058537868</v>
      </c>
      <c r="H280" s="46">
        <f>IF(OR($A280="",$B280="",$C280=""),"",'MPTO_working_3-way'!E279)</f>
        <v>1.575133375825668</v>
      </c>
      <c r="I280" s="47">
        <f>IF(OR($A280="",$B280="",$C280=""),"",'MPTO_working_3-way'!F279)</f>
        <v>4.4179623102745209</v>
      </c>
      <c r="J280" s="48">
        <f>IF(OR($A280="",$B280="",$C280=""),"",'MPTO_working_3-way'!G279)</f>
        <v>7.2054190511508542</v>
      </c>
      <c r="K280" s="46">
        <f>IF(OR($A280="",$B280="",$C280=""),"",'OddsRatio_working_3-way'!H279)</f>
        <v>1.5909168896899857</v>
      </c>
      <c r="L280" s="47">
        <f>IF(OR($A280="",$B280="",$C280=""),"",'OddsRatio_working_3-way'!I279)</f>
        <v>4.4204996883978032</v>
      </c>
      <c r="M280" s="48">
        <f>IF(OR($A280="",$B280="",$C280=""),"",'OddsRatio_working_3-way'!J279)</f>
        <v>6.8864413242194749</v>
      </c>
      <c r="N280" s="49">
        <f t="shared" si="55"/>
        <v>61.538194116799851</v>
      </c>
      <c r="O280" s="50">
        <f t="shared" si="56"/>
        <v>23.326198268712158</v>
      </c>
      <c r="P280" s="50">
        <f t="shared" si="57"/>
        <v>15.13560761448799</v>
      </c>
      <c r="Q280" t="s">
        <v>91</v>
      </c>
      <c r="R280" t="s">
        <v>398</v>
      </c>
      <c r="S280" s="40">
        <v>44470</v>
      </c>
      <c r="T280" s="52">
        <v>100</v>
      </c>
      <c r="U280" s="52">
        <f t="shared" si="58"/>
        <v>34.21052631578948</v>
      </c>
      <c r="V280" s="52">
        <f t="shared" si="59"/>
        <v>75.062344139650875</v>
      </c>
      <c r="W280" s="52">
        <f t="shared" si="60"/>
        <v>83.818770226537225</v>
      </c>
      <c r="X280" s="52">
        <f t="shared" si="61"/>
        <v>41.118885633811914</v>
      </c>
      <c r="Y280" s="52">
        <f t="shared" si="62"/>
        <v>81.970703457673324</v>
      </c>
      <c r="Z280" s="52">
        <f t="shared" si="63"/>
        <v>90.727129544559659</v>
      </c>
      <c r="AA280" s="52">
        <f t="shared" si="64"/>
        <v>-6.9083593180224341</v>
      </c>
      <c r="AB280" s="52">
        <f t="shared" si="65"/>
        <v>-6.9083593180224483</v>
      </c>
      <c r="AC280" s="52">
        <f t="shared" si="66"/>
        <v>-6.9083593180224341</v>
      </c>
      <c r="AF280">
        <v>2.35</v>
      </c>
      <c r="AG280">
        <v>1.57</v>
      </c>
      <c r="AH280" s="59" t="s">
        <v>423</v>
      </c>
      <c r="AJ280" t="s">
        <v>414</v>
      </c>
    </row>
    <row r="281" spans="1:36" ht="15" x14ac:dyDescent="0.25">
      <c r="A281">
        <v>3.06</v>
      </c>
      <c r="B281">
        <v>3.56</v>
      </c>
      <c r="C281">
        <v>2.41</v>
      </c>
      <c r="D281" s="45">
        <f t="shared" si="67"/>
        <v>2.2634021361509049E-2</v>
      </c>
      <c r="E281" s="46">
        <f>IF(OR($A281="",$B281="",$C281=""),"",A281*'MPTO_working_3-way'!$I280)</f>
        <v>3.1292601053662179</v>
      </c>
      <c r="F281" s="47">
        <f>IF(OR($A281="",$B281="",$C281=""),"",B281*'MPTO_working_3-way'!$I280)</f>
        <v>3.6405771160469724</v>
      </c>
      <c r="G281" s="48">
        <f>IF(OR($A281="",$B281="",$C281=""),"",C281*'MPTO_working_3-way'!$I280)</f>
        <v>2.4645479914812372</v>
      </c>
      <c r="H281" s="46">
        <f>IF(OR($A281="",$B281="",$C281=""),"",'MPTO_working_3-way'!E280)</f>
        <v>3.1323148181142528</v>
      </c>
      <c r="I281" s="47">
        <f>IF(OR($A281="",$B281="",$C281=""),"",'MPTO_working_3-way'!F280)</f>
        <v>3.6582572736221097</v>
      </c>
      <c r="J281" s="48">
        <f>IF(OR($A281="",$B281="",$C281=""),"",'MPTO_working_3-way'!G280)</f>
        <v>2.454631743817103</v>
      </c>
      <c r="K281" s="46">
        <f>IF(OR($A281="",$B281="",$C281=""),"",'OddsRatio_working_3-way'!H280)</f>
        <v>3.1317392815857499</v>
      </c>
      <c r="L281" s="47">
        <f>IF(OR($A281="",$B281="",$C281=""),"",'OddsRatio_working_3-way'!I280)</f>
        <v>3.6491517285725816</v>
      </c>
      <c r="M281" s="48">
        <f>IF(OR($A281="",$B281="",$C281=""),"",'OddsRatio_working_3-way'!J280)</f>
        <v>2.4591031005028672</v>
      </c>
      <c r="N281" s="49">
        <f t="shared" si="55"/>
        <v>31.956435909087521</v>
      </c>
      <c r="O281" s="50">
        <f t="shared" si="56"/>
        <v>27.468172438710059</v>
      </c>
      <c r="P281" s="50">
        <f t="shared" si="57"/>
        <v>40.575391652202406</v>
      </c>
      <c r="Q281" t="s">
        <v>102</v>
      </c>
      <c r="R281" t="s">
        <v>143</v>
      </c>
      <c r="S281" s="40">
        <v>44470</v>
      </c>
      <c r="T281" s="52">
        <v>100</v>
      </c>
      <c r="U281" s="52">
        <f t="shared" si="58"/>
        <v>67.320261437908499</v>
      </c>
      <c r="V281" s="52">
        <f t="shared" si="59"/>
        <v>71.910112359550567</v>
      </c>
      <c r="W281" s="52">
        <f t="shared" si="60"/>
        <v>58.50622406639004</v>
      </c>
      <c r="X281" s="52">
        <f t="shared" si="61"/>
        <v>69.583663574059401</v>
      </c>
      <c r="Y281" s="52">
        <f t="shared" si="62"/>
        <v>74.173514495701468</v>
      </c>
      <c r="Z281" s="52">
        <f t="shared" si="63"/>
        <v>60.769626202540941</v>
      </c>
      <c r="AA281" s="52">
        <f t="shared" si="64"/>
        <v>-2.2634021361509014</v>
      </c>
      <c r="AB281" s="52">
        <f t="shared" si="65"/>
        <v>-2.2634021361509014</v>
      </c>
      <c r="AC281" s="52">
        <f t="shared" si="66"/>
        <v>-2.2634021361509014</v>
      </c>
      <c r="AF281">
        <v>1.6</v>
      </c>
      <c r="AG281">
        <v>2.4900000000000002</v>
      </c>
      <c r="AH281" s="59" t="s">
        <v>420</v>
      </c>
      <c r="AJ281" t="s">
        <v>310</v>
      </c>
    </row>
    <row r="282" spans="1:36" ht="15" x14ac:dyDescent="0.25">
      <c r="A282">
        <v>5.84</v>
      </c>
      <c r="B282">
        <v>4.5</v>
      </c>
      <c r="C282">
        <v>1.58</v>
      </c>
      <c r="D282" s="45">
        <f t="shared" si="67"/>
        <v>2.6366491339614218E-2</v>
      </c>
      <c r="E282" s="46">
        <f>IF(OR($A282="",$B282="",$C282=""),"",A282*'MPTO_working_3-way'!$I281)</f>
        <v>5.993980309423347</v>
      </c>
      <c r="F282" s="47">
        <f>IF(OR($A282="",$B282="",$C282=""),"",B282*'MPTO_working_3-way'!$I281)</f>
        <v>4.6186492110282638</v>
      </c>
      <c r="G282" s="48">
        <f>IF(OR($A282="",$B282="",$C282=""),"",C282*'MPTO_working_3-way'!$I281)</f>
        <v>1.6216590563165905</v>
      </c>
      <c r="H282" s="46">
        <f>IF(OR($A282="",$B282="",$C282=""),"",'MPTO_working_3-way'!E281)</f>
        <v>6.1559658417015886</v>
      </c>
      <c r="I282" s="47">
        <f>IF(OR($A282="",$B282="",$C282=""),"",'MPTO_working_3-way'!F281)</f>
        <v>4.6853024809303854</v>
      </c>
      <c r="J282" s="48">
        <f>IF(OR($A282="",$B282="",$C282=""),"",'MPTO_working_3-way'!G281)</f>
        <v>1.6022493993198295</v>
      </c>
      <c r="K282" s="46">
        <f>IF(OR($A282="",$B282="",$C282=""),"",'OddsRatio_working_3-way'!H281)</f>
        <v>6.080378111295123</v>
      </c>
      <c r="L282" s="47">
        <f>IF(OR($A282="",$B282="",$C282=""),"",'OddsRatio_working_3-way'!I281)</f>
        <v>4.6738271465977137</v>
      </c>
      <c r="M282" s="48">
        <f>IF(OR($A282="",$B282="",$C282=""),"",'OddsRatio_working_3-way'!J281)</f>
        <v>1.6088056414361926</v>
      </c>
      <c r="N282" s="49">
        <f t="shared" si="55"/>
        <v>16.683404822466049</v>
      </c>
      <c r="O282" s="50">
        <f t="shared" si="56"/>
        <v>21.651352036267049</v>
      </c>
      <c r="P282" s="50">
        <f t="shared" si="57"/>
        <v>61.665243141266913</v>
      </c>
      <c r="Q282" t="s">
        <v>103</v>
      </c>
      <c r="R282" t="s">
        <v>51</v>
      </c>
      <c r="S282" s="40">
        <v>44470</v>
      </c>
      <c r="T282" s="52">
        <v>100</v>
      </c>
      <c r="U282" s="52">
        <f t="shared" si="58"/>
        <v>82.876712328767113</v>
      </c>
      <c r="V282" s="52">
        <f t="shared" si="59"/>
        <v>77.777777777777771</v>
      </c>
      <c r="W282" s="52">
        <f t="shared" si="60"/>
        <v>36.708860759493668</v>
      </c>
      <c r="X282" s="52">
        <f t="shared" si="61"/>
        <v>85.51336146272854</v>
      </c>
      <c r="Y282" s="52">
        <f t="shared" si="62"/>
        <v>80.414426911739199</v>
      </c>
      <c r="Z282" s="52">
        <f t="shared" si="63"/>
        <v>39.345509893455102</v>
      </c>
      <c r="AA282" s="52">
        <f t="shared" si="64"/>
        <v>-2.6366491339614271</v>
      </c>
      <c r="AB282" s="52">
        <f t="shared" si="65"/>
        <v>-2.6366491339614271</v>
      </c>
      <c r="AC282" s="52">
        <f t="shared" si="66"/>
        <v>-2.6366491339614342</v>
      </c>
      <c r="AF282">
        <v>1.79</v>
      </c>
      <c r="AG282">
        <v>2.12</v>
      </c>
      <c r="AH282" s="59" t="s">
        <v>417</v>
      </c>
      <c r="AJ282" t="s">
        <v>310</v>
      </c>
    </row>
    <row r="283" spans="1:36" ht="15" x14ac:dyDescent="0.25">
      <c r="A283">
        <v>4.66</v>
      </c>
      <c r="B283">
        <v>3.67</v>
      </c>
      <c r="C283">
        <v>1.86</v>
      </c>
      <c r="D283" s="45">
        <f t="shared" si="67"/>
        <v>2.4706247312959562E-2</v>
      </c>
      <c r="E283" s="46">
        <f>IF(OR($A283="",$B283="",$C283=""),"",A283*'MPTO_working_3-way'!$I282)</f>
        <v>4.7751311124783919</v>
      </c>
      <c r="F283" s="47">
        <f>IF(OR($A283="",$B283="",$C283=""),"",B283*'MPTO_working_3-way'!$I282)</f>
        <v>3.7606719276385614</v>
      </c>
      <c r="G283" s="48">
        <f>IF(OR($A283="",$B283="",$C283=""),"",C283*'MPTO_working_3-way'!$I282)</f>
        <v>1.9059536200021048</v>
      </c>
      <c r="H283" s="46">
        <f>IF(OR($A283="",$B283="",$C283=""),"",'MPTO_working_3-way'!E282)</f>
        <v>4.8459741309111006</v>
      </c>
      <c r="I283" s="47">
        <f>IF(OR($A283="",$B283="",$C283=""),"",'MPTO_working_3-way'!F282)</f>
        <v>3.7843789789796451</v>
      </c>
      <c r="J283" s="48">
        <f>IF(OR($A283="",$B283="",$C283=""),"",'MPTO_working_3-way'!G282)</f>
        <v>1.8889344587758219</v>
      </c>
      <c r="K283" s="46">
        <f>IF(OR($A283="",$B283="",$C283=""),"",'OddsRatio_working_3-way'!H282)</f>
        <v>4.8107931205400485</v>
      </c>
      <c r="L283" s="47">
        <f>IF(OR($A283="",$B283="",$C283=""),"",'OddsRatio_working_3-way'!I282)</f>
        <v>3.78000481744315</v>
      </c>
      <c r="M283" s="48">
        <f>IF(OR($A283="",$B283="",$C283=""),"",'OddsRatio_working_3-way'!J282)</f>
        <v>1.8954322632962961</v>
      </c>
      <c r="N283" s="49">
        <f t="shared" si="55"/>
        <v>20.941833353785739</v>
      </c>
      <c r="O283" s="50">
        <f t="shared" si="56"/>
        <v>26.590992759847836</v>
      </c>
      <c r="P283" s="50">
        <f t="shared" si="57"/>
        <v>52.467173886366439</v>
      </c>
      <c r="Q283" t="s">
        <v>141</v>
      </c>
      <c r="R283" t="s">
        <v>97</v>
      </c>
      <c r="S283" s="40">
        <v>44470</v>
      </c>
      <c r="T283" s="52">
        <v>100</v>
      </c>
      <c r="U283" s="52">
        <f t="shared" si="58"/>
        <v>78.540772532188839</v>
      </c>
      <c r="V283" s="52">
        <f t="shared" si="59"/>
        <v>72.752043596730246</v>
      </c>
      <c r="W283" s="52">
        <f t="shared" si="60"/>
        <v>46.236559139784944</v>
      </c>
      <c r="X283" s="52">
        <f t="shared" si="61"/>
        <v>81.01139726348481</v>
      </c>
      <c r="Y283" s="52">
        <f t="shared" si="62"/>
        <v>75.222668328026216</v>
      </c>
      <c r="Z283" s="52">
        <f t="shared" si="63"/>
        <v>48.707183871080915</v>
      </c>
      <c r="AA283" s="52">
        <f t="shared" si="64"/>
        <v>-2.4706247312959704</v>
      </c>
      <c r="AB283" s="52">
        <f t="shared" si="65"/>
        <v>-2.4706247312959704</v>
      </c>
      <c r="AC283" s="52">
        <f t="shared" si="66"/>
        <v>-2.4706247312959704</v>
      </c>
      <c r="AF283">
        <v>1.93</v>
      </c>
      <c r="AG283">
        <v>1.97</v>
      </c>
      <c r="AH283" s="59" t="s">
        <v>428</v>
      </c>
      <c r="AJ283" t="s">
        <v>310</v>
      </c>
    </row>
    <row r="284" spans="1:36" ht="15" x14ac:dyDescent="0.25">
      <c r="A284">
        <v>1.83</v>
      </c>
      <c r="B284">
        <v>3.75</v>
      </c>
      <c r="C284">
        <v>4.78</v>
      </c>
      <c r="D284" s="45">
        <f t="shared" si="67"/>
        <v>2.231977501886262E-2</v>
      </c>
      <c r="E284" s="46">
        <f>IF(OR($A284="",$B284="",$C284=""),"",A284*'MPTO_working_3-way'!$I283)</f>
        <v>1.8708451882845187</v>
      </c>
      <c r="F284" s="47">
        <f>IF(OR($A284="",$B284="",$C284=""),"",B284*'MPTO_working_3-way'!$I283)</f>
        <v>3.8336991563207348</v>
      </c>
      <c r="G284" s="48">
        <f>IF(OR($A284="",$B284="",$C284=""),"",C284*'MPTO_working_3-way'!$I283)</f>
        <v>4.8866885245901637</v>
      </c>
      <c r="H284" s="46">
        <f>IF(OR($A284="",$B284="",$C284=""),"",'MPTO_working_3-way'!E283)</f>
        <v>1.8552594741798376</v>
      </c>
      <c r="I284" s="47">
        <f>IF(OR($A284="",$B284="",$C284=""),"",'MPTO_working_3-way'!F283)</f>
        <v>3.8576267000652678</v>
      </c>
      <c r="J284" s="48">
        <f>IF(OR($A284="",$B284="",$C284=""),"",'MPTO_working_3-way'!G283)</f>
        <v>4.9562586406182705</v>
      </c>
      <c r="K284" s="46">
        <f>IF(OR($A284="",$B284="",$C284=""),"",'OddsRatio_working_3-way'!H283)</f>
        <v>1.8611518466998096</v>
      </c>
      <c r="L284" s="47">
        <f>IF(OR($A284="",$B284="",$C284=""),"",'OddsRatio_working_3-way'!I283)</f>
        <v>3.8532139499090072</v>
      </c>
      <c r="M284" s="48">
        <f>IF(OR($A284="",$B284="",$C284=""),"",'OddsRatio_working_3-way'!J283)</f>
        <v>4.921872265693108</v>
      </c>
      <c r="N284" s="49">
        <f t="shared" si="55"/>
        <v>53.451777103853004</v>
      </c>
      <c r="O284" s="50">
        <f t="shared" si="56"/>
        <v>26.084467226680268</v>
      </c>
      <c r="P284" s="50">
        <f t="shared" si="57"/>
        <v>20.463755669466735</v>
      </c>
      <c r="Q284" t="s">
        <v>142</v>
      </c>
      <c r="R284" t="s">
        <v>254</v>
      </c>
      <c r="S284" s="40">
        <v>44470</v>
      </c>
      <c r="T284" s="52">
        <v>100</v>
      </c>
      <c r="U284" s="52">
        <f t="shared" si="58"/>
        <v>45.355191256830594</v>
      </c>
      <c r="V284" s="52">
        <f t="shared" si="59"/>
        <v>73.333333333333329</v>
      </c>
      <c r="W284" s="52">
        <f t="shared" si="60"/>
        <v>79.079497907949786</v>
      </c>
      <c r="X284" s="52">
        <f t="shared" si="61"/>
        <v>47.587168758716878</v>
      </c>
      <c r="Y284" s="52">
        <f t="shared" si="62"/>
        <v>75.565310835219606</v>
      </c>
      <c r="Z284" s="52">
        <f t="shared" si="63"/>
        <v>81.311475409836049</v>
      </c>
      <c r="AA284" s="52">
        <f t="shared" si="64"/>
        <v>-2.2319775018862842</v>
      </c>
      <c r="AB284" s="52">
        <f t="shared" si="65"/>
        <v>-2.2319775018862771</v>
      </c>
      <c r="AC284" s="52">
        <f t="shared" si="66"/>
        <v>-2.2319775018862629</v>
      </c>
      <c r="AF284">
        <v>1.91</v>
      </c>
      <c r="AG284">
        <v>2</v>
      </c>
      <c r="AH284" s="59" t="s">
        <v>429</v>
      </c>
      <c r="AJ284" t="s">
        <v>310</v>
      </c>
    </row>
    <row r="285" spans="1:36" ht="15" x14ac:dyDescent="0.25">
      <c r="A285">
        <v>1.78</v>
      </c>
      <c r="B285">
        <v>3.97</v>
      </c>
      <c r="C285">
        <v>4.8</v>
      </c>
      <c r="D285" s="45">
        <f t="shared" si="67"/>
        <v>2.2020254908065251E-2</v>
      </c>
      <c r="E285" s="46">
        <f>IF(OR($A285="",$B285="",$C285=""),"",A285*'MPTO_working_3-way'!$I284)</f>
        <v>1.8191960537363561</v>
      </c>
      <c r="F285" s="47">
        <f>IF(OR($A285="",$B285="",$C285=""),"",B285*'MPTO_working_3-way'!$I284)</f>
        <v>4.057420411985019</v>
      </c>
      <c r="G285" s="48">
        <f>IF(OR($A285="",$B285="",$C285=""),"",C285*'MPTO_working_3-way'!$I284)</f>
        <v>4.9056972235587128</v>
      </c>
      <c r="H285" s="46">
        <f>IF(OR($A285="",$B285="",$C285=""),"",'MPTO_working_3-way'!E284)</f>
        <v>1.8035641997636345</v>
      </c>
      <c r="I285" s="47">
        <f>IF(OR($A285="",$B285="",$C285=""),"",'MPTO_working_3-way'!F284)</f>
        <v>4.0891586444568402</v>
      </c>
      <c r="J285" s="48">
        <f>IF(OR($A285="",$B285="",$C285=""),"",'MPTO_working_3-way'!G284)</f>
        <v>4.9752914992900754</v>
      </c>
      <c r="K285" s="46">
        <f>IF(OR($A285="",$B285="",$C285=""),"",'OddsRatio_working_3-way'!H284)</f>
        <v>1.8093283100278008</v>
      </c>
      <c r="L285" s="47">
        <f>IF(OR($A285="",$B285="",$C285=""),"",'OddsRatio_working_3-way'!I284)</f>
        <v>4.0816731804904709</v>
      </c>
      <c r="M285" s="48">
        <f>IF(OR($A285="",$B285="",$C285=""),"",'OddsRatio_working_3-way'!J284)</f>
        <v>4.9428815103918478</v>
      </c>
      <c r="N285" s="49">
        <f t="shared" si="55"/>
        <v>54.969336479493222</v>
      </c>
      <c r="O285" s="50">
        <f t="shared" si="56"/>
        <v>24.646201242694694</v>
      </c>
      <c r="P285" s="50">
        <f t="shared" si="57"/>
        <v>20.384462277812073</v>
      </c>
      <c r="Q285" t="s">
        <v>94</v>
      </c>
      <c r="R285" t="s">
        <v>95</v>
      </c>
      <c r="S285" s="40">
        <v>44470</v>
      </c>
      <c r="T285" s="52">
        <v>100</v>
      </c>
      <c r="U285" s="52">
        <f t="shared" si="58"/>
        <v>43.820224719101127</v>
      </c>
      <c r="V285" s="52">
        <f t="shared" si="59"/>
        <v>74.811083123425689</v>
      </c>
      <c r="W285" s="52">
        <f t="shared" si="60"/>
        <v>79.166666666666671</v>
      </c>
      <c r="X285" s="52">
        <f t="shared" si="61"/>
        <v>46.022250209907646</v>
      </c>
      <c r="Y285" s="52">
        <f t="shared" si="62"/>
        <v>77.013108614232223</v>
      </c>
      <c r="Z285" s="52">
        <f t="shared" si="63"/>
        <v>81.368692157473191</v>
      </c>
      <c r="AA285" s="52">
        <f t="shared" si="64"/>
        <v>-2.2020254908065198</v>
      </c>
      <c r="AB285" s="52">
        <f t="shared" si="65"/>
        <v>-2.202025490806534</v>
      </c>
      <c r="AC285" s="52">
        <f t="shared" si="66"/>
        <v>-2.2020254908065198</v>
      </c>
      <c r="AF285">
        <v>1.75</v>
      </c>
      <c r="AG285">
        <v>2.1800000000000002</v>
      </c>
      <c r="AH285" s="59" t="s">
        <v>427</v>
      </c>
      <c r="AJ285" t="s">
        <v>310</v>
      </c>
    </row>
    <row r="286" spans="1:36" ht="15" x14ac:dyDescent="0.25">
      <c r="A286">
        <v>1.3</v>
      </c>
      <c r="B286">
        <v>5.45</v>
      </c>
      <c r="C286">
        <v>9.51</v>
      </c>
      <c r="D286" s="45">
        <f t="shared" si="67"/>
        <v>5.7869478845949729E-2</v>
      </c>
      <c r="E286" s="46">
        <f>IF(OR($A286="",$B286="",$C286=""),"",A286*'MPTO_working_3-way'!$I285)</f>
        <v>1.3752303224997346</v>
      </c>
      <c r="F286" s="47">
        <f>IF(OR($A286="",$B286="",$C286=""),"",B286*'MPTO_working_3-way'!$I285)</f>
        <v>5.7653886597104265</v>
      </c>
      <c r="G286" s="48">
        <f>IF(OR($A286="",$B286="",$C286=""),"",C286*'MPTO_working_3-way'!$I285)</f>
        <v>10.060338743824982</v>
      </c>
      <c r="H286" s="46">
        <f>IF(OR($A286="",$B286="",$C286=""),"",'MPTO_working_3-way'!E285)</f>
        <v>1.3334383319144782</v>
      </c>
      <c r="I286" s="47">
        <f>IF(OR($A286="",$B286="",$C286=""),"",'MPTO_working_3-way'!F285)</f>
        <v>6.0902670545362509</v>
      </c>
      <c r="J286" s="48">
        <f>IF(OR($A286="",$B286="",$C286=""),"",'MPTO_working_3-way'!G285)</f>
        <v>11.646508237856398</v>
      </c>
      <c r="K286" s="46">
        <f>IF(OR($A286="",$B286="",$C286=""),"",'OddsRatio_working_3-way'!H285)</f>
        <v>1.3447221393242026</v>
      </c>
      <c r="L286" s="47">
        <f>IF(OR($A286="",$B286="",$C286=""),"",'OddsRatio_working_3-way'!I285)</f>
        <v>6.1133783999756712</v>
      </c>
      <c r="M286" s="48">
        <f>IF(OR($A286="",$B286="",$C286=""),"",'OddsRatio_working_3-way'!J285)</f>
        <v>10.778618018829876</v>
      </c>
      <c r="N286" s="49">
        <f t="shared" si="55"/>
        <v>72.71509242046929</v>
      </c>
      <c r="O286" s="50">
        <f t="shared" si="56"/>
        <v>17.344884430570655</v>
      </c>
      <c r="P286" s="50">
        <f t="shared" si="57"/>
        <v>9.9400231489600497</v>
      </c>
      <c r="Q286" t="s">
        <v>53</v>
      </c>
      <c r="R286" t="s">
        <v>101</v>
      </c>
      <c r="S286" s="40">
        <v>44470</v>
      </c>
      <c r="T286" s="52">
        <v>100</v>
      </c>
      <c r="U286" s="52">
        <f t="shared" si="58"/>
        <v>23.076923076923073</v>
      </c>
      <c r="V286" s="52">
        <f t="shared" si="59"/>
        <v>81.651376146788976</v>
      </c>
      <c r="W286" s="52">
        <f t="shared" si="60"/>
        <v>89.484752891692949</v>
      </c>
      <c r="X286" s="52">
        <f t="shared" si="61"/>
        <v>28.86387096151805</v>
      </c>
      <c r="Y286" s="52">
        <f t="shared" si="62"/>
        <v>87.438324031383956</v>
      </c>
      <c r="Z286" s="52">
        <f t="shared" si="63"/>
        <v>95.271700776287929</v>
      </c>
      <c r="AA286" s="52">
        <f t="shared" si="64"/>
        <v>-5.7869478845949764</v>
      </c>
      <c r="AB286" s="52">
        <f t="shared" si="65"/>
        <v>-5.78694788459498</v>
      </c>
      <c r="AC286" s="52">
        <f t="shared" si="66"/>
        <v>-5.78694788459498</v>
      </c>
      <c r="AF286">
        <v>1.43</v>
      </c>
      <c r="AG286">
        <v>2.79</v>
      </c>
      <c r="AH286" s="59" t="s">
        <v>434</v>
      </c>
      <c r="AJ286" t="s">
        <v>310</v>
      </c>
    </row>
    <row r="287" spans="1:36" ht="15" x14ac:dyDescent="0.25">
      <c r="A287">
        <v>3.85</v>
      </c>
      <c r="B287">
        <v>3.94</v>
      </c>
      <c r="C287">
        <v>1.93</v>
      </c>
      <c r="D287" s="45">
        <f t="shared" si="67"/>
        <v>3.1682081365151271E-2</v>
      </c>
      <c r="E287" s="46">
        <f>IF(OR($A287="",$B287="",$C287=""),"",A287*'MPTO_working_3-way'!$I286)</f>
        <v>3.9719760132558326</v>
      </c>
      <c r="F287" s="47">
        <f>IF(OR($A287="",$B287="",$C287=""),"",B287*'MPTO_working_3-way'!$I286)</f>
        <v>4.0648274005786957</v>
      </c>
      <c r="G287" s="48">
        <f>IF(OR($A287="",$B287="",$C287=""),"",C287*'MPTO_working_3-way'!$I286)</f>
        <v>1.9911464170347419</v>
      </c>
      <c r="H287" s="46">
        <f>IF(OR($A287="",$B287="",$C287=""),"",'MPTO_working_3-way'!E286)</f>
        <v>4.0131701657796848</v>
      </c>
      <c r="I287" s="47">
        <f>IF(OR($A287="",$B287="",$C287=""),"",'MPTO_working_3-way'!F286)</f>
        <v>4.111057542207746</v>
      </c>
      <c r="J287" s="48">
        <f>IF(OR($A287="",$B287="",$C287=""),"",'MPTO_working_3-way'!G286)</f>
        <v>1.9701559933305621</v>
      </c>
      <c r="K287" s="46">
        <f>IF(OR($A287="",$B287="",$C287=""),"",'OddsRatio_working_3-way'!H286)</f>
        <v>3.9977589093825356</v>
      </c>
      <c r="L287" s="47">
        <f>IF(OR($A287="",$B287="",$C287=""),"",'OddsRatio_working_3-way'!I286)</f>
        <v>4.0924249802051431</v>
      </c>
      <c r="M287" s="48">
        <f>IF(OR($A287="",$B287="",$C287=""),"",'OddsRatio_working_3-way'!J286)</f>
        <v>1.978216065166932</v>
      </c>
      <c r="N287" s="49">
        <f t="shared" si="55"/>
        <v>25.176385674602781</v>
      </c>
      <c r="O287" s="50">
        <f t="shared" si="56"/>
        <v>24.601290570360586</v>
      </c>
      <c r="P287" s="50">
        <f t="shared" si="57"/>
        <v>50.222323755036633</v>
      </c>
      <c r="Q287" t="s">
        <v>257</v>
      </c>
      <c r="R287" t="s">
        <v>291</v>
      </c>
      <c r="S287" s="40">
        <v>44470</v>
      </c>
      <c r="T287" s="52">
        <v>100</v>
      </c>
      <c r="U287" s="52">
        <f t="shared" si="58"/>
        <v>74.025974025974023</v>
      </c>
      <c r="V287" s="52">
        <f t="shared" si="59"/>
        <v>74.619289340101517</v>
      </c>
      <c r="W287" s="52">
        <f t="shared" si="60"/>
        <v>48.186528497409334</v>
      </c>
      <c r="X287" s="52">
        <f t="shared" si="61"/>
        <v>77.194182162489156</v>
      </c>
      <c r="Y287" s="52">
        <f t="shared" si="62"/>
        <v>77.78749747661665</v>
      </c>
      <c r="Z287" s="52">
        <f t="shared" si="63"/>
        <v>51.354736633924446</v>
      </c>
      <c r="AA287" s="52">
        <f t="shared" si="64"/>
        <v>-3.1682081365151333</v>
      </c>
      <c r="AB287" s="52">
        <f t="shared" si="65"/>
        <v>-3.1682081365151333</v>
      </c>
      <c r="AC287" s="52">
        <f t="shared" si="66"/>
        <v>-3.168208136515112</v>
      </c>
      <c r="AF287">
        <v>1.61</v>
      </c>
      <c r="AG287">
        <v>2.4</v>
      </c>
      <c r="AH287" s="59" t="s">
        <v>417</v>
      </c>
      <c r="AJ287" t="s">
        <v>312</v>
      </c>
    </row>
    <row r="288" spans="1:36" ht="15" x14ac:dyDescent="0.25">
      <c r="A288">
        <v>1.72</v>
      </c>
      <c r="B288">
        <v>3.91</v>
      </c>
      <c r="C288">
        <v>5.13</v>
      </c>
      <c r="D288" s="45">
        <f t="shared" si="67"/>
        <v>3.2081598419676505E-2</v>
      </c>
      <c r="E288" s="46">
        <f>IF(OR($A288="",$B288="",$C288=""),"",A288*'MPTO_working_3-way'!$I287)</f>
        <v>1.7751803492818437</v>
      </c>
      <c r="F288" s="47">
        <f>IF(OR($A288="",$B288="",$C288=""),"",B288*'MPTO_working_3-way'!$I287)</f>
        <v>4.0354390498209352</v>
      </c>
      <c r="G288" s="48">
        <f>IF(OR($A288="",$B288="",$C288=""),"",C288*'MPTO_working_3-way'!$I287)</f>
        <v>5.2945785998929402</v>
      </c>
      <c r="H288" s="46">
        <f>IF(OR($A288="",$B288="",$C288=""),"",'MPTO_working_3-way'!E287)</f>
        <v>1.752229546125728</v>
      </c>
      <c r="I288" s="47">
        <f>IF(OR($A288="",$B288="",$C288=""),"",'MPTO_working_3-way'!F287)</f>
        <v>4.0806231641285269</v>
      </c>
      <c r="J288" s="48">
        <f>IF(OR($A288="",$B288="",$C288=""),"",'MPTO_working_3-way'!G287)</f>
        <v>5.4277646347096438</v>
      </c>
      <c r="K288" s="46">
        <f>IF(OR($A288="",$B288="",$C288=""),"",'OddsRatio_working_3-way'!H287)</f>
        <v>1.7604804016918005</v>
      </c>
      <c r="L288" s="47">
        <f>IF(OR($A288="",$B288="",$C288=""),"",'OddsRatio_working_3-way'!I287)</f>
        <v>4.0736082901710278</v>
      </c>
      <c r="M288" s="48">
        <f>IF(OR($A288="",$B288="",$C288=""),"",'OddsRatio_working_3-way'!J287)</f>
        <v>5.3622000819265798</v>
      </c>
      <c r="N288" s="49">
        <f t="shared" si="55"/>
        <v>56.332304512302315</v>
      </c>
      <c r="O288" s="50">
        <f t="shared" si="56"/>
        <v>24.780451089810736</v>
      </c>
      <c r="P288" s="50">
        <f t="shared" si="57"/>
        <v>18.887244397886938</v>
      </c>
      <c r="Q288" t="s">
        <v>294</v>
      </c>
      <c r="R288" t="s">
        <v>264</v>
      </c>
      <c r="S288" s="40">
        <v>44470</v>
      </c>
      <c r="T288" s="52">
        <v>100</v>
      </c>
      <c r="U288" s="52">
        <f t="shared" si="58"/>
        <v>41.860465116279073</v>
      </c>
      <c r="V288" s="52">
        <f t="shared" si="59"/>
        <v>74.424552429667528</v>
      </c>
      <c r="W288" s="52">
        <f t="shared" si="60"/>
        <v>80.50682261208577</v>
      </c>
      <c r="X288" s="52">
        <f t="shared" si="61"/>
        <v>45.068624958246716</v>
      </c>
      <c r="Y288" s="52">
        <f t="shared" si="62"/>
        <v>77.632712271635157</v>
      </c>
      <c r="Z288" s="52">
        <f t="shared" si="63"/>
        <v>83.714982454053427</v>
      </c>
      <c r="AA288" s="52">
        <f t="shared" si="64"/>
        <v>-3.2081598419676425</v>
      </c>
      <c r="AB288" s="52">
        <f t="shared" si="65"/>
        <v>-3.2081598419676283</v>
      </c>
      <c r="AC288" s="52">
        <f t="shared" si="66"/>
        <v>-3.2081598419676567</v>
      </c>
      <c r="AF288">
        <v>1.57</v>
      </c>
      <c r="AG288">
        <v>2.5099999999999998</v>
      </c>
      <c r="AH288" s="59" t="s">
        <v>422</v>
      </c>
      <c r="AJ288" t="s">
        <v>312</v>
      </c>
    </row>
    <row r="289" spans="1:36" ht="15" x14ac:dyDescent="0.25">
      <c r="A289">
        <v>3.23</v>
      </c>
      <c r="B289">
        <v>3.71</v>
      </c>
      <c r="C289">
        <v>2.23</v>
      </c>
      <c r="D289" s="45">
        <f t="shared" si="67"/>
        <v>2.7569795469098102E-2</v>
      </c>
      <c r="E289" s="46">
        <f>IF(OR($A289="",$B289="",$C289=""),"",A289*'MPTO_working_3-way'!$I288)</f>
        <v>3.3190504393651867</v>
      </c>
      <c r="F289" s="47">
        <f>IF(OR($A289="",$B289="",$C289=""),"",B289*'MPTO_working_3-way'!$I288)</f>
        <v>3.812283941190354</v>
      </c>
      <c r="G289" s="48">
        <f>IF(OR($A289="",$B289="",$C289=""),"",C289*'MPTO_working_3-way'!$I288)</f>
        <v>2.2914806438960889</v>
      </c>
      <c r="H289" s="46">
        <f>IF(OR($A289="",$B289="",$C289=""),"",'MPTO_working_3-way'!E288)</f>
        <v>3.3288106846780354</v>
      </c>
      <c r="I289" s="47">
        <f>IF(OR($A289="",$B289="",$C289=""),"",'MPTO_working_3-way'!F288)</f>
        <v>3.8409560405901524</v>
      </c>
      <c r="J289" s="48">
        <f>IF(OR($A289="",$B289="",$C289=""),"",'MPTO_working_3-way'!G288)</f>
        <v>2.2766567748153466</v>
      </c>
      <c r="K289" s="46">
        <f>IF(OR($A289="",$B289="",$C289=""),"",'OddsRatio_working_3-way'!H288)</f>
        <v>3.3260548483479138</v>
      </c>
      <c r="L289" s="47">
        <f>IF(OR($A289="",$B289="",$C289=""),"",'OddsRatio_working_3-way'!I288)</f>
        <v>3.8267303314003804</v>
      </c>
      <c r="M289" s="48">
        <f>IF(OR($A289="",$B289="",$C289=""),"",'OddsRatio_working_3-way'!J288)</f>
        <v>2.2829809253219433</v>
      </c>
      <c r="N289" s="49">
        <f t="shared" si="55"/>
        <v>30.129099218849582</v>
      </c>
      <c r="O289" s="50">
        <f t="shared" si="56"/>
        <v>26.23099473770462</v>
      </c>
      <c r="P289" s="50">
        <f t="shared" si="57"/>
        <v>43.639906043445798</v>
      </c>
      <c r="Q289" t="s">
        <v>259</v>
      </c>
      <c r="R289" t="s">
        <v>297</v>
      </c>
      <c r="S289" s="40">
        <v>44470</v>
      </c>
      <c r="T289" s="52">
        <v>100</v>
      </c>
      <c r="U289" s="52">
        <f t="shared" si="58"/>
        <v>69.040247678018574</v>
      </c>
      <c r="V289" s="52">
        <f t="shared" si="59"/>
        <v>73.045822102425873</v>
      </c>
      <c r="W289" s="52">
        <f t="shared" si="60"/>
        <v>55.156950672645742</v>
      </c>
      <c r="X289" s="52">
        <f t="shared" si="61"/>
        <v>71.797227224928378</v>
      </c>
      <c r="Y289" s="52">
        <f t="shared" si="62"/>
        <v>75.802801649335677</v>
      </c>
      <c r="Z289" s="52">
        <f t="shared" si="63"/>
        <v>57.913930219555553</v>
      </c>
      <c r="AA289" s="52">
        <f t="shared" si="64"/>
        <v>-2.756979546909804</v>
      </c>
      <c r="AB289" s="52">
        <f t="shared" si="65"/>
        <v>-2.756979546909804</v>
      </c>
      <c r="AC289" s="52">
        <f t="shared" si="66"/>
        <v>-2.7569795469098111</v>
      </c>
      <c r="AF289">
        <v>1.69</v>
      </c>
      <c r="AG289">
        <v>2.25</v>
      </c>
      <c r="AH289" s="59" t="s">
        <v>429</v>
      </c>
      <c r="AJ289" t="s">
        <v>312</v>
      </c>
    </row>
    <row r="290" spans="1:36" ht="15" x14ac:dyDescent="0.25">
      <c r="A290">
        <v>1.69</v>
      </c>
      <c r="B290">
        <v>4.26</v>
      </c>
      <c r="C290">
        <v>4.91</v>
      </c>
      <c r="D290" s="45">
        <f t="shared" si="67"/>
        <v>3.0123748148960239E-2</v>
      </c>
      <c r="E290" s="46">
        <f>IF(OR($A290="",$B290="",$C290=""),"",A290*'MPTO_working_3-way'!$I289)</f>
        <v>1.7409091343717427</v>
      </c>
      <c r="F290" s="47">
        <f>IF(OR($A290="",$B290="",$C290=""),"",B290*'MPTO_working_3-way'!$I289)</f>
        <v>4.3883271671145705</v>
      </c>
      <c r="G290" s="48">
        <f>IF(OR($A290="",$B290="",$C290=""),"",C290*'MPTO_working_3-way'!$I289)</f>
        <v>5.0579076034113948</v>
      </c>
      <c r="H290" s="46">
        <f>IF(OR($A290="",$B290="",$C290=""),"",'MPTO_working_3-way'!E289)</f>
        <v>1.7191738847693718</v>
      </c>
      <c r="I290" s="47">
        <f>IF(OR($A290="",$B290="",$C290=""),"",'MPTO_working_3-way'!F289)</f>
        <v>4.4503676928819145</v>
      </c>
      <c r="J290" s="48">
        <f>IF(OR($A290="",$B290="",$C290=""),"",'MPTO_working_3-way'!G289)</f>
        <v>5.1646293148211431</v>
      </c>
      <c r="K290" s="46">
        <f>IF(OR($A290="",$B290="",$C290=""),"",'OddsRatio_working_3-way'!H289)</f>
        <v>1.7268140194543622</v>
      </c>
      <c r="L290" s="47">
        <f>IF(OR($A290="",$B290="",$C290=""),"",'OddsRatio_working_3-way'!I289)</f>
        <v>4.4339329035090174</v>
      </c>
      <c r="M290" s="48">
        <f>IF(OR($A290="",$B290="",$C290=""),"",'OddsRatio_working_3-way'!J289)</f>
        <v>5.1186127769080549</v>
      </c>
      <c r="N290" s="49">
        <f t="shared" si="55"/>
        <v>57.441251829658469</v>
      </c>
      <c r="O290" s="50">
        <f t="shared" si="56"/>
        <v>22.787726664817558</v>
      </c>
      <c r="P290" s="50">
        <f t="shared" si="57"/>
        <v>19.771021505523994</v>
      </c>
      <c r="Q290" t="s">
        <v>293</v>
      </c>
      <c r="R290" t="s">
        <v>262</v>
      </c>
      <c r="S290" s="40">
        <v>44470</v>
      </c>
      <c r="T290" s="52">
        <v>100</v>
      </c>
      <c r="U290" s="52">
        <f t="shared" si="58"/>
        <v>40.828402366863905</v>
      </c>
      <c r="V290" s="52">
        <f t="shared" si="59"/>
        <v>76.525821596244128</v>
      </c>
      <c r="W290" s="52">
        <f t="shared" si="60"/>
        <v>79.633401221995925</v>
      </c>
      <c r="X290" s="52">
        <f t="shared" si="61"/>
        <v>43.84077718175994</v>
      </c>
      <c r="Y290" s="52">
        <f t="shared" si="62"/>
        <v>79.538196411140177</v>
      </c>
      <c r="Z290" s="52">
        <f t="shared" si="63"/>
        <v>82.645776036891959</v>
      </c>
      <c r="AA290" s="52">
        <f t="shared" si="64"/>
        <v>-3.0123748148960345</v>
      </c>
      <c r="AB290" s="52">
        <f t="shared" si="65"/>
        <v>-3.0123748148960487</v>
      </c>
      <c r="AC290" s="52">
        <f t="shared" si="66"/>
        <v>-3.0123748148960345</v>
      </c>
      <c r="AF290">
        <v>1.53</v>
      </c>
      <c r="AG290">
        <v>2.61</v>
      </c>
      <c r="AH290" s="59" t="s">
        <v>420</v>
      </c>
      <c r="AJ290" t="s">
        <v>312</v>
      </c>
    </row>
    <row r="291" spans="1:36" ht="15" x14ac:dyDescent="0.25">
      <c r="A291">
        <v>2.78</v>
      </c>
      <c r="B291">
        <v>2.99</v>
      </c>
      <c r="C291">
        <v>3</v>
      </c>
      <c r="D291" s="45">
        <f t="shared" si="67"/>
        <v>2.7493724084277638E-2</v>
      </c>
      <c r="E291" s="46">
        <f>IF(OR($A291="",$B291="",$C291=""),"",A291*'MPTO_working_3-way'!$I290)</f>
        <v>2.8564325529542915</v>
      </c>
      <c r="F291" s="47">
        <f>IF(OR($A291="",$B291="",$C291=""),"",B291*'MPTO_working_3-way'!$I290)</f>
        <v>3.0722062350119903</v>
      </c>
      <c r="G291" s="48">
        <f>IF(OR($A291="",$B291="",$C291=""),"",C291*'MPTO_working_3-way'!$I290)</f>
        <v>3.0824811722528329</v>
      </c>
      <c r="H291" s="46">
        <f>IF(OR($A291="",$B291="",$C291=""),"",'MPTO_working_3-way'!E290)</f>
        <v>2.8526791842711363</v>
      </c>
      <c r="I291" s="47">
        <f>IF(OR($A291="",$B291="",$C291=""),"",'MPTO_working_3-way'!F290)</f>
        <v>3.074240581234795</v>
      </c>
      <c r="J291" s="48">
        <f>IF(OR($A291="",$B291="",$C291=""),"",'MPTO_working_3-way'!G290)</f>
        <v>3.0848129974021687</v>
      </c>
      <c r="K291" s="46">
        <f>IF(OR($A291="",$B291="",$C291=""),"",'OddsRatio_working_3-way'!H290)</f>
        <v>2.8544812166402442</v>
      </c>
      <c r="L291" s="47">
        <f>IF(OR($A291="",$B291="",$C291=""),"",'OddsRatio_working_3-way'!I290)</f>
        <v>3.0732683264685887</v>
      </c>
      <c r="M291" s="48">
        <f>IF(OR($A291="",$B291="",$C291=""),"",'OddsRatio_working_3-way'!J290)</f>
        <v>3.0836867602699378</v>
      </c>
      <c r="N291" s="49">
        <f t="shared" si="55"/>
        <v>35.00870339002897</v>
      </c>
      <c r="O291" s="50">
        <f t="shared" si="56"/>
        <v>32.549898135210874</v>
      </c>
      <c r="P291" s="50">
        <f t="shared" si="57"/>
        <v>32.44139847476017</v>
      </c>
      <c r="Q291" t="s">
        <v>399</v>
      </c>
      <c r="R291" t="s">
        <v>171</v>
      </c>
      <c r="S291" s="40">
        <v>44470</v>
      </c>
      <c r="T291" s="52">
        <v>100</v>
      </c>
      <c r="U291" s="52">
        <f t="shared" si="58"/>
        <v>64.02877697841727</v>
      </c>
      <c r="V291" s="52">
        <f t="shared" si="59"/>
        <v>66.555183946488299</v>
      </c>
      <c r="W291" s="52">
        <f t="shared" si="60"/>
        <v>66.666666666666657</v>
      </c>
      <c r="X291" s="52">
        <f t="shared" si="61"/>
        <v>66.77814938684503</v>
      </c>
      <c r="Y291" s="52">
        <f t="shared" si="62"/>
        <v>69.304556354916073</v>
      </c>
      <c r="Z291" s="52">
        <f t="shared" si="63"/>
        <v>69.416039075094432</v>
      </c>
      <c r="AA291" s="52">
        <f t="shared" si="64"/>
        <v>-2.7493724084277602</v>
      </c>
      <c r="AB291" s="52">
        <f t="shared" si="65"/>
        <v>-2.7493724084277744</v>
      </c>
      <c r="AC291" s="52">
        <f t="shared" si="66"/>
        <v>-2.7493724084277744</v>
      </c>
      <c r="AF291">
        <v>2.4900000000000002</v>
      </c>
      <c r="AG291">
        <v>1.57</v>
      </c>
      <c r="AH291" s="59" t="s">
        <v>434</v>
      </c>
      <c r="AJ291" t="s">
        <v>313</v>
      </c>
    </row>
    <row r="292" spans="1:36" ht="15" x14ac:dyDescent="0.25">
      <c r="A292">
        <v>3.11</v>
      </c>
      <c r="B292">
        <v>3.1</v>
      </c>
      <c r="C292">
        <v>2.61</v>
      </c>
      <c r="D292" s="45">
        <f t="shared" si="67"/>
        <v>2.7265815973526397E-2</v>
      </c>
      <c r="E292" s="46">
        <f>IF(OR($A292="",$B292="",$C292=""),"",A292*'MPTO_working_3-way'!$I291)</f>
        <v>3.194796687677667</v>
      </c>
      <c r="F292" s="47">
        <f>IF(OR($A292="",$B292="",$C292=""),"",B292*'MPTO_working_3-way'!$I291)</f>
        <v>3.1845240295179318</v>
      </c>
      <c r="G292" s="48">
        <f>IF(OR($A292="",$B292="",$C292=""),"",C292*'MPTO_working_3-way'!$I291)</f>
        <v>2.6811637796909036</v>
      </c>
      <c r="H292" s="46">
        <f>IF(OR($A292="",$B292="",$C292=""),"",'MPTO_working_3-way'!E291)</f>
        <v>3.2004628838622784</v>
      </c>
      <c r="I292" s="47">
        <f>IF(OR($A292="",$B292="",$C292=""),"",'MPTO_working_3-way'!F291)</f>
        <v>3.1898736584209484</v>
      </c>
      <c r="J292" s="48">
        <f>IF(OR($A292="",$B292="",$C292=""),"",'MPTO_working_3-way'!G291)</f>
        <v>2.6734168150835202</v>
      </c>
      <c r="K292" s="46">
        <f>IF(OR($A292="",$B292="",$C292=""),"",'OddsRatio_working_3-way'!H291)</f>
        <v>3.1978171665975066</v>
      </c>
      <c r="L292" s="47">
        <f>IF(OR($A292="",$B292="",$C292=""),"",'OddsRatio_working_3-way'!I291)</f>
        <v>3.187400971495149</v>
      </c>
      <c r="M292" s="48">
        <f>IF(OR($A292="",$B292="",$C292=""),"",'OddsRatio_working_3-way'!J291)</f>
        <v>2.6770074114796145</v>
      </c>
      <c r="N292" s="49">
        <f t="shared" si="55"/>
        <v>31.300896356159395</v>
      </c>
      <c r="O292" s="50">
        <f t="shared" si="56"/>
        <v>31.401866989566361</v>
      </c>
      <c r="P292" s="50">
        <f t="shared" si="57"/>
        <v>37.297236654274229</v>
      </c>
      <c r="Q292" t="s">
        <v>185</v>
      </c>
      <c r="R292" t="s">
        <v>174</v>
      </c>
      <c r="S292" s="40">
        <v>44470</v>
      </c>
      <c r="T292" s="52">
        <v>100</v>
      </c>
      <c r="U292" s="52">
        <f t="shared" si="58"/>
        <v>67.845659163987136</v>
      </c>
      <c r="V292" s="52">
        <f t="shared" si="59"/>
        <v>67.741935483870961</v>
      </c>
      <c r="W292" s="52">
        <f t="shared" si="60"/>
        <v>61.685823754789276</v>
      </c>
      <c r="X292" s="52">
        <f t="shared" si="61"/>
        <v>70.572240761339771</v>
      </c>
      <c r="Y292" s="52">
        <f t="shared" si="62"/>
        <v>70.468517081223595</v>
      </c>
      <c r="Z292" s="52">
        <f t="shared" si="63"/>
        <v>64.412405352141903</v>
      </c>
      <c r="AA292" s="52">
        <f t="shared" si="64"/>
        <v>-2.7265815973526344</v>
      </c>
      <c r="AB292" s="52">
        <f t="shared" si="65"/>
        <v>-2.7265815973526344</v>
      </c>
      <c r="AC292" s="52">
        <f t="shared" si="66"/>
        <v>-2.7265815973526273</v>
      </c>
      <c r="AF292">
        <v>2.73</v>
      </c>
      <c r="AG292">
        <v>1.49</v>
      </c>
      <c r="AH292" s="59" t="s">
        <v>417</v>
      </c>
      <c r="AJ292" t="s">
        <v>313</v>
      </c>
    </row>
    <row r="293" spans="1:36" s="52" customFormat="1" ht="15" x14ac:dyDescent="0.25">
      <c r="A293">
        <v>9</v>
      </c>
      <c r="B293">
        <v>4.68</v>
      </c>
      <c r="C293">
        <v>1.41</v>
      </c>
      <c r="D293" s="45">
        <f t="shared" si="67"/>
        <v>3.4006182942353247E-2</v>
      </c>
      <c r="E293" s="46">
        <f>IF(OR($A293="",$B293="",$C293=""),"",A293*'MPTO_working_3-way'!$I292)</f>
        <v>9.3060556464811786</v>
      </c>
      <c r="F293" s="47">
        <f>IF(OR($A293="",$B293="",$C293=""),"",B293*'MPTO_working_3-way'!$I292)</f>
        <v>4.8391489361702131</v>
      </c>
      <c r="G293" s="48">
        <f>IF(OR($A293="",$B293="",$C293=""),"",C293*'MPTO_working_3-way'!$I292)</f>
        <v>1.4579487179487181</v>
      </c>
      <c r="H293" s="46">
        <f>IF(OR($A293="",$B293="",$C293=""),"",'MPTO_working_3-way'!E292)</f>
        <v>10.022478736330502</v>
      </c>
      <c r="I293" s="47">
        <f>IF(OR($A293="",$B293="",$C293=""),"",'MPTO_working_3-way'!F292)</f>
        <v>4.9421809466746565</v>
      </c>
      <c r="J293" s="48">
        <f>IF(OR($A293="",$B293="",$C293=""),"",'MPTO_working_3-way'!G292)</f>
        <v>1.4329019369408493</v>
      </c>
      <c r="K293" s="46">
        <f>IF(OR($A293="",$B293="",$C293=""),"",'OddsRatio_working_3-way'!H292)</f>
        <v>9.600465018270036</v>
      </c>
      <c r="L293" s="47">
        <f>IF(OR($A293="",$B293="",$C293=""),"",'OddsRatio_working_3-way'!I292)</f>
        <v>4.9562139084042149</v>
      </c>
      <c r="M293" s="48">
        <f>IF(OR($A293="",$B293="",$C293=""),"",'OddsRatio_working_3-way'!J292)</f>
        <v>1.4407738321863388</v>
      </c>
      <c r="N293" s="49">
        <f t="shared" si="55"/>
        <v>10.745691171297924</v>
      </c>
      <c r="O293" s="50">
        <f t="shared" si="56"/>
        <v>20.664790714034471</v>
      </c>
      <c r="P293" s="50">
        <f t="shared" si="57"/>
        <v>68.589518114667598</v>
      </c>
      <c r="Q293" t="s">
        <v>299</v>
      </c>
      <c r="R293" t="s">
        <v>265</v>
      </c>
      <c r="S293" s="40">
        <v>44470</v>
      </c>
      <c r="T293" s="52">
        <v>100</v>
      </c>
      <c r="U293" s="52">
        <f t="shared" si="58"/>
        <v>88.888888888888886</v>
      </c>
      <c r="V293" s="52">
        <f t="shared" si="59"/>
        <v>78.632478632478637</v>
      </c>
      <c r="W293" s="52">
        <f t="shared" si="60"/>
        <v>29.078014184397166</v>
      </c>
      <c r="X293" s="52">
        <f t="shared" si="61"/>
        <v>92.289507183124215</v>
      </c>
      <c r="Y293" s="52">
        <f t="shared" si="62"/>
        <v>82.033096926713938</v>
      </c>
      <c r="Z293" s="52">
        <f t="shared" si="63"/>
        <v>32.478632478632477</v>
      </c>
      <c r="AA293" s="52">
        <f t="shared" si="64"/>
        <v>-3.4006182942353291</v>
      </c>
      <c r="AB293" s="52">
        <f t="shared" si="65"/>
        <v>-3.4006182942353007</v>
      </c>
      <c r="AC293" s="52">
        <f t="shared" si="66"/>
        <v>-3.4006182942353114</v>
      </c>
      <c r="AD293" s="53"/>
      <c r="AE293" s="53"/>
      <c r="AF293">
        <v>1.88</v>
      </c>
      <c r="AG293">
        <v>2</v>
      </c>
      <c r="AH293" s="59" t="s">
        <v>428</v>
      </c>
      <c r="AI293" s="53"/>
      <c r="AJ293" t="s">
        <v>314</v>
      </c>
    </row>
    <row r="294" spans="1:36" ht="15" x14ac:dyDescent="0.25">
      <c r="A294">
        <v>1.53</v>
      </c>
      <c r="B294">
        <v>4.55</v>
      </c>
      <c r="C294">
        <v>6.37</v>
      </c>
      <c r="D294" s="45">
        <f t="shared" si="67"/>
        <v>3.0360862293635327E-2</v>
      </c>
      <c r="E294" s="46">
        <f>IF(OR($A294="",$B294="",$C294=""),"",A294*'MPTO_working_3-way'!$I293)</f>
        <v>1.576452119309262</v>
      </c>
      <c r="F294" s="47">
        <f>IF(OR($A294="",$B294="",$C294=""),"",B294*'MPTO_working_3-way'!$I293)</f>
        <v>4.6881419234360404</v>
      </c>
      <c r="G294" s="48">
        <f>IF(OR($A294="",$B294="",$C294=""),"",C294*'MPTO_working_3-way'!$I293)</f>
        <v>6.5633986928104573</v>
      </c>
      <c r="H294" s="46">
        <f>IF(OR($A294="",$B294="",$C294=""),"",'MPTO_working_3-way'!E293)</f>
        <v>1.5540631760222385</v>
      </c>
      <c r="I294" s="47">
        <f>IF(OR($A294="",$B294="",$C294=""),"",'MPTO_working_3-way'!F293)</f>
        <v>4.7696285541834538</v>
      </c>
      <c r="J294" s="48">
        <f>IF(OR($A294="",$B294="",$C294=""),"",'MPTO_working_3-way'!G293)</f>
        <v>6.808947160056821</v>
      </c>
      <c r="K294" s="46">
        <f>IF(OR($A294="",$B294="",$C294=""),"",'OddsRatio_working_3-way'!H293)</f>
        <v>1.5614418313285605</v>
      </c>
      <c r="L294" s="47">
        <f>IF(OR($A294="",$B294="",$C294=""),"",'OddsRatio_working_3-way'!I293)</f>
        <v>4.7606009456913041</v>
      </c>
      <c r="M294" s="48">
        <f>IF(OR($A294="",$B294="",$C294=""),"",'OddsRatio_working_3-way'!J293)</f>
        <v>6.6885710079893803</v>
      </c>
      <c r="N294" s="49">
        <f t="shared" si="55"/>
        <v>63.433578968333002</v>
      </c>
      <c r="O294" s="50">
        <f t="shared" si="56"/>
        <v>21.330412268472418</v>
      </c>
      <c r="P294" s="50">
        <f t="shared" si="57"/>
        <v>15.236008763194583</v>
      </c>
      <c r="Q294" t="s">
        <v>304</v>
      </c>
      <c r="R294" t="s">
        <v>267</v>
      </c>
      <c r="S294" s="40">
        <v>44470</v>
      </c>
      <c r="T294" s="52">
        <v>100</v>
      </c>
      <c r="U294" s="52">
        <f t="shared" si="58"/>
        <v>34.640522875816991</v>
      </c>
      <c r="V294" s="52">
        <f t="shared" si="59"/>
        <v>78.021978021978015</v>
      </c>
      <c r="W294" s="52">
        <f t="shared" si="60"/>
        <v>84.301412872841439</v>
      </c>
      <c r="X294" s="52">
        <f t="shared" si="61"/>
        <v>37.676609105180539</v>
      </c>
      <c r="Y294" s="52">
        <f t="shared" si="62"/>
        <v>81.058064251341563</v>
      </c>
      <c r="Z294" s="52">
        <f t="shared" si="63"/>
        <v>87.337499102204987</v>
      </c>
      <c r="AA294" s="52">
        <f t="shared" si="64"/>
        <v>-3.0360862293635478</v>
      </c>
      <c r="AB294" s="52">
        <f t="shared" si="65"/>
        <v>-3.0360862293635478</v>
      </c>
      <c r="AC294" s="52">
        <f t="shared" si="66"/>
        <v>-3.0360862293635478</v>
      </c>
      <c r="AF294">
        <v>2.13</v>
      </c>
      <c r="AG294">
        <v>1.77</v>
      </c>
      <c r="AH294" s="59" t="s">
        <v>434</v>
      </c>
      <c r="AJ294" t="s">
        <v>314</v>
      </c>
    </row>
    <row r="295" spans="1:36" ht="15" x14ac:dyDescent="0.25">
      <c r="A295">
        <v>2.33</v>
      </c>
      <c r="B295">
        <v>3.56</v>
      </c>
      <c r="C295">
        <v>3.2</v>
      </c>
      <c r="D295" s="45">
        <f t="shared" si="67"/>
        <v>2.258342576071759E-2</v>
      </c>
      <c r="E295" s="46">
        <f>IF(OR($A295="",$B295="",$C295=""),"",A295*'MPTO_working_3-way'!$I294)</f>
        <v>2.3826193820224719</v>
      </c>
      <c r="F295" s="47">
        <f>IF(OR($A295="",$B295="",$C295=""),"",B295*'MPTO_working_3-way'!$I294)</f>
        <v>3.6403969957081546</v>
      </c>
      <c r="G295" s="48">
        <f>IF(OR($A295="",$B295="",$C295=""),"",C295*'MPTO_working_3-way'!$I294)</f>
        <v>3.2722669624342964</v>
      </c>
      <c r="H295" s="46">
        <f>IF(OR($A295="",$B295="",$C295=""),"",'MPTO_working_3-way'!E294)</f>
        <v>2.3715973286125798</v>
      </c>
      <c r="I295" s="47">
        <f>IF(OR($A295="",$B295="",$C295=""),"",'MPTO_working_3-way'!F294)</f>
        <v>3.658031583163976</v>
      </c>
      <c r="J295" s="48">
        <f>IF(OR($A295="",$B295="",$C295=""),"",'MPTO_working_3-way'!G294)</f>
        <v>3.2789874885525863</v>
      </c>
      <c r="K295" s="46">
        <f>IF(OR($A295="",$B295="",$C295=""),"",'OddsRatio_working_3-way'!H294)</f>
        <v>2.3764192360139975</v>
      </c>
      <c r="L295" s="47">
        <f>IF(OR($A295="",$B295="",$C295=""),"",'OddsRatio_working_3-way'!I294)</f>
        <v>3.6493483039066414</v>
      </c>
      <c r="M295" s="48">
        <f>IF(OR($A295="",$B295="",$C295=""),"",'OddsRatio_working_3-way'!J294)</f>
        <v>3.2767836986697705</v>
      </c>
      <c r="N295" s="49">
        <f t="shared" si="55"/>
        <v>41.970614674978265</v>
      </c>
      <c r="O295" s="50">
        <f t="shared" si="56"/>
        <v>27.469531514803187</v>
      </c>
      <c r="P295" s="50">
        <f t="shared" si="57"/>
        <v>30.559853810218545</v>
      </c>
      <c r="Q295" t="s">
        <v>153</v>
      </c>
      <c r="R295" t="s">
        <v>150</v>
      </c>
      <c r="S295" s="40">
        <v>44470</v>
      </c>
      <c r="T295" s="52">
        <v>100</v>
      </c>
      <c r="U295" s="52">
        <f t="shared" si="58"/>
        <v>57.081545064377686</v>
      </c>
      <c r="V295" s="52">
        <f t="shared" si="59"/>
        <v>71.910112359550567</v>
      </c>
      <c r="W295" s="52">
        <f t="shared" si="60"/>
        <v>68.75</v>
      </c>
      <c r="X295" s="52">
        <f t="shared" si="61"/>
        <v>59.33988764044944</v>
      </c>
      <c r="Y295" s="52">
        <f t="shared" si="62"/>
        <v>74.168454935622321</v>
      </c>
      <c r="Z295" s="52">
        <f t="shared" si="63"/>
        <v>71.008342576071755</v>
      </c>
      <c r="AA295" s="52">
        <f t="shared" si="64"/>
        <v>-2.2583425760717546</v>
      </c>
      <c r="AB295" s="52">
        <f t="shared" si="65"/>
        <v>-2.2583425760717546</v>
      </c>
      <c r="AC295" s="52">
        <f t="shared" si="66"/>
        <v>-2.2583425760717546</v>
      </c>
      <c r="AF295">
        <v>2.1</v>
      </c>
      <c r="AG295">
        <v>1.83</v>
      </c>
      <c r="AH295" s="59" t="s">
        <v>429</v>
      </c>
      <c r="AJ295" t="s">
        <v>315</v>
      </c>
    </row>
    <row r="296" spans="1:36" ht="15" x14ac:dyDescent="0.25">
      <c r="A296">
        <v>2.74</v>
      </c>
      <c r="B296">
        <v>2.95</v>
      </c>
      <c r="C296">
        <v>3.15</v>
      </c>
      <c r="D296" s="45">
        <f t="shared" si="67"/>
        <v>2.140687195741009E-2</v>
      </c>
      <c r="E296" s="46">
        <f>IF(OR($A296="",$B296="",$C296=""),"",A296*'MPTO_working_3-way'!$I295)</f>
        <v>2.7986548291633038</v>
      </c>
      <c r="F296" s="47">
        <f>IF(OR($A296="",$B296="",$C296=""),"",B296*'MPTO_working_3-way'!$I295)</f>
        <v>3.0131502722743599</v>
      </c>
      <c r="G296" s="48">
        <f>IF(OR($A296="",$B296="",$C296=""),"",C296*'MPTO_working_3-way'!$I295)</f>
        <v>3.2174316466658417</v>
      </c>
      <c r="H296" s="46">
        <f>IF(OR($A296="",$B296="",$C296=""),"",'MPTO_working_3-way'!E295)</f>
        <v>2.7946397048197289</v>
      </c>
      <c r="I296" s="47">
        <f>IF(OR($A296="",$B296="",$C296=""),"",'MPTO_working_3-way'!F295)</f>
        <v>3.0134330389637034</v>
      </c>
      <c r="J296" s="48">
        <f>IF(OR($A296="",$B296="",$C296=""),"",'MPTO_working_3-way'!G295)</f>
        <v>3.2224312825499544</v>
      </c>
      <c r="K296" s="46">
        <f>IF(OR($A296="",$B296="",$C296=""),"",'OddsRatio_working_3-way'!H295)</f>
        <v>2.7965724906926277</v>
      </c>
      <c r="L296" s="47">
        <f>IF(OR($A296="",$B296="",$C296=""),"",'OddsRatio_working_3-way'!I295)</f>
        <v>3.0134002050865654</v>
      </c>
      <c r="M296" s="48">
        <f>IF(OR($A296="",$B296="",$C296=""),"",'OddsRatio_working_3-way'!J295)</f>
        <v>3.2199027902236494</v>
      </c>
      <c r="N296" s="49">
        <f t="shared" si="55"/>
        <v>35.731451752446503</v>
      </c>
      <c r="O296" s="50">
        <f t="shared" si="56"/>
        <v>33.187856881933364</v>
      </c>
      <c r="P296" s="50">
        <f t="shared" si="57"/>
        <v>31.080691365620133</v>
      </c>
      <c r="Q296" t="s">
        <v>63</v>
      </c>
      <c r="R296" t="s">
        <v>179</v>
      </c>
      <c r="S296" s="40">
        <v>44470</v>
      </c>
      <c r="T296" s="52">
        <v>100</v>
      </c>
      <c r="U296" s="52">
        <f t="shared" si="58"/>
        <v>63.503649635036496</v>
      </c>
      <c r="V296" s="52">
        <f t="shared" si="59"/>
        <v>66.101694915254228</v>
      </c>
      <c r="W296" s="52">
        <f t="shared" si="60"/>
        <v>68.253968253968253</v>
      </c>
      <c r="X296" s="52">
        <f t="shared" si="61"/>
        <v>65.644336830777505</v>
      </c>
      <c r="Y296" s="52">
        <f t="shared" si="62"/>
        <v>68.242382110995251</v>
      </c>
      <c r="Z296" s="52">
        <f t="shared" si="63"/>
        <v>70.394655449709262</v>
      </c>
      <c r="AA296" s="52">
        <f t="shared" si="64"/>
        <v>-2.140687195741009</v>
      </c>
      <c r="AB296" s="52">
        <f t="shared" si="65"/>
        <v>-2.1406871957410232</v>
      </c>
      <c r="AC296" s="52">
        <f t="shared" si="66"/>
        <v>-2.140687195741009</v>
      </c>
      <c r="AF296">
        <v>3.05</v>
      </c>
      <c r="AG296">
        <v>1.42</v>
      </c>
      <c r="AH296" s="59" t="s">
        <v>434</v>
      </c>
      <c r="AJ296" t="s">
        <v>315</v>
      </c>
    </row>
    <row r="297" spans="1:36" ht="15" x14ac:dyDescent="0.25">
      <c r="A297">
        <v>4.8</v>
      </c>
      <c r="B297">
        <v>2.86</v>
      </c>
      <c r="C297">
        <v>2.15</v>
      </c>
      <c r="D297" s="45">
        <f t="shared" si="67"/>
        <v>2.309996205345044E-2</v>
      </c>
      <c r="E297" s="46">
        <f>IF(OR($A297="",$B297="",$C297=""),"",A297*'MPTO_working_3-way'!$I296)</f>
        <v>4.9108798178565616</v>
      </c>
      <c r="F297" s="47">
        <f>IF(OR($A297="",$B297="",$C297=""),"",B297*'MPTO_working_3-way'!$I296)</f>
        <v>2.9260658914728683</v>
      </c>
      <c r="G297" s="48">
        <f>IF(OR($A297="",$B297="",$C297=""),"",C297*'MPTO_working_3-way'!$I296)</f>
        <v>2.1996649184149182</v>
      </c>
      <c r="H297" s="46">
        <f>IF(OR($A297="",$B297="",$C297=""),"",'MPTO_working_3-way'!E296)</f>
        <v>4.9842163330556364</v>
      </c>
      <c r="I297" s="47">
        <f>IF(OR($A297="",$B297="",$C297=""),"",'MPTO_working_3-way'!F296)</f>
        <v>2.9244010542238312</v>
      </c>
      <c r="J297" s="48">
        <f>IF(OR($A297="",$B297="",$C297=""),"",'MPTO_working_3-way'!G296)</f>
        <v>2.1861923549831856</v>
      </c>
      <c r="K297" s="46">
        <f>IF(OR($A297="",$B297="",$C297=""),"",'OddsRatio_working_3-way'!H296)</f>
        <v>4.9401586258885501</v>
      </c>
      <c r="L297" s="47">
        <f>IF(OR($A297="",$B297="",$C297=""),"",'OddsRatio_working_3-way'!I296)</f>
        <v>2.9286039589875528</v>
      </c>
      <c r="M297" s="48">
        <f>IF(OR($A297="",$B297="",$C297=""),"",'OddsRatio_working_3-way'!J296)</f>
        <v>2.1924164262557451</v>
      </c>
      <c r="N297" s="49">
        <f t="shared" si="55"/>
        <v>20.362949961916748</v>
      </c>
      <c r="O297" s="50">
        <f t="shared" si="56"/>
        <v>34.175580355664472</v>
      </c>
      <c r="P297" s="50">
        <f t="shared" si="57"/>
        <v>45.461469682418787</v>
      </c>
      <c r="Q297" t="s">
        <v>59</v>
      </c>
      <c r="R297" t="s">
        <v>112</v>
      </c>
      <c r="S297" s="40">
        <v>44470</v>
      </c>
      <c r="T297" s="52">
        <v>100</v>
      </c>
      <c r="U297" s="52">
        <f t="shared" si="58"/>
        <v>79.166666666666671</v>
      </c>
      <c r="V297" s="52">
        <f t="shared" si="59"/>
        <v>65.03496503496504</v>
      </c>
      <c r="W297" s="52">
        <f t="shared" si="60"/>
        <v>53.488372093023258</v>
      </c>
      <c r="X297" s="52">
        <f t="shared" si="61"/>
        <v>81.476662872011715</v>
      </c>
      <c r="Y297" s="52">
        <f t="shared" si="62"/>
        <v>67.34496124031007</v>
      </c>
      <c r="Z297" s="52">
        <f t="shared" si="63"/>
        <v>55.798368298368302</v>
      </c>
      <c r="AA297" s="52">
        <f t="shared" si="64"/>
        <v>-2.309996205345044</v>
      </c>
      <c r="AB297" s="52">
        <f t="shared" si="65"/>
        <v>-2.3099962053450298</v>
      </c>
      <c r="AC297" s="52">
        <f t="shared" si="66"/>
        <v>-2.309996205345044</v>
      </c>
      <c r="AF297">
        <v>3.21</v>
      </c>
      <c r="AG297">
        <v>1.38</v>
      </c>
      <c r="AH297" s="59" t="s">
        <v>433</v>
      </c>
      <c r="AJ297" t="s">
        <v>315</v>
      </c>
    </row>
    <row r="298" spans="1:36" ht="15" x14ac:dyDescent="0.25">
      <c r="A298">
        <v>2.46</v>
      </c>
      <c r="B298">
        <v>3.29</v>
      </c>
      <c r="C298">
        <v>3.21</v>
      </c>
      <c r="D298" s="45">
        <f t="shared" si="67"/>
        <v>2.1981912572584195E-2</v>
      </c>
      <c r="E298" s="46">
        <f>IF(OR($A298="",$B298="",$C298=""),"",A298*'MPTO_working_3-way'!$I297)</f>
        <v>2.5140755049285572</v>
      </c>
      <c r="F298" s="47">
        <f>IF(OR($A298="",$B298="",$C298=""),"",B298*'MPTO_working_3-way'!$I297)</f>
        <v>3.3623204923638021</v>
      </c>
      <c r="G298" s="48">
        <f>IF(OR($A298="",$B298="",$C298=""),"",C298*'MPTO_working_3-way'!$I297)</f>
        <v>3.2805619393579954</v>
      </c>
      <c r="H298" s="46">
        <f>IF(OR($A298="",$B298="",$C298=""),"",'MPTO_working_3-way'!E297)</f>
        <v>2.5051558559449858</v>
      </c>
      <c r="I298" s="47">
        <f>IF(OR($A298="",$B298="",$C298=""),"",'MPTO_working_3-way'!F297)</f>
        <v>3.3712706511270483</v>
      </c>
      <c r="J298" s="48">
        <f>IF(OR($A298="",$B298="",$C298=""),"",'MPTO_working_3-way'!G297)</f>
        <v>3.2873198888832369</v>
      </c>
      <c r="K298" s="46">
        <f>IF(OR($A298="",$B298="",$C298=""),"",'OddsRatio_working_3-way'!H297)</f>
        <v>2.5091576408064049</v>
      </c>
      <c r="L298" s="47">
        <f>IF(OR($A298="",$B298="",$C298=""),"",'OddsRatio_working_3-way'!I297)</f>
        <v>3.3671034229086758</v>
      </c>
      <c r="M298" s="48">
        <f>IF(OR($A298="",$B298="",$C298=""),"",'OddsRatio_working_3-way'!J297)</f>
        <v>3.2844098535494206</v>
      </c>
      <c r="N298" s="49">
        <f t="shared" si="55"/>
        <v>39.77605278917099</v>
      </c>
      <c r="O298" s="50">
        <f t="shared" si="56"/>
        <v>29.741364699501709</v>
      </c>
      <c r="P298" s="50">
        <f t="shared" si="57"/>
        <v>30.482582511327301</v>
      </c>
      <c r="Q298" t="s">
        <v>55</v>
      </c>
      <c r="R298" t="s">
        <v>54</v>
      </c>
      <c r="S298" s="40">
        <v>44470</v>
      </c>
      <c r="T298" s="52">
        <v>100</v>
      </c>
      <c r="U298" s="52">
        <f t="shared" si="58"/>
        <v>59.349593495934961</v>
      </c>
      <c r="V298" s="52">
        <f t="shared" si="59"/>
        <v>69.6048632218845</v>
      </c>
      <c r="W298" s="52">
        <f t="shared" si="60"/>
        <v>68.847352024922117</v>
      </c>
      <c r="X298" s="52">
        <f t="shared" si="61"/>
        <v>61.547784753193383</v>
      </c>
      <c r="Y298" s="52">
        <f t="shared" si="62"/>
        <v>71.803054479142929</v>
      </c>
      <c r="Z298" s="52">
        <f t="shared" si="63"/>
        <v>71.045543282180532</v>
      </c>
      <c r="AA298" s="52">
        <f t="shared" si="64"/>
        <v>-2.1981912572584221</v>
      </c>
      <c r="AB298" s="52">
        <f t="shared" si="65"/>
        <v>-2.1981912572584292</v>
      </c>
      <c r="AC298" s="52">
        <f t="shared" si="66"/>
        <v>-2.198191257258415</v>
      </c>
      <c r="AF298">
        <v>2.2400000000000002</v>
      </c>
      <c r="AG298">
        <v>1.71</v>
      </c>
      <c r="AH298" s="59" t="s">
        <v>431</v>
      </c>
      <c r="AJ298" t="s">
        <v>315</v>
      </c>
    </row>
    <row r="299" spans="1:36" ht="15" x14ac:dyDescent="0.25">
      <c r="A299">
        <v>2.2799999999999998</v>
      </c>
      <c r="B299">
        <v>2.93</v>
      </c>
      <c r="C299">
        <v>3.92</v>
      </c>
      <c r="D299" s="45">
        <f t="shared" si="67"/>
        <v>3.4995460372041709E-2</v>
      </c>
      <c r="E299" s="46">
        <f>IF(OR($A299="",$B299="",$C299=""),"",A299*'MPTO_working_3-way'!$I298)</f>
        <v>2.3597896496482549</v>
      </c>
      <c r="F299" s="47">
        <f>IF(OR($A299="",$B299="",$C299=""),"",B299*'MPTO_working_3-way'!$I298)</f>
        <v>3.0325366988900826</v>
      </c>
      <c r="G299" s="48">
        <f>IF(OR($A299="",$B299="",$C299=""),"",C299*'MPTO_working_3-way'!$I298)</f>
        <v>4.0571822046584032</v>
      </c>
      <c r="H299" s="46">
        <f>IF(OR($A299="",$B299="",$C299=""),"",'MPTO_working_3-way'!E298)</f>
        <v>2.3422970195198811</v>
      </c>
      <c r="I299" s="47">
        <f>IF(OR($A299="",$B299="",$C299=""),"",'MPTO_working_3-way'!F298)</f>
        <v>3.0336881218246519</v>
      </c>
      <c r="J299" s="48">
        <f>IF(OR($A299="",$B299="",$C299=""),"",'MPTO_working_3-way'!G298)</f>
        <v>4.107840889886873</v>
      </c>
      <c r="K299" s="46">
        <f>IF(OR($A299="",$B299="",$C299=""),"",'OddsRatio_working_3-way'!H298)</f>
        <v>2.3501632849324929</v>
      </c>
      <c r="L299" s="47">
        <f>IF(OR($A299="",$B299="",$C299=""),"",'OddsRatio_working_3-way'!I298)</f>
        <v>3.0357930780622748</v>
      </c>
      <c r="M299" s="48">
        <f>IF(OR($A299="",$B299="",$C299=""),"",'OddsRatio_working_3-way'!J298)</f>
        <v>4.0800599937522497</v>
      </c>
      <c r="N299" s="49">
        <f t="shared" si="55"/>
        <v>42.376658451275851</v>
      </c>
      <c r="O299" s="50">
        <f t="shared" si="56"/>
        <v>32.975693265839226</v>
      </c>
      <c r="P299" s="50">
        <f t="shared" si="57"/>
        <v>24.647648282884933</v>
      </c>
      <c r="Q299" t="s">
        <v>151</v>
      </c>
      <c r="R299" t="s">
        <v>161</v>
      </c>
      <c r="S299" s="40">
        <v>44470</v>
      </c>
      <c r="T299" s="52">
        <v>100</v>
      </c>
      <c r="U299" s="52">
        <f t="shared" si="58"/>
        <v>56.140350877192972</v>
      </c>
      <c r="V299" s="52">
        <f t="shared" si="59"/>
        <v>65.870307167235495</v>
      </c>
      <c r="W299" s="52">
        <f t="shared" si="60"/>
        <v>74.489795918367349</v>
      </c>
      <c r="X299" s="52">
        <f t="shared" si="61"/>
        <v>59.639896914397148</v>
      </c>
      <c r="Y299" s="52">
        <f t="shared" si="62"/>
        <v>69.369853204439664</v>
      </c>
      <c r="Z299" s="52">
        <f t="shared" si="63"/>
        <v>77.989341955571518</v>
      </c>
      <c r="AA299" s="52">
        <f t="shared" si="64"/>
        <v>-3.4995460372041762</v>
      </c>
      <c r="AB299" s="52">
        <f t="shared" si="65"/>
        <v>-3.4995460372041691</v>
      </c>
      <c r="AC299" s="52">
        <f t="shared" si="66"/>
        <v>-3.4995460372041691</v>
      </c>
      <c r="AF299">
        <v>2.69</v>
      </c>
      <c r="AG299">
        <v>1.5</v>
      </c>
      <c r="AH299" s="59" t="s">
        <v>433</v>
      </c>
      <c r="AJ299" t="s">
        <v>412</v>
      </c>
    </row>
    <row r="300" spans="1:36" ht="15" x14ac:dyDescent="0.25">
      <c r="A300">
        <v>1.67</v>
      </c>
      <c r="B300">
        <v>3.53</v>
      </c>
      <c r="C300">
        <v>6.45</v>
      </c>
      <c r="D300" s="45">
        <f t="shared" si="67"/>
        <v>3.7127273879673295E-2</v>
      </c>
      <c r="E300" s="46">
        <f>IF(OR($A300="",$B300="",$C300=""),"",A300*'MPTO_working_3-way'!$I299)</f>
        <v>1.7320025473790543</v>
      </c>
      <c r="F300" s="47">
        <f>IF(OR($A300="",$B300="",$C300=""),"",B300*'MPTO_working_3-way'!$I299)</f>
        <v>3.6610592767952466</v>
      </c>
      <c r="G300" s="48">
        <f>IF(OR($A300="",$B300="",$C300=""),"",C300*'MPTO_working_3-way'!$I299)</f>
        <v>6.6894709165238933</v>
      </c>
      <c r="H300" s="46">
        <f>IF(OR($A300="",$B300="",$C300=""),"",'MPTO_working_3-way'!E299)</f>
        <v>1.7052431395169012</v>
      </c>
      <c r="I300" s="47">
        <f>IF(OR($A300="",$B300="",$C300=""),"",'MPTO_working_3-way'!F299)</f>
        <v>3.6912578619506746</v>
      </c>
      <c r="J300" s="48">
        <f>IF(OR($A300="",$B300="",$C300=""),"",'MPTO_working_3-way'!G299)</f>
        <v>7.0095258607578721</v>
      </c>
      <c r="K300" s="46">
        <f>IF(OR($A300="",$B300="",$C300=""),"",'OddsRatio_working_3-way'!H299)</f>
        <v>1.7150995779914429</v>
      </c>
      <c r="L300" s="47">
        <f>IF(OR($A300="",$B300="",$C300=""),"",'OddsRatio_working_3-way'!I299)</f>
        <v>3.7003013915199277</v>
      </c>
      <c r="M300" s="48">
        <f>IF(OR($A300="",$B300="",$C300=""),"",'OddsRatio_working_3-way'!J299)</f>
        <v>6.8168547761990528</v>
      </c>
      <c r="N300" s="49">
        <f t="shared" si="55"/>
        <v>57.736635636780434</v>
      </c>
      <c r="O300" s="50">
        <f t="shared" si="56"/>
        <v>27.314499012301223</v>
      </c>
      <c r="P300" s="50">
        <f t="shared" si="57"/>
        <v>14.948865350918345</v>
      </c>
      <c r="Q300" t="s">
        <v>152</v>
      </c>
      <c r="R300" t="s">
        <v>119</v>
      </c>
      <c r="S300" s="40">
        <v>44470</v>
      </c>
      <c r="T300" s="52">
        <v>100</v>
      </c>
      <c r="U300" s="52">
        <f t="shared" si="58"/>
        <v>40.119760479041922</v>
      </c>
      <c r="V300" s="52">
        <f t="shared" si="59"/>
        <v>71.671388101982998</v>
      </c>
      <c r="W300" s="52">
        <f t="shared" si="60"/>
        <v>84.496124031007753</v>
      </c>
      <c r="X300" s="52">
        <f t="shared" si="61"/>
        <v>43.832487867009249</v>
      </c>
      <c r="Y300" s="52">
        <f t="shared" si="62"/>
        <v>75.384115489950347</v>
      </c>
      <c r="Z300" s="52">
        <f t="shared" si="63"/>
        <v>88.208851418975087</v>
      </c>
      <c r="AA300" s="52">
        <f t="shared" si="64"/>
        <v>-3.7127273879673268</v>
      </c>
      <c r="AB300" s="52">
        <f t="shared" si="65"/>
        <v>-3.7127273879673481</v>
      </c>
      <c r="AC300" s="52">
        <f t="shared" si="66"/>
        <v>-3.7127273879673339</v>
      </c>
      <c r="AF300">
        <v>2.4</v>
      </c>
      <c r="AG300">
        <v>1.61</v>
      </c>
      <c r="AH300" s="59" t="s">
        <v>431</v>
      </c>
      <c r="AJ300" t="s">
        <v>412</v>
      </c>
    </row>
    <row r="301" spans="1:36" s="52" customFormat="1" ht="15" x14ac:dyDescent="0.25">
      <c r="A301">
        <v>2.0699999999999998</v>
      </c>
      <c r="B301">
        <v>3.17</v>
      </c>
      <c r="C301">
        <v>4.24</v>
      </c>
      <c r="D301" s="45">
        <f t="shared" si="67"/>
        <v>3.4398257292598489E-2</v>
      </c>
      <c r="E301" s="46">
        <f>IF(OR($A301="",$B301="",$C301=""),"",A301*'MPTO_working_3-way'!$I300)</f>
        <v>2.1412043925956787</v>
      </c>
      <c r="F301" s="47">
        <f>IF(OR($A301="",$B301="",$C301=""),"",B301*'MPTO_working_3-way'!$I300)</f>
        <v>3.2790424756175369</v>
      </c>
      <c r="G301" s="48">
        <f>IF(OR($A301="",$B301="",$C301=""),"",C301*'MPTO_working_3-way'!$I300)</f>
        <v>4.3858486109206174</v>
      </c>
      <c r="H301" s="46">
        <f>IF(OR($A301="",$B301="",$C301=""),"",'MPTO_working_3-way'!E300)</f>
        <v>2.1203254963577618</v>
      </c>
      <c r="I301" s="47">
        <f>IF(OR($A301="",$B301="",$C301=""),"",'MPTO_working_3-way'!F300)</f>
        <v>3.2895675290253283</v>
      </c>
      <c r="J301" s="48">
        <f>IF(OR($A301="",$B301="",$C301=""),"",'MPTO_working_3-way'!G300)</f>
        <v>4.4566661911030883</v>
      </c>
      <c r="K301" s="46">
        <f>IF(OR($A301="",$B301="",$C301=""),"",'OddsRatio_working_3-way'!H300)</f>
        <v>2.1290011643428324</v>
      </c>
      <c r="L301" s="47">
        <f>IF(OR($A301="",$B301="",$C301=""),"",'OddsRatio_working_3-way'!I300)</f>
        <v>3.2896565669382696</v>
      </c>
      <c r="M301" s="48">
        <f>IF(OR($A301="",$B301="",$C301=""),"",'OddsRatio_working_3-way'!J300)</f>
        <v>4.4186577312811028</v>
      </c>
      <c r="N301" s="49">
        <f t="shared" si="55"/>
        <v>46.702687676992305</v>
      </c>
      <c r="O301" s="50">
        <f t="shared" si="56"/>
        <v>30.496707725985512</v>
      </c>
      <c r="P301" s="50">
        <f t="shared" si="57"/>
        <v>22.800604597022186</v>
      </c>
      <c r="Q301" t="s">
        <v>162</v>
      </c>
      <c r="R301" t="s">
        <v>400</v>
      </c>
      <c r="S301" s="40">
        <v>44470</v>
      </c>
      <c r="T301" s="52">
        <v>100</v>
      </c>
      <c r="U301" s="52">
        <f t="shared" si="58"/>
        <v>51.690821256038639</v>
      </c>
      <c r="V301" s="52">
        <f t="shared" si="59"/>
        <v>68.454258675078862</v>
      </c>
      <c r="W301" s="52">
        <f t="shared" si="60"/>
        <v>76.415094339622627</v>
      </c>
      <c r="X301" s="52">
        <f t="shared" si="61"/>
        <v>55.13064698529849</v>
      </c>
      <c r="Y301" s="52">
        <f t="shared" si="62"/>
        <v>71.894084404338713</v>
      </c>
      <c r="Z301" s="52">
        <f t="shared" si="63"/>
        <v>79.854920068882478</v>
      </c>
      <c r="AA301" s="52">
        <f t="shared" si="64"/>
        <v>-3.4398257292598515</v>
      </c>
      <c r="AB301" s="52">
        <f t="shared" si="65"/>
        <v>-3.4398257292598515</v>
      </c>
      <c r="AC301" s="52">
        <f t="shared" si="66"/>
        <v>-3.4398257292598515</v>
      </c>
      <c r="AD301" s="53"/>
      <c r="AE301" s="53"/>
      <c r="AF301">
        <v>2.61</v>
      </c>
      <c r="AG301">
        <v>1.53</v>
      </c>
      <c r="AH301" s="59" t="s">
        <v>424</v>
      </c>
      <c r="AI301" s="53"/>
      <c r="AJ301" t="s">
        <v>412</v>
      </c>
    </row>
    <row r="302" spans="1:36" ht="15" x14ac:dyDescent="0.25">
      <c r="A302">
        <v>2.5299999999999998</v>
      </c>
      <c r="B302">
        <v>2.95</v>
      </c>
      <c r="C302">
        <v>3.36</v>
      </c>
      <c r="D302" s="45">
        <f t="shared" si="67"/>
        <v>3.1859015462552653E-2</v>
      </c>
      <c r="E302" s="46">
        <f>IF(OR($A302="",$B302="",$C302=""),"",A302*'MPTO_working_3-way'!$I301)</f>
        <v>2.6106033091202581</v>
      </c>
      <c r="F302" s="47">
        <f>IF(OR($A302="",$B302="",$C302=""),"",B302*'MPTO_working_3-way'!$I301)</f>
        <v>3.0439840956145305</v>
      </c>
      <c r="G302" s="48">
        <f>IF(OR($A302="",$B302="",$C302=""),"",C302*'MPTO_working_3-way'!$I301)</f>
        <v>3.4670462919541767</v>
      </c>
      <c r="H302" s="46">
        <f>IF(OR($A302="",$B302="",$C302=""),"",'MPTO_working_3-way'!E301)</f>
        <v>2.5998522310144843</v>
      </c>
      <c r="I302" s="47">
        <f>IF(OR($A302="",$B302="",$C302=""),"",'MPTO_working_3-way'!F301)</f>
        <v>3.0454065948656588</v>
      </c>
      <c r="J302" s="48">
        <f>IF(OR($A302="",$B302="",$C302=""),"",'MPTO_working_3-way'!G301)</f>
        <v>3.4843281356233637</v>
      </c>
      <c r="K302" s="46">
        <f>IF(OR($A302="",$B302="",$C302=""),"",'OddsRatio_working_3-way'!H301)</f>
        <v>2.6048397942211294</v>
      </c>
      <c r="L302" s="47">
        <f>IF(OR($A302="",$B302="",$C302=""),"",'OddsRatio_working_3-way'!I301)</f>
        <v>3.0453840514583033</v>
      </c>
      <c r="M302" s="48">
        <f>IF(OR($A302="",$B302="",$C302=""),"",'OddsRatio_working_3-way'!J301)</f>
        <v>3.475439159713638</v>
      </c>
      <c r="N302" s="49">
        <f t="shared" si="55"/>
        <v>38.305321858225483</v>
      </c>
      <c r="O302" s="50">
        <f t="shared" si="56"/>
        <v>32.851682814003546</v>
      </c>
      <c r="P302" s="50">
        <f t="shared" si="57"/>
        <v>28.842995327770975</v>
      </c>
      <c r="Q302" t="s">
        <v>157</v>
      </c>
      <c r="R302" t="s">
        <v>60</v>
      </c>
      <c r="S302" s="40">
        <v>44470</v>
      </c>
      <c r="T302" s="52">
        <v>100</v>
      </c>
      <c r="U302" s="52">
        <f t="shared" si="58"/>
        <v>60.474308300395251</v>
      </c>
      <c r="V302" s="52">
        <f t="shared" si="59"/>
        <v>66.101694915254228</v>
      </c>
      <c r="W302" s="52">
        <f t="shared" si="60"/>
        <v>70.238095238095241</v>
      </c>
      <c r="X302" s="52">
        <f t="shared" si="61"/>
        <v>63.660209846650531</v>
      </c>
      <c r="Y302" s="52">
        <f t="shared" si="62"/>
        <v>69.287596461509509</v>
      </c>
      <c r="Z302" s="52">
        <f t="shared" si="63"/>
        <v>73.423996784350507</v>
      </c>
      <c r="AA302" s="52">
        <f t="shared" si="64"/>
        <v>-3.1859015462552804</v>
      </c>
      <c r="AB302" s="52">
        <f t="shared" si="65"/>
        <v>-3.1859015462552804</v>
      </c>
      <c r="AC302" s="52">
        <f t="shared" si="66"/>
        <v>-3.1859015462552662</v>
      </c>
      <c r="AF302">
        <v>2.86</v>
      </c>
      <c r="AG302">
        <v>1.45</v>
      </c>
      <c r="AH302" s="59" t="s">
        <v>433</v>
      </c>
      <c r="AJ302" t="s">
        <v>412</v>
      </c>
    </row>
    <row r="303" spans="1:36" ht="15" x14ac:dyDescent="0.25">
      <c r="A303">
        <v>1.43</v>
      </c>
      <c r="B303">
        <v>4.3600000000000003</v>
      </c>
      <c r="C303">
        <v>9.1</v>
      </c>
      <c r="D303" s="45">
        <f t="shared" si="67"/>
        <v>3.8548607355946896E-2</v>
      </c>
      <c r="E303" s="46">
        <f>IF(OR($A303="",$B303="",$C303=""),"",A303*'MPTO_working_3-way'!$I302)</f>
        <v>1.4851245085190039</v>
      </c>
      <c r="F303" s="47">
        <f>IF(OR($A303="",$B303="",$C303=""),"",B303*'MPTO_working_3-way'!$I302)</f>
        <v>4.5280719280719284</v>
      </c>
      <c r="G303" s="48">
        <f>IF(OR($A303="",$B303="",$C303=""),"",C303*'MPTO_working_3-way'!$I302)</f>
        <v>9.4507923269391156</v>
      </c>
      <c r="H303" s="46">
        <f>IF(OR($A303="",$B303="",$C303=""),"",'MPTO_working_3-way'!E302)</f>
        <v>1.4567678709711875</v>
      </c>
      <c r="I303" s="47">
        <f>IF(OR($A303="",$B303="",$C303=""),"",'MPTO_working_3-way'!F302)</f>
        <v>4.6187613766244775</v>
      </c>
      <c r="J303" s="48">
        <f>IF(OR($A303="",$B303="",$C303=""),"",'MPTO_working_3-way'!G302)</f>
        <v>10.304967888175295</v>
      </c>
      <c r="K303" s="46">
        <f>IF(OR($A303="",$B303="",$C303=""),"",'OddsRatio_working_3-way'!H302)</f>
        <v>1.4658575473312525</v>
      </c>
      <c r="L303" s="47">
        <f>IF(OR($A303="",$B303="",$C303=""),"",'OddsRatio_working_3-way'!I302)</f>
        <v>4.640189207053508</v>
      </c>
      <c r="M303" s="48">
        <f>IF(OR($A303="",$B303="",$C303=""),"",'OddsRatio_working_3-way'!J302)</f>
        <v>9.7754561241468512</v>
      </c>
      <c r="N303" s="49">
        <f t="shared" si="55"/>
        <v>67.334421744693998</v>
      </c>
      <c r="O303" s="50">
        <f t="shared" si="56"/>
        <v>22.08445483828266</v>
      </c>
      <c r="P303" s="50">
        <f t="shared" si="57"/>
        <v>10.581123417023344</v>
      </c>
      <c r="Q303" t="s">
        <v>115</v>
      </c>
      <c r="R303" t="s">
        <v>401</v>
      </c>
      <c r="S303" s="40">
        <v>44470</v>
      </c>
      <c r="T303" s="52">
        <v>100</v>
      </c>
      <c r="U303" s="52">
        <f t="shared" si="58"/>
        <v>30.069930069930074</v>
      </c>
      <c r="V303" s="52">
        <f t="shared" si="59"/>
        <v>77.064220183486242</v>
      </c>
      <c r="W303" s="52">
        <f t="shared" si="60"/>
        <v>89.010989010989007</v>
      </c>
      <c r="X303" s="52">
        <f t="shared" si="61"/>
        <v>33.924790805524751</v>
      </c>
      <c r="Y303" s="52">
        <f t="shared" si="62"/>
        <v>80.919080919080926</v>
      </c>
      <c r="Z303" s="52">
        <f t="shared" si="63"/>
        <v>92.865849746583692</v>
      </c>
      <c r="AA303" s="52">
        <f t="shared" si="64"/>
        <v>-3.8548607355946771</v>
      </c>
      <c r="AB303" s="52">
        <f t="shared" si="65"/>
        <v>-3.8548607355946842</v>
      </c>
      <c r="AC303" s="52">
        <f t="shared" si="66"/>
        <v>-3.8548607355946842</v>
      </c>
      <c r="AF303">
        <v>2.31</v>
      </c>
      <c r="AG303">
        <v>1.65</v>
      </c>
      <c r="AH303" s="59" t="s">
        <v>423</v>
      </c>
      <c r="AJ303" t="s">
        <v>412</v>
      </c>
    </row>
    <row r="304" spans="1:36" s="52" customFormat="1" ht="15" x14ac:dyDescent="0.25">
      <c r="A304">
        <v>2.41</v>
      </c>
      <c r="B304">
        <v>3.47</v>
      </c>
      <c r="C304">
        <v>2.98</v>
      </c>
      <c r="D304" s="45">
        <f t="shared" si="67"/>
        <v>3.8692667175103113E-2</v>
      </c>
      <c r="E304" s="46">
        <f>IF(OR($A304="",$B304="",$C304=""),"",A304*'MPTO_working_3-way'!$I303)</f>
        <v>2.5032493278919987</v>
      </c>
      <c r="F304" s="47">
        <f>IF(OR($A304="",$B304="",$C304=""),"",B304*'MPTO_working_3-way'!$I303)</f>
        <v>3.6042635550976079</v>
      </c>
      <c r="G304" s="48">
        <f>IF(OR($A304="",$B304="",$C304=""),"",C304*'MPTO_working_3-way'!$I303)</f>
        <v>3.0953041481818073</v>
      </c>
      <c r="H304" s="46">
        <f>IF(OR($A304="",$B304="",$C304=""),"",'MPTO_working_3-way'!E303)</f>
        <v>2.4873134353682769</v>
      </c>
      <c r="I304" s="47">
        <f>IF(OR($A304="",$B304="",$C304=""),"",'MPTO_working_3-way'!F303)</f>
        <v>3.6325741044740654</v>
      </c>
      <c r="J304" s="48">
        <f>IF(OR($A304="",$B304="",$C304=""),"",'MPTO_working_3-way'!G303)</f>
        <v>3.0991135493071873</v>
      </c>
      <c r="K304" s="46">
        <f>IF(OR($A304="",$B304="",$C304=""),"",'OddsRatio_working_3-way'!H303)</f>
        <v>2.4944909946853611</v>
      </c>
      <c r="L304" s="47">
        <f>IF(OR($A304="",$B304="",$C304=""),"",'OddsRatio_working_3-way'!I303)</f>
        <v>3.618009047427547</v>
      </c>
      <c r="M304" s="48">
        <f>IF(OR($A304="",$B304="",$C304=""),"",'OddsRatio_working_3-way'!J303)</f>
        <v>3.0986469287071023</v>
      </c>
      <c r="N304" s="49">
        <f t="shared" si="55"/>
        <v>39.948078238059729</v>
      </c>
      <c r="O304" s="50">
        <f t="shared" si="56"/>
        <v>27.744918891563096</v>
      </c>
      <c r="P304" s="50">
        <f t="shared" si="57"/>
        <v>32.307002870377168</v>
      </c>
      <c r="Q304" t="s">
        <v>402</v>
      </c>
      <c r="R304" t="s">
        <v>169</v>
      </c>
      <c r="S304" s="40">
        <v>44470</v>
      </c>
      <c r="T304" s="52">
        <v>100</v>
      </c>
      <c r="U304" s="52">
        <f t="shared" si="58"/>
        <v>58.50622406639004</v>
      </c>
      <c r="V304" s="52">
        <f t="shared" si="59"/>
        <v>71.181556195965413</v>
      </c>
      <c r="W304" s="52">
        <f t="shared" si="60"/>
        <v>66.442953020134226</v>
      </c>
      <c r="X304" s="52">
        <f t="shared" si="61"/>
        <v>62.375490783900354</v>
      </c>
      <c r="Y304" s="52">
        <f t="shared" si="62"/>
        <v>75.050822913475741</v>
      </c>
      <c r="Z304" s="52">
        <f t="shared" si="63"/>
        <v>70.31221973764454</v>
      </c>
      <c r="AA304" s="52">
        <f t="shared" si="64"/>
        <v>-3.8692667175103139</v>
      </c>
      <c r="AB304" s="52">
        <f t="shared" si="65"/>
        <v>-3.8692667175103281</v>
      </c>
      <c r="AC304" s="52">
        <f t="shared" si="66"/>
        <v>-3.8692667175103139</v>
      </c>
      <c r="AD304" s="53"/>
      <c r="AE304" s="53"/>
      <c r="AF304">
        <v>2.0499999999999998</v>
      </c>
      <c r="AG304">
        <v>1.8</v>
      </c>
      <c r="AH304" s="59" t="s">
        <v>429</v>
      </c>
      <c r="AI304" s="53"/>
      <c r="AJ304" t="s">
        <v>316</v>
      </c>
    </row>
    <row r="305" spans="1:36" ht="15" x14ac:dyDescent="0.25">
      <c r="A305">
        <v>3.91</v>
      </c>
      <c r="B305">
        <v>3.93</v>
      </c>
      <c r="C305">
        <v>1.88</v>
      </c>
      <c r="D305" s="45">
        <f t="shared" si="67"/>
        <v>4.2122295528997489E-2</v>
      </c>
      <c r="E305" s="46">
        <f>IF(OR($A305="",$B305="",$C305=""),"",A305*'MPTO_working_3-way'!$I304)</f>
        <v>4.07469817551838</v>
      </c>
      <c r="F305" s="47">
        <f>IF(OR($A305="",$B305="",$C305=""),"",B305*'MPTO_working_3-way'!$I304)</f>
        <v>4.0955406214289605</v>
      </c>
      <c r="G305" s="48">
        <f>IF(OR($A305="",$B305="",$C305=""),"",C305*'MPTO_working_3-way'!$I304)</f>
        <v>1.9591899155945152</v>
      </c>
      <c r="H305" s="46">
        <f>IF(OR($A305="",$B305="",$C305=""),"",'MPTO_working_3-way'!E304)</f>
        <v>4.1371256840158823</v>
      </c>
      <c r="I305" s="47">
        <f>IF(OR($A305="",$B305="",$C305=""),"",'MPTO_working_3-way'!F304)</f>
        <v>4.1595233606571549</v>
      </c>
      <c r="J305" s="48">
        <f>IF(OR($A305="",$B305="",$C305=""),"",'MPTO_working_3-way'!G304)</f>
        <v>1.9309711473924849</v>
      </c>
      <c r="K305" s="46">
        <f>IF(OR($A305="",$B305="",$C305=""),"",'OddsRatio_working_3-way'!H304)</f>
        <v>4.1135053778580462</v>
      </c>
      <c r="L305" s="47">
        <f>IF(OR($A305="",$B305="",$C305=""),"",'OddsRatio_working_3-way'!I304)</f>
        <v>4.1349040402488226</v>
      </c>
      <c r="M305" s="48">
        <f>IF(OR($A305="",$B305="",$C305=""),"",'OddsRatio_working_3-way'!J304)</f>
        <v>1.941541145194186</v>
      </c>
      <c r="N305" s="49">
        <f t="shared" si="55"/>
        <v>24.541695039112454</v>
      </c>
      <c r="O305" s="50">
        <f t="shared" si="56"/>
        <v>24.416800916776001</v>
      </c>
      <c r="P305" s="50">
        <f t="shared" si="57"/>
        <v>51.041504044111541</v>
      </c>
      <c r="Q305" t="s">
        <v>131</v>
      </c>
      <c r="R305" t="s">
        <v>66</v>
      </c>
      <c r="S305" s="40">
        <v>44470</v>
      </c>
      <c r="T305" s="52">
        <v>100</v>
      </c>
      <c r="U305" s="52">
        <f t="shared" si="58"/>
        <v>74.424552429667528</v>
      </c>
      <c r="V305" s="52">
        <f t="shared" si="59"/>
        <v>74.554707379134854</v>
      </c>
      <c r="W305" s="52">
        <f t="shared" si="60"/>
        <v>46.808510638297875</v>
      </c>
      <c r="X305" s="52">
        <f t="shared" si="61"/>
        <v>78.636781982567271</v>
      </c>
      <c r="Y305" s="52">
        <f t="shared" si="62"/>
        <v>78.766936932034611</v>
      </c>
      <c r="Z305" s="52">
        <f t="shared" si="63"/>
        <v>51.020740191197625</v>
      </c>
      <c r="AA305" s="52">
        <f t="shared" si="64"/>
        <v>-4.2122295528997427</v>
      </c>
      <c r="AB305" s="52">
        <f t="shared" si="65"/>
        <v>-4.2122295528997569</v>
      </c>
      <c r="AC305" s="52">
        <f t="shared" si="66"/>
        <v>-4.2122295528997498</v>
      </c>
      <c r="AF305">
        <v>1.71</v>
      </c>
      <c r="AG305">
        <v>2.17</v>
      </c>
      <c r="AH305" s="59" t="s">
        <v>428</v>
      </c>
      <c r="AJ305" t="s">
        <v>316</v>
      </c>
    </row>
    <row r="306" spans="1:36" ht="15" x14ac:dyDescent="0.25">
      <c r="A306">
        <v>2.15</v>
      </c>
      <c r="B306">
        <v>3.45</v>
      </c>
      <c r="C306">
        <v>3.51</v>
      </c>
      <c r="D306" s="45">
        <f t="shared" si="67"/>
        <v>3.9871636433820523E-2</v>
      </c>
      <c r="E306" s="46">
        <f>IF(OR($A306="",$B306="",$C306=""),"",A306*'MPTO_working_3-way'!$I305)</f>
        <v>2.2357240183327138</v>
      </c>
      <c r="F306" s="47">
        <f>IF(OR($A306="",$B306="",$C306=""),"",B306*'MPTO_working_3-way'!$I305)</f>
        <v>3.5875571456966808</v>
      </c>
      <c r="G306" s="48">
        <f>IF(OR($A306="",$B306="",$C306=""),"",C306*'MPTO_working_3-way'!$I305)</f>
        <v>3.64994944388271</v>
      </c>
      <c r="H306" s="46">
        <f>IF(OR($A306="",$B306="",$C306=""),"",'MPTO_working_3-way'!E305)</f>
        <v>2.2132426855159717</v>
      </c>
      <c r="I306" s="47">
        <f>IF(OR($A306="",$B306="",$C306=""),"",'MPTO_working_3-way'!F305)</f>
        <v>3.615792708119951</v>
      </c>
      <c r="J306" s="48">
        <f>IF(OR($A306="",$B306="",$C306=""),"",'MPTO_working_3-way'!G305)</f>
        <v>3.6817530996008609</v>
      </c>
      <c r="K306" s="46">
        <f>IF(OR($A306="",$B306="",$C306=""),"",'OddsRatio_working_3-way'!H305)</f>
        <v>2.2224781614324649</v>
      </c>
      <c r="L306" s="47">
        <f>IF(OR($A306="",$B306="",$C306=""),"",'OddsRatio_working_3-way'!I305)</f>
        <v>3.6044099960952503</v>
      </c>
      <c r="M306" s="48">
        <f>IF(OR($A306="",$B306="",$C306=""),"",'OddsRatio_working_3-way'!J305)</f>
        <v>3.6681914653873791</v>
      </c>
      <c r="N306" s="49">
        <f t="shared" si="55"/>
        <v>44.728239791678213</v>
      </c>
      <c r="O306" s="50">
        <f t="shared" si="56"/>
        <v>27.874120449886419</v>
      </c>
      <c r="P306" s="50">
        <f t="shared" si="57"/>
        <v>27.397639758435371</v>
      </c>
      <c r="Q306" t="s">
        <v>164</v>
      </c>
      <c r="R306" t="s">
        <v>67</v>
      </c>
      <c r="S306" s="40">
        <v>44470</v>
      </c>
      <c r="T306" s="52">
        <v>100</v>
      </c>
      <c r="U306" s="52">
        <f t="shared" si="58"/>
        <v>53.488372093023258</v>
      </c>
      <c r="V306" s="52">
        <f t="shared" si="59"/>
        <v>71.014492753623188</v>
      </c>
      <c r="W306" s="52">
        <f t="shared" si="60"/>
        <v>71.509971509971507</v>
      </c>
      <c r="X306" s="52">
        <f t="shared" si="61"/>
        <v>57.475535736405305</v>
      </c>
      <c r="Y306" s="52">
        <f t="shared" si="62"/>
        <v>75.001656397005235</v>
      </c>
      <c r="Z306" s="52">
        <f t="shared" si="63"/>
        <v>75.497135153353554</v>
      </c>
      <c r="AA306" s="52">
        <f t="shared" si="64"/>
        <v>-3.987163643382047</v>
      </c>
      <c r="AB306" s="52">
        <f t="shared" si="65"/>
        <v>-3.987163643382047</v>
      </c>
      <c r="AC306" s="52">
        <f t="shared" si="66"/>
        <v>-3.987163643382047</v>
      </c>
      <c r="AF306">
        <v>2.0499999999999998</v>
      </c>
      <c r="AG306">
        <v>1.69</v>
      </c>
      <c r="AH306" s="59" t="s">
        <v>421</v>
      </c>
      <c r="AJ306" t="s">
        <v>316</v>
      </c>
    </row>
    <row r="307" spans="1:36" ht="15" x14ac:dyDescent="0.25">
      <c r="A307">
        <v>3.45</v>
      </c>
      <c r="B307">
        <v>3.63</v>
      </c>
      <c r="C307">
        <v>2.11</v>
      </c>
      <c r="D307" s="45">
        <f t="shared" si="67"/>
        <v>3.927081541677957E-2</v>
      </c>
      <c r="E307" s="46">
        <f>IF(OR($A307="",$B307="",$C307=""),"",A307*'MPTO_working_3-way'!$I306)</f>
        <v>3.5854843131878895</v>
      </c>
      <c r="F307" s="47">
        <f>IF(OR($A307="",$B307="",$C307=""),"",B307*'MPTO_working_3-way'!$I306)</f>
        <v>3.7725530599629096</v>
      </c>
      <c r="G307" s="48">
        <f>IF(OR($A307="",$B307="",$C307=""),"",C307*'MPTO_working_3-way'!$I306)</f>
        <v>2.1928614205294048</v>
      </c>
      <c r="H307" s="46">
        <f>IF(OR($A307="",$B307="",$C307=""),"",'MPTO_working_3-way'!E306)</f>
        <v>3.6131762334729638</v>
      </c>
      <c r="I307" s="47">
        <f>IF(OR($A307="",$B307="",$C307=""),"",'MPTO_working_3-way'!F306)</f>
        <v>3.8110943889858007</v>
      </c>
      <c r="J307" s="48">
        <f>IF(OR($A307="",$B307="",$C307=""),"",'MPTO_working_3-way'!G306)</f>
        <v>2.169934621737708</v>
      </c>
      <c r="K307" s="46">
        <f>IF(OR($A307="",$B307="",$C307=""),"",'OddsRatio_working_3-way'!H306)</f>
        <v>3.6028497770389554</v>
      </c>
      <c r="L307" s="47">
        <f>IF(OR($A307="",$B307="",$C307=""),"",'OddsRatio_working_3-way'!I306)</f>
        <v>3.7940795565765111</v>
      </c>
      <c r="M307" s="48">
        <f>IF(OR($A307="",$B307="",$C307=""),"",'OddsRatio_working_3-way'!J306)</f>
        <v>2.1792503071482612</v>
      </c>
      <c r="N307" s="49">
        <f t="shared" si="55"/>
        <v>27.890234976677114</v>
      </c>
      <c r="O307" s="50">
        <f t="shared" si="56"/>
        <v>26.507248118329489</v>
      </c>
      <c r="P307" s="50">
        <f t="shared" si="57"/>
        <v>45.602516904993387</v>
      </c>
      <c r="Q307" t="s">
        <v>273</v>
      </c>
      <c r="R307" t="s">
        <v>166</v>
      </c>
      <c r="S307" s="40">
        <v>44470</v>
      </c>
      <c r="T307" s="52">
        <v>100</v>
      </c>
      <c r="U307" s="52">
        <f t="shared" si="58"/>
        <v>71.014492753623188</v>
      </c>
      <c r="V307" s="52">
        <f t="shared" si="59"/>
        <v>72.451790633608823</v>
      </c>
      <c r="W307" s="52">
        <f t="shared" si="60"/>
        <v>52.606635071090047</v>
      </c>
      <c r="X307" s="52">
        <f t="shared" si="61"/>
        <v>74.941574295301137</v>
      </c>
      <c r="Y307" s="52">
        <f t="shared" si="62"/>
        <v>76.378872175286759</v>
      </c>
      <c r="Z307" s="52">
        <f t="shared" si="63"/>
        <v>56.533716612768004</v>
      </c>
      <c r="AA307" s="52">
        <f t="shared" si="64"/>
        <v>-3.9270815416779499</v>
      </c>
      <c r="AB307" s="52">
        <f t="shared" si="65"/>
        <v>-3.9270815416779357</v>
      </c>
      <c r="AC307" s="52">
        <f t="shared" si="66"/>
        <v>-3.927081541677957</v>
      </c>
      <c r="AF307">
        <v>1.74</v>
      </c>
      <c r="AG307">
        <v>2.13</v>
      </c>
      <c r="AH307" s="59" t="s">
        <v>420</v>
      </c>
      <c r="AJ307" t="s">
        <v>316</v>
      </c>
    </row>
    <row r="308" spans="1:36" ht="15" x14ac:dyDescent="0.25">
      <c r="A308">
        <v>1.47</v>
      </c>
      <c r="B308">
        <v>4.55</v>
      </c>
      <c r="C308">
        <v>6.58</v>
      </c>
      <c r="D308" s="45">
        <f t="shared" si="67"/>
        <v>5.2028012514334643E-2</v>
      </c>
      <c r="E308" s="46">
        <f>IF(OR($A308="",$B308="",$C308=""),"",A308*'MPTO_working_3-way'!$I307)</f>
        <v>1.5464811783960719</v>
      </c>
      <c r="F308" s="47">
        <f>IF(OR($A308="",$B308="",$C308=""),"",B308*'MPTO_working_3-way'!$I307)</f>
        <v>4.7867274569402225</v>
      </c>
      <c r="G308" s="48">
        <f>IF(OR($A308="",$B308="",$C308=""),"",C308*'MPTO_working_3-way'!$I307)</f>
        <v>6.9223443223443217</v>
      </c>
      <c r="H308" s="46">
        <f>IF(OR($A308="",$B308="",$C308=""),"",'MPTO_working_3-way'!E307)</f>
        <v>1.5084561684403814</v>
      </c>
      <c r="I308" s="47">
        <f>IF(OR($A308="",$B308="",$C308=""),"",'MPTO_working_3-way'!F307)</f>
        <v>4.9397950391405567</v>
      </c>
      <c r="J308" s="48">
        <f>IF(OR($A308="",$B308="",$C308=""),"",'MPTO_working_3-way'!G307)</f>
        <v>7.4275987540314805</v>
      </c>
      <c r="K308" s="46">
        <f>IF(OR($A308="",$B308="",$C308=""),"",'OddsRatio_working_3-way'!H307)</f>
        <v>1.5202365997640577</v>
      </c>
      <c r="L308" s="47">
        <f>IF(OR($A308="",$B308="",$C308=""),"",'OddsRatio_working_3-way'!I307)</f>
        <v>4.9294466577923526</v>
      </c>
      <c r="M308" s="48">
        <f>IF(OR($A308="",$B308="",$C308=""),"",'OddsRatio_working_3-way'!J307)</f>
        <v>7.1764260142200929</v>
      </c>
      <c r="N308" s="49">
        <f t="shared" si="55"/>
        <v>64.662927293893532</v>
      </c>
      <c r="O308" s="50">
        <f t="shared" si="56"/>
        <v>20.891099587257912</v>
      </c>
      <c r="P308" s="50">
        <f t="shared" si="57"/>
        <v>14.445973118848556</v>
      </c>
      <c r="Q308" t="s">
        <v>403</v>
      </c>
      <c r="R308" t="s">
        <v>404</v>
      </c>
      <c r="S308" s="40">
        <v>44501</v>
      </c>
      <c r="T308" s="52">
        <v>100</v>
      </c>
      <c r="U308" s="52">
        <f t="shared" si="58"/>
        <v>31.972789115646258</v>
      </c>
      <c r="V308" s="52">
        <f t="shared" si="59"/>
        <v>78.021978021978015</v>
      </c>
      <c r="W308" s="52">
        <f t="shared" si="60"/>
        <v>84.80243161094225</v>
      </c>
      <c r="X308" s="52">
        <f t="shared" si="61"/>
        <v>37.175590367079728</v>
      </c>
      <c r="Y308" s="52">
        <f t="shared" si="62"/>
        <v>83.224779273411485</v>
      </c>
      <c r="Z308" s="52">
        <f t="shared" si="63"/>
        <v>90.005232862375721</v>
      </c>
      <c r="AA308" s="52">
        <f t="shared" si="64"/>
        <v>-5.2028012514334705</v>
      </c>
      <c r="AB308" s="52">
        <f t="shared" si="65"/>
        <v>-5.2028012514334705</v>
      </c>
      <c r="AC308" s="52">
        <f t="shared" si="66"/>
        <v>-5.2028012514334705</v>
      </c>
      <c r="AF308">
        <v>1.83</v>
      </c>
      <c r="AG308">
        <v>2.0299999999999998</v>
      </c>
      <c r="AH308" s="59" t="s">
        <v>434</v>
      </c>
      <c r="AJ308" t="s">
        <v>413</v>
      </c>
    </row>
    <row r="309" spans="1:36" ht="15" x14ac:dyDescent="0.25">
      <c r="A309">
        <v>3.88</v>
      </c>
      <c r="B309">
        <v>3.56</v>
      </c>
      <c r="C309">
        <v>2.02</v>
      </c>
      <c r="D309" s="45">
        <f t="shared" si="67"/>
        <v>3.3680340117876018E-2</v>
      </c>
      <c r="E309" s="46">
        <f>IF(OR($A309="",$B309="",$C309=""),"",A309*'MPTO_working_3-way'!$I308)</f>
        <v>4.0106797196573591</v>
      </c>
      <c r="F309" s="47">
        <f>IF(OR($A309="",$B309="",$C309=""),"",B309*'MPTO_working_3-way'!$I308)</f>
        <v>3.6799020108196387</v>
      </c>
      <c r="G309" s="48">
        <f>IF(OR($A309="",$B309="",$C309=""),"",C309*'MPTO_working_3-way'!$I308)</f>
        <v>2.0880342870381097</v>
      </c>
      <c r="H309" s="46">
        <f>IF(OR($A309="",$B309="",$C309=""),"",'MPTO_working_3-way'!E308)</f>
        <v>4.0567099043436183</v>
      </c>
      <c r="I309" s="47">
        <f>IF(OR($A309="",$B309="",$C309=""),"",'MPTO_working_3-way'!F308)</f>
        <v>3.7082071652150246</v>
      </c>
      <c r="J309" s="48">
        <f>IF(OR($A309="",$B309="",$C309=""),"",'MPTO_working_3-way'!G308)</f>
        <v>2.0668727377027034</v>
      </c>
      <c r="K309" s="46">
        <f>IF(OR($A309="",$B309="",$C309=""),"",'OddsRatio_working_3-way'!H308)</f>
        <v>4.0360355879047649</v>
      </c>
      <c r="L309" s="47">
        <f>IF(OR($A309="",$B309="",$C309=""),"",'OddsRatio_working_3-way'!I308)</f>
        <v>3.6986983003597906</v>
      </c>
      <c r="M309" s="48">
        <f>IF(OR($A309="",$B309="",$C309=""),"",'OddsRatio_working_3-way'!J308)</f>
        <v>2.0752626040496049</v>
      </c>
      <c r="N309" s="49">
        <f t="shared" si="55"/>
        <v>24.933429490735605</v>
      </c>
      <c r="O309" s="50">
        <f t="shared" si="56"/>
        <v>27.174636635970263</v>
      </c>
      <c r="P309" s="50">
        <f t="shared" si="57"/>
        <v>47.891933873294128</v>
      </c>
      <c r="Q309" t="s">
        <v>405</v>
      </c>
      <c r="R309" t="s">
        <v>406</v>
      </c>
      <c r="S309" s="40">
        <v>44501</v>
      </c>
      <c r="T309" s="52">
        <v>100</v>
      </c>
      <c r="U309" s="52">
        <f t="shared" si="58"/>
        <v>74.226804123711347</v>
      </c>
      <c r="V309" s="52">
        <f t="shared" si="59"/>
        <v>71.910112359550567</v>
      </c>
      <c r="W309" s="52">
        <f t="shared" si="60"/>
        <v>50.495049504950494</v>
      </c>
      <c r="X309" s="52">
        <f t="shared" si="61"/>
        <v>77.594838135498946</v>
      </c>
      <c r="Y309" s="52">
        <f t="shared" si="62"/>
        <v>75.278146371338167</v>
      </c>
      <c r="Z309" s="52">
        <f t="shared" si="63"/>
        <v>53.863083516738101</v>
      </c>
      <c r="AA309" s="52">
        <f t="shared" si="64"/>
        <v>-3.3680340117876</v>
      </c>
      <c r="AB309" s="52">
        <f t="shared" si="65"/>
        <v>-3.3680340117876</v>
      </c>
      <c r="AC309" s="52">
        <f t="shared" si="66"/>
        <v>-3.3680340117876071</v>
      </c>
      <c r="AF309">
        <v>1.94</v>
      </c>
      <c r="AG309">
        <v>1.93</v>
      </c>
      <c r="AH309" s="59" t="s">
        <v>419</v>
      </c>
      <c r="AJ309" t="s">
        <v>411</v>
      </c>
    </row>
    <row r="310" spans="1:36" s="52" customFormat="1" ht="15" x14ac:dyDescent="0.25">
      <c r="A310">
        <v>3.33</v>
      </c>
      <c r="B310">
        <v>3.06</v>
      </c>
      <c r="C310">
        <v>2.4300000000000002</v>
      </c>
      <c r="D310" s="45">
        <f t="shared" si="67"/>
        <v>3.8620319666071268E-2</v>
      </c>
      <c r="E310" s="46">
        <f>IF(OR($A310="",$B310="",$C310=""),"",A310*'MPTO_working_3-way'!$I309)</f>
        <v>3.4586056644880174</v>
      </c>
      <c r="F310" s="47">
        <f>IF(OR($A310="",$B310="",$C310=""),"",B310*'MPTO_working_3-way'!$I309)</f>
        <v>3.1781781781781779</v>
      </c>
      <c r="G310" s="48">
        <f>IF(OR($A310="",$B310="",$C310=""),"",C310*'MPTO_working_3-way'!$I309)</f>
        <v>2.5238473767885532</v>
      </c>
      <c r="H310" s="46">
        <f>IF(OR($A310="",$B310="",$C310=""),"",'MPTO_working_3-way'!E309)</f>
        <v>3.4791459593162211</v>
      </c>
      <c r="I310" s="47">
        <f>IF(OR($A310="",$B310="",$C310=""),"",'MPTO_working_3-way'!F309)</f>
        <v>3.1854849354276222</v>
      </c>
      <c r="J310" s="48">
        <f>IF(OR($A310="",$B310="",$C310=""),"",'MPTO_working_3-way'!G309)</f>
        <v>2.5084711455877287</v>
      </c>
      <c r="K310" s="46">
        <f>IF(OR($A310="",$B310="",$C310=""),"",'OddsRatio_working_3-way'!H309)</f>
        <v>3.4690470954975425</v>
      </c>
      <c r="L310" s="47">
        <f>IF(OR($A310="",$B310="",$C310=""),"",'OddsRatio_working_3-way'!I309)</f>
        <v>3.1829343419420333</v>
      </c>
      <c r="M310" s="48">
        <f>IF(OR($A310="",$B310="",$C310=""),"",'OddsRatio_working_3-way'!J309)</f>
        <v>2.515337916979179</v>
      </c>
      <c r="N310" s="49">
        <f t="shared" si="55"/>
        <v>28.913385826771652</v>
      </c>
      <c r="O310" s="50">
        <f t="shared" si="56"/>
        <v>31.464566929133859</v>
      </c>
      <c r="P310" s="50">
        <f t="shared" si="57"/>
        <v>39.622047244094489</v>
      </c>
      <c r="Q310" t="s">
        <v>231</v>
      </c>
      <c r="R310" t="s">
        <v>252</v>
      </c>
      <c r="S310" s="40">
        <v>44501</v>
      </c>
      <c r="T310" s="52">
        <v>100</v>
      </c>
      <c r="U310" s="52">
        <f t="shared" si="58"/>
        <v>69.969969969969966</v>
      </c>
      <c r="V310" s="52">
        <f t="shared" si="59"/>
        <v>67.320261437908499</v>
      </c>
      <c r="W310" s="52">
        <f t="shared" si="60"/>
        <v>58.847736625514408</v>
      </c>
      <c r="X310" s="52">
        <f t="shared" si="61"/>
        <v>73.8320019365771</v>
      </c>
      <c r="Y310" s="52">
        <f t="shared" si="62"/>
        <v>71.182293404515633</v>
      </c>
      <c r="Z310" s="52">
        <f t="shared" si="63"/>
        <v>62.709768592121542</v>
      </c>
      <c r="AA310" s="52">
        <f t="shared" si="64"/>
        <v>-3.8620319666071339</v>
      </c>
      <c r="AB310" s="52">
        <f t="shared" si="65"/>
        <v>-3.8620319666071339</v>
      </c>
      <c r="AC310" s="52">
        <f t="shared" si="66"/>
        <v>-3.8620319666071339</v>
      </c>
      <c r="AD310" s="53"/>
      <c r="AE310" s="53"/>
      <c r="AF310">
        <v>2.2799999999999998</v>
      </c>
      <c r="AG310">
        <v>1.65</v>
      </c>
      <c r="AH310" s="59" t="s">
        <v>420</v>
      </c>
      <c r="AI310" s="53"/>
      <c r="AJ310" t="s">
        <v>309</v>
      </c>
    </row>
    <row r="311" spans="1:36" s="52" customFormat="1" ht="15" x14ac:dyDescent="0.25">
      <c r="A311">
        <v>3.41</v>
      </c>
      <c r="B311">
        <v>3.13</v>
      </c>
      <c r="C311">
        <v>2.23</v>
      </c>
      <c r="D311" s="45">
        <f t="shared" si="67"/>
        <v>6.1174443129725642E-2</v>
      </c>
      <c r="E311" s="46">
        <f>IF(OR($A311="",$B311="",$C311=""),"",A311*'MPTO_working_3-way'!$I310)</f>
        <v>3.6186048510723645</v>
      </c>
      <c r="F311" s="47">
        <f>IF(OR($A311="",$B311="",$C311=""),"",B311*'MPTO_working_3-way'!$I310)</f>
        <v>3.3214760069960412</v>
      </c>
      <c r="G311" s="48">
        <f>IF(OR($A311="",$B311="",$C311=""),"",C311*'MPTO_working_3-way'!$I310)</f>
        <v>2.366419008179288</v>
      </c>
      <c r="H311" s="46">
        <f>IF(OR($A311="",$B311="",$C311=""),"",'MPTO_working_3-way'!E310)</f>
        <v>3.6648340540141864</v>
      </c>
      <c r="I311" s="47">
        <f>IF(OR($A311="",$B311="",$C311=""),"",'MPTO_working_3-way'!F310)</f>
        <v>3.3433931927911305</v>
      </c>
      <c r="J311" s="48">
        <f>IF(OR($A311="",$B311="",$C311=""),"",'MPTO_working_3-way'!G310)</f>
        <v>2.3362356500859391</v>
      </c>
      <c r="K311" s="46">
        <f>IF(OR($A311="",$B311="",$C311=""),"",'OddsRatio_working_3-way'!H310)</f>
        <v>3.6429744393385755</v>
      </c>
      <c r="L311" s="47">
        <f>IF(OR($A311="",$B311="",$C311=""),"",'OddsRatio_working_3-way'!I310)</f>
        <v>3.3359068696228902</v>
      </c>
      <c r="M311" s="48">
        <f>IF(OR($A311="",$B311="",$C311=""),"",'OddsRatio_working_3-way'!J310)</f>
        <v>2.3489039669653304</v>
      </c>
      <c r="N311" s="49">
        <f t="shared" si="55"/>
        <v>27.634959912897163</v>
      </c>
      <c r="O311" s="50">
        <f t="shared" si="56"/>
        <v>30.107096901910328</v>
      </c>
      <c r="P311" s="50">
        <f t="shared" si="57"/>
        <v>42.257943185192524</v>
      </c>
      <c r="Q311" t="s">
        <v>407</v>
      </c>
      <c r="R311" t="s">
        <v>88</v>
      </c>
      <c r="S311" s="40">
        <v>44501</v>
      </c>
      <c r="T311" s="52">
        <v>100</v>
      </c>
      <c r="U311" s="52">
        <f t="shared" si="58"/>
        <v>70.674486803519059</v>
      </c>
      <c r="V311" s="52">
        <f t="shared" si="59"/>
        <v>68.051118210862612</v>
      </c>
      <c r="W311" s="52">
        <f t="shared" si="60"/>
        <v>55.156950672645742</v>
      </c>
      <c r="X311" s="52">
        <f t="shared" si="61"/>
        <v>76.791931116491639</v>
      </c>
      <c r="Y311" s="52">
        <f t="shared" si="62"/>
        <v>74.168562523835192</v>
      </c>
      <c r="Z311" s="52">
        <f t="shared" si="63"/>
        <v>61.274394985618308</v>
      </c>
      <c r="AA311" s="52">
        <f t="shared" si="64"/>
        <v>-6.1174443129725802</v>
      </c>
      <c r="AB311" s="52">
        <f t="shared" si="65"/>
        <v>-6.1174443129725802</v>
      </c>
      <c r="AC311" s="52">
        <f t="shared" si="66"/>
        <v>-6.117444312972566</v>
      </c>
      <c r="AD311" s="53"/>
      <c r="AE311" s="53"/>
      <c r="AF311">
        <v>2.5</v>
      </c>
      <c r="AG311">
        <v>1.51</v>
      </c>
      <c r="AH311" s="59" t="s">
        <v>419</v>
      </c>
      <c r="AI311" s="53"/>
      <c r="AJ311" t="s">
        <v>414</v>
      </c>
    </row>
    <row r="312" spans="1:36" s="52" customFormat="1" ht="15" x14ac:dyDescent="0.25">
      <c r="A312">
        <v>8.7799999999999994</v>
      </c>
      <c r="B312">
        <v>4.55</v>
      </c>
      <c r="C312">
        <v>1.38</v>
      </c>
      <c r="D312" s="45">
        <f t="shared" si="67"/>
        <v>5.8313117340551335E-2</v>
      </c>
      <c r="E312" s="46">
        <f>IF(OR($A312="",$B312="",$C312=""),"",A312*'MPTO_working_3-way'!$I311)</f>
        <v>9.2919891702500408</v>
      </c>
      <c r="F312" s="47">
        <f>IF(OR($A312="",$B312="",$C312=""),"",B312*'MPTO_working_3-way'!$I311)</f>
        <v>4.8153246838995081</v>
      </c>
      <c r="G312" s="48">
        <f>IF(OR($A312="",$B312="",$C312=""),"",C312*'MPTO_working_3-way'!$I311)</f>
        <v>1.4604721019299607</v>
      </c>
      <c r="H312" s="46">
        <f>IF(OR($A312="",$B312="",$C312=""),"",'MPTO_working_3-way'!E311)</f>
        <v>10.586770638231956</v>
      </c>
      <c r="I312" s="47">
        <f>IF(OR($A312="",$B312="",$C312=""),"",'MPTO_working_3-way'!F311)</f>
        <v>4.9914517894081145</v>
      </c>
      <c r="J312" s="48">
        <f>IF(OR($A312="",$B312="",$C312=""),"",'MPTO_working_3-way'!G311)</f>
        <v>1.418037485696491</v>
      </c>
      <c r="K312" s="46">
        <f>IF(OR($A312="",$B312="",$C312=""),"",'OddsRatio_working_3-way'!H311)</f>
        <v>9.8155463945915731</v>
      </c>
      <c r="L312" s="47">
        <f>IF(OR($A312="",$B312="",$C312=""),"",'OddsRatio_working_3-way'!I311)</f>
        <v>5.0225179564010398</v>
      </c>
      <c r="M312" s="48">
        <f>IF(OR($A312="",$B312="",$C312=""),"",'OddsRatio_working_3-way'!J311)</f>
        <v>1.4305793868823646</v>
      </c>
      <c r="N312" s="49">
        <f t="shared" si="55"/>
        <v>10.761958302767702</v>
      </c>
      <c r="O312" s="50">
        <f t="shared" si="56"/>
        <v>20.767031626000097</v>
      </c>
      <c r="P312" s="50">
        <f t="shared" si="57"/>
        <v>68.4710100712322</v>
      </c>
      <c r="Q312" t="s">
        <v>408</v>
      </c>
      <c r="R312" t="s">
        <v>92</v>
      </c>
      <c r="S312" s="40">
        <v>44501</v>
      </c>
      <c r="T312" s="52">
        <v>100</v>
      </c>
      <c r="U312" s="52">
        <f t="shared" si="58"/>
        <v>88.610478359908882</v>
      </c>
      <c r="V312" s="52">
        <f t="shared" si="59"/>
        <v>78.021978021978015</v>
      </c>
      <c r="W312" s="52">
        <f t="shared" si="60"/>
        <v>27.536231884057976</v>
      </c>
      <c r="X312" s="52">
        <f t="shared" si="61"/>
        <v>94.441790093964016</v>
      </c>
      <c r="Y312" s="52">
        <f t="shared" si="62"/>
        <v>83.853289756033149</v>
      </c>
      <c r="Z312" s="52">
        <f t="shared" si="63"/>
        <v>33.367543618113096</v>
      </c>
      <c r="AA312" s="52">
        <f t="shared" si="64"/>
        <v>-5.8313117340551344</v>
      </c>
      <c r="AB312" s="52">
        <f t="shared" si="65"/>
        <v>-5.8313117340551344</v>
      </c>
      <c r="AC312" s="52">
        <f t="shared" si="66"/>
        <v>-5.8313117340551202</v>
      </c>
      <c r="AD312" s="53"/>
      <c r="AE312" s="53"/>
      <c r="AF312">
        <v>1.72</v>
      </c>
      <c r="AG312">
        <v>2.11</v>
      </c>
      <c r="AH312" s="59" t="s">
        <v>431</v>
      </c>
      <c r="AI312" s="53"/>
      <c r="AJ312" t="s">
        <v>414</v>
      </c>
    </row>
    <row r="313" spans="1:36" ht="15" x14ac:dyDescent="0.25">
      <c r="A313">
        <v>3.34</v>
      </c>
      <c r="B313">
        <v>3.36</v>
      </c>
      <c r="C313">
        <v>2.35</v>
      </c>
      <c r="D313" s="45">
        <f t="shared" si="67"/>
        <v>2.2552160117454978E-2</v>
      </c>
      <c r="E313" s="46">
        <f>IF(OR($A313="",$B313="",$C313=""),"",A313*'MPTO_working_3-way'!$I312)</f>
        <v>3.4153242147922995</v>
      </c>
      <c r="F313" s="47">
        <f>IF(OR($A313="",$B313="",$C313=""),"",B313*'MPTO_working_3-way'!$I312)</f>
        <v>3.4357752579946488</v>
      </c>
      <c r="G313" s="48">
        <f>IF(OR($A313="",$B313="",$C313=""),"",C313*'MPTO_working_3-way'!$I312)</f>
        <v>2.4029975762760194</v>
      </c>
      <c r="H313" s="46">
        <f>IF(OR($A313="",$B313="",$C313=""),"",'MPTO_working_3-way'!E312)</f>
        <v>3.4260207749107527</v>
      </c>
      <c r="I313" s="47">
        <f>IF(OR($A313="",$B313="",$C313=""),"",'MPTO_working_3-way'!F312)</f>
        <v>3.4470674757670712</v>
      </c>
      <c r="J313" s="48">
        <f>IF(OR($A313="",$B313="",$C313=""),"",'MPTO_working_3-way'!G312)</f>
        <v>2.392261351143127</v>
      </c>
      <c r="K313" s="46">
        <f>IF(OR($A313="",$B313="",$C313=""),"",'OddsRatio_working_3-way'!H312)</f>
        <v>3.4213761722180025</v>
      </c>
      <c r="L313" s="47">
        <f>IF(OR($A313="",$B313="",$C313=""),"",'OddsRatio_working_3-way'!I312)</f>
        <v>3.4420716950574728</v>
      </c>
      <c r="M313" s="48">
        <f>IF(OR($A313="",$B313="",$C313=""),"",'OddsRatio_working_3-way'!J312)</f>
        <v>2.3969477916642314</v>
      </c>
      <c r="N313" s="49">
        <f t="shared" si="55"/>
        <v>29.279797088336291</v>
      </c>
      <c r="O313" s="50">
        <f t="shared" si="56"/>
        <v>29.105512581858093</v>
      </c>
      <c r="P313" s="50">
        <f t="shared" si="57"/>
        <v>41.614690329805612</v>
      </c>
      <c r="Q313" t="s">
        <v>289</v>
      </c>
      <c r="R313" t="s">
        <v>99</v>
      </c>
      <c r="S313" s="40">
        <v>44501</v>
      </c>
      <c r="T313" s="52">
        <v>100</v>
      </c>
      <c r="U313" s="52">
        <f t="shared" si="58"/>
        <v>70.059880239520965</v>
      </c>
      <c r="V313" s="52">
        <f t="shared" si="59"/>
        <v>70.238095238095241</v>
      </c>
      <c r="W313" s="52">
        <f t="shared" si="60"/>
        <v>57.446808510638299</v>
      </c>
      <c r="X313" s="52">
        <f t="shared" si="61"/>
        <v>72.315096251266468</v>
      </c>
      <c r="Y313" s="52">
        <f t="shared" si="62"/>
        <v>72.493311249840758</v>
      </c>
      <c r="Z313" s="52">
        <f t="shared" si="63"/>
        <v>59.702024522383802</v>
      </c>
      <c r="AA313" s="52">
        <f t="shared" si="64"/>
        <v>-2.2552160117455031</v>
      </c>
      <c r="AB313" s="52">
        <f t="shared" si="65"/>
        <v>-2.2552160117455173</v>
      </c>
      <c r="AC313" s="52">
        <f t="shared" si="66"/>
        <v>-2.2552160117455031</v>
      </c>
      <c r="AF313">
        <v>1.85</v>
      </c>
      <c r="AG313">
        <v>2.06</v>
      </c>
      <c r="AH313" s="59" t="s">
        <v>429</v>
      </c>
      <c r="AJ313" t="s">
        <v>310</v>
      </c>
    </row>
    <row r="314" spans="1:36" ht="15" x14ac:dyDescent="0.25">
      <c r="A314">
        <v>1.37</v>
      </c>
      <c r="B314">
        <v>5.38</v>
      </c>
      <c r="C314">
        <v>8.2899999999999991</v>
      </c>
      <c r="D314" s="45">
        <f t="shared" si="67"/>
        <v>3.6427875008383515E-2</v>
      </c>
      <c r="E314" s="46">
        <f>IF(OR($A314="",$B314="",$C314=""),"",A314*'MPTO_working_3-way'!$I313)</f>
        <v>1.4199061887614854</v>
      </c>
      <c r="F314" s="47">
        <f>IF(OR($A314="",$B314="",$C314=""),"",B314*'MPTO_working_3-way'!$I313)</f>
        <v>5.5759819675451032</v>
      </c>
      <c r="G314" s="48">
        <f>IF(OR($A314="",$B314="",$C314=""),"",C314*'MPTO_working_3-way'!$I313)</f>
        <v>8.5919870838194985</v>
      </c>
      <c r="H314" s="46">
        <f>IF(OR($A314="",$B314="",$C314=""),"",'MPTO_working_3-way'!E313)</f>
        <v>1.3931760354002205</v>
      </c>
      <c r="I314" s="47">
        <f>IF(OR($A314="",$B314="",$C314=""),"",'MPTO_working_3-way'!F313)</f>
        <v>5.7560257506152883</v>
      </c>
      <c r="J314" s="48">
        <f>IF(OR($A314="",$B314="",$C314=""),"",'MPTO_working_3-way'!G313)</f>
        <v>9.2178950852495323</v>
      </c>
      <c r="K314" s="46">
        <f>IF(OR($A314="",$B314="",$C314=""),"",'OddsRatio_working_3-way'!H313)</f>
        <v>1.4011166043145487</v>
      </c>
      <c r="L314" s="47">
        <f>IF(OR($A314="",$B314="",$C314=""),"",'OddsRatio_working_3-way'!I313)</f>
        <v>5.7483533159397933</v>
      </c>
      <c r="M314" s="48">
        <f>IF(OR($A314="",$B314="",$C314=""),"",'OddsRatio_working_3-way'!J313)</f>
        <v>8.90308120392719</v>
      </c>
      <c r="N314" s="49">
        <f t="shared" si="55"/>
        <v>70.427187930792172</v>
      </c>
      <c r="O314" s="50">
        <f t="shared" si="56"/>
        <v>17.934060867134811</v>
      </c>
      <c r="P314" s="50">
        <f t="shared" si="57"/>
        <v>11.638751202073014</v>
      </c>
      <c r="Q314" t="s">
        <v>303</v>
      </c>
      <c r="R314" t="s">
        <v>271</v>
      </c>
      <c r="S314" s="40">
        <v>44501</v>
      </c>
      <c r="T314" s="52">
        <v>100</v>
      </c>
      <c r="U314" s="52">
        <f t="shared" si="58"/>
        <v>27.007299270072991</v>
      </c>
      <c r="V314" s="52">
        <f t="shared" si="59"/>
        <v>81.412639405204473</v>
      </c>
      <c r="W314" s="52">
        <f t="shared" si="60"/>
        <v>87.937273823884198</v>
      </c>
      <c r="X314" s="52">
        <f t="shared" si="61"/>
        <v>30.650086770911344</v>
      </c>
      <c r="Y314" s="52">
        <f t="shared" si="62"/>
        <v>85.055426906042811</v>
      </c>
      <c r="Z314" s="52">
        <f t="shared" si="63"/>
        <v>91.58006132472255</v>
      </c>
      <c r="AA314" s="52">
        <f t="shared" si="64"/>
        <v>-3.6427875008383523</v>
      </c>
      <c r="AB314" s="52">
        <f t="shared" si="65"/>
        <v>-3.6427875008383381</v>
      </c>
      <c r="AC314" s="52">
        <f t="shared" si="66"/>
        <v>-3.6427875008383523</v>
      </c>
      <c r="AF314">
        <v>1.63</v>
      </c>
      <c r="AG314">
        <v>2.37</v>
      </c>
      <c r="AH314" s="59" t="s">
        <v>421</v>
      </c>
      <c r="AJ314" t="s">
        <v>314</v>
      </c>
    </row>
    <row r="315" spans="1:36" ht="15" x14ac:dyDescent="0.25">
      <c r="A315">
        <v>2.94</v>
      </c>
      <c r="B315">
        <v>3.39</v>
      </c>
      <c r="C315">
        <v>2.58</v>
      </c>
      <c r="D315" s="45">
        <f t="shared" si="67"/>
        <v>2.2718204384037932E-2</v>
      </c>
      <c r="E315" s="46">
        <f>IF(OR($A315="",$B315="",$C315=""),"",A315*'MPTO_working_3-way'!$I314)</f>
        <v>3.0067915208890716</v>
      </c>
      <c r="F315" s="47">
        <f>IF(OR($A315="",$B315="",$C315=""),"",B315*'MPTO_working_3-way'!$I314)</f>
        <v>3.4670147128618889</v>
      </c>
      <c r="G315" s="48">
        <f>IF(OR($A315="",$B315="",$C315=""),"",C315*'MPTO_working_3-way'!$I314)</f>
        <v>2.6386129673108178</v>
      </c>
      <c r="H315" s="46">
        <f>IF(OR($A315="",$B315="",$C315=""),"",'MPTO_working_3-way'!E314)</f>
        <v>3.0069461692928798</v>
      </c>
      <c r="I315" s="47">
        <f>IF(OR($A315="",$B315="",$C315=""),"",'MPTO_working_3-way'!F314)</f>
        <v>3.4793195999824635</v>
      </c>
      <c r="J315" s="48">
        <f>IF(OR($A315="",$B315="",$C315=""),"",'MPTO_working_3-way'!G314)</f>
        <v>2.6314116143102919</v>
      </c>
      <c r="K315" s="46">
        <f>IF(OR($A315="",$B315="",$C315=""),"",'OddsRatio_working_3-way'!H314)</f>
        <v>3.0073027333980673</v>
      </c>
      <c r="L315" s="47">
        <f>IF(OR($A315="",$B315="",$C315=""),"",'OddsRatio_working_3-way'!I314)</f>
        <v>3.4729141921759696</v>
      </c>
      <c r="M315" s="48">
        <f>IF(OR($A315="",$B315="",$C315=""),"",'OddsRatio_working_3-way'!J314)</f>
        <v>2.6348135663757462</v>
      </c>
      <c r="N315" s="49">
        <f t="shared" ref="N315:N319" si="68">(1/E315)* 100</f>
        <v>33.258042436687205</v>
      </c>
      <c r="O315" s="50">
        <f t="shared" ref="O315:O319" si="69">(1/F315)* 100</f>
        <v>28.843258042436688</v>
      </c>
      <c r="P315" s="50">
        <f t="shared" ref="P315:P319" si="70">(1/G315)* 100</f>
        <v>37.898699520876114</v>
      </c>
      <c r="Q315" t="s">
        <v>120</v>
      </c>
      <c r="R315" t="s">
        <v>110</v>
      </c>
      <c r="S315" s="40">
        <v>44501</v>
      </c>
      <c r="T315" s="52">
        <v>100</v>
      </c>
      <c r="U315" s="52">
        <f t="shared" ref="U315:U319" si="71">(1/A315)*((T315*A315)-T315)</f>
        <v>65.986394557823132</v>
      </c>
      <c r="V315" s="52">
        <f t="shared" ref="V315:V319" si="72">(1/B315)*((T315*B315)-T315)</f>
        <v>70.501474926253692</v>
      </c>
      <c r="W315" s="52">
        <f t="shared" ref="W315:W319" si="73">(1/C315)*((T315*C315)-T315)</f>
        <v>61.240310077519375</v>
      </c>
      <c r="X315" s="52">
        <f t="shared" ref="X315:X319" si="74">((1/B315)+(1/C315))*T315</f>
        <v>68.258214996226926</v>
      </c>
      <c r="Y315" s="52">
        <f t="shared" ref="Y315:Y319" si="75">((1/A315)+(1/C315))*T315</f>
        <v>72.773295364657486</v>
      </c>
      <c r="Z315" s="52">
        <f t="shared" ref="Z315:Z319" si="76">((1/A315)+(1/B315))*T315</f>
        <v>63.512130515923182</v>
      </c>
      <c r="AA315" s="52">
        <f t="shared" ref="AA315:AA319" si="77">U315-X315</f>
        <v>-2.2718204384037932</v>
      </c>
      <c r="AB315" s="52">
        <f t="shared" ref="AB315:AB319" si="78">V315-Y315</f>
        <v>-2.2718204384037932</v>
      </c>
      <c r="AC315" s="52">
        <f t="shared" ref="AC315:AC319" si="79">W315-Z315</f>
        <v>-2.2718204384038074</v>
      </c>
      <c r="AF315">
        <v>2.13</v>
      </c>
      <c r="AG315">
        <v>1.79</v>
      </c>
      <c r="AH315" s="59" t="s">
        <v>417</v>
      </c>
      <c r="AJ315" t="s">
        <v>315</v>
      </c>
    </row>
    <row r="316" spans="1:36" ht="15" x14ac:dyDescent="0.25">
      <c r="A316">
        <v>2.75</v>
      </c>
      <c r="B316">
        <v>2.9</v>
      </c>
      <c r="C316">
        <v>3.08</v>
      </c>
      <c r="D316" s="45">
        <f t="shared" si="67"/>
        <v>3.3139274518585005E-2</v>
      </c>
      <c r="E316" s="46">
        <f>IF(OR($A316="",$B316="",$C316=""),"",A316*'MPTO_working_3-way'!$I315)</f>
        <v>2.8411330049261085</v>
      </c>
      <c r="F316" s="47">
        <f>IF(OR($A316="",$B316="",$C316=""),"",B316*'MPTO_working_3-way'!$I315)</f>
        <v>2.9961038961038966</v>
      </c>
      <c r="G316" s="48">
        <f>IF(OR($A316="",$B316="",$C316=""),"",C316*'MPTO_working_3-way'!$I315)</f>
        <v>3.1820689655172418</v>
      </c>
      <c r="H316" s="46">
        <f>IF(OR($A316="",$B316="",$C316=""),"",'MPTO_working_3-way'!E315)</f>
        <v>2.8361558001693483</v>
      </c>
      <c r="I316" s="47">
        <f>IF(OR($A316="",$B316="",$C316=""),"",'MPTO_working_3-way'!F315)</f>
        <v>2.9959749552772812</v>
      </c>
      <c r="J316" s="48">
        <f>IF(OR($A316="",$B316="",$C316=""),"",'MPTO_working_3-way'!G315)</f>
        <v>3.1884816753926706</v>
      </c>
      <c r="K316" s="46">
        <f>IF(OR($A316="",$B316="",$C316=""),"",'OddsRatio_working_3-way'!H315)</f>
        <v>2.838557221171417</v>
      </c>
      <c r="L316" s="47">
        <f>IF(OR($A316="",$B316="",$C316=""),"",'OddsRatio_working_3-way'!I315)</f>
        <v>2.9961478401289678</v>
      </c>
      <c r="M316" s="48">
        <f>IF(OR($A316="",$B316="",$C316=""),"",'OddsRatio_working_3-way'!J315)</f>
        <v>3.1852565828780275</v>
      </c>
      <c r="N316" s="49">
        <f t="shared" si="68"/>
        <v>35.19722583441699</v>
      </c>
      <c r="O316" s="50">
        <f t="shared" si="69"/>
        <v>33.376679670567832</v>
      </c>
      <c r="P316" s="50">
        <f t="shared" si="70"/>
        <v>31.426094495015167</v>
      </c>
      <c r="Q316" t="s">
        <v>122</v>
      </c>
      <c r="R316" t="s">
        <v>160</v>
      </c>
      <c r="S316" s="40">
        <v>44501</v>
      </c>
      <c r="T316" s="52">
        <v>100</v>
      </c>
      <c r="U316" s="52">
        <f t="shared" si="71"/>
        <v>63.63636363636364</v>
      </c>
      <c r="V316" s="52">
        <f t="shared" si="72"/>
        <v>65.517241379310349</v>
      </c>
      <c r="W316" s="52">
        <f t="shared" si="73"/>
        <v>67.532467532467535</v>
      </c>
      <c r="X316" s="52">
        <f t="shared" si="74"/>
        <v>66.95029108822213</v>
      </c>
      <c r="Y316" s="52">
        <f t="shared" si="75"/>
        <v>68.831168831168839</v>
      </c>
      <c r="Z316" s="52">
        <f t="shared" si="76"/>
        <v>70.846394984326025</v>
      </c>
      <c r="AA316" s="52">
        <f t="shared" si="77"/>
        <v>-3.3139274518584898</v>
      </c>
      <c r="AB316" s="52">
        <f t="shared" si="78"/>
        <v>-3.3139274518584898</v>
      </c>
      <c r="AC316" s="52">
        <f t="shared" si="79"/>
        <v>-3.3139274518584898</v>
      </c>
      <c r="AF316">
        <v>2.77</v>
      </c>
      <c r="AG316">
        <v>1.48</v>
      </c>
      <c r="AH316" s="59" t="s">
        <v>421</v>
      </c>
      <c r="AJ316" t="s">
        <v>412</v>
      </c>
    </row>
    <row r="317" spans="1:36" ht="15" x14ac:dyDescent="0.25">
      <c r="A317">
        <v>3.04</v>
      </c>
      <c r="B317">
        <v>2.91</v>
      </c>
      <c r="C317">
        <v>2.77</v>
      </c>
      <c r="D317" s="45">
        <f t="shared" si="67"/>
        <v>3.3600810429811112E-2</v>
      </c>
      <c r="E317" s="46">
        <f>IF(OR($A317="",$B317="",$C317=""),"",A317*'MPTO_working_3-way'!$I316)</f>
        <v>3.1421464637066259</v>
      </c>
      <c r="F317" s="47">
        <f>IF(OR($A317="",$B317="",$C317=""),"",B317*'MPTO_working_3-way'!$I316)</f>
        <v>3.0077783583507505</v>
      </c>
      <c r="G317" s="48">
        <f>IF(OR($A317="",$B317="",$C317=""),"",C317*'MPTO_working_3-way'!$I316)</f>
        <v>2.8630742448905768</v>
      </c>
      <c r="H317" s="46">
        <f>IF(OR($A317="",$B317="",$C317=""),"",'MPTO_working_3-way'!E316)</f>
        <v>3.1471569856029835</v>
      </c>
      <c r="I317" s="47">
        <f>IF(OR($A317="",$B317="",$C317=""),"",'MPTO_working_3-way'!F316)</f>
        <v>3.0080404179740698</v>
      </c>
      <c r="J317" s="48">
        <f>IF(OR($A317="",$B317="",$C317=""),"",'MPTO_working_3-way'!G316)</f>
        <v>2.8586901421179207</v>
      </c>
      <c r="K317" s="46">
        <f>IF(OR($A317="",$B317="",$C317=""),"",'OddsRatio_working_3-way'!H316)</f>
        <v>3.1446563431122385</v>
      </c>
      <c r="L317" s="47">
        <f>IF(OR($A317="",$B317="",$C317=""),"",'OddsRatio_working_3-way'!I316)</f>
        <v>3.007987066345283</v>
      </c>
      <c r="M317" s="48">
        <f>IF(OR($A317="",$B317="",$C317=""),"",'OddsRatio_working_3-way'!J316)</f>
        <v>2.8608047682885602</v>
      </c>
      <c r="N317" s="49">
        <f t="shared" si="68"/>
        <v>31.825378337722434</v>
      </c>
      <c r="O317" s="50">
        <f t="shared" si="69"/>
        <v>33.24713063459663</v>
      </c>
      <c r="P317" s="50">
        <f t="shared" si="70"/>
        <v>34.927491027680944</v>
      </c>
      <c r="Q317" t="s">
        <v>409</v>
      </c>
      <c r="R317" t="s">
        <v>123</v>
      </c>
      <c r="S317" s="40">
        <v>44501</v>
      </c>
      <c r="T317" s="52">
        <v>100</v>
      </c>
      <c r="U317" s="52">
        <f t="shared" si="71"/>
        <v>67.10526315789474</v>
      </c>
      <c r="V317" s="52">
        <f t="shared" si="72"/>
        <v>65.635738831615114</v>
      </c>
      <c r="W317" s="52">
        <f t="shared" si="73"/>
        <v>63.898916967509031</v>
      </c>
      <c r="X317" s="52">
        <f t="shared" si="74"/>
        <v>70.465344200875862</v>
      </c>
      <c r="Y317" s="52">
        <f t="shared" si="75"/>
        <v>68.995819874596236</v>
      </c>
      <c r="Z317" s="52">
        <f t="shared" si="76"/>
        <v>67.258998010490146</v>
      </c>
      <c r="AA317" s="52">
        <f t="shared" si="77"/>
        <v>-3.3600810429811219</v>
      </c>
      <c r="AB317" s="52">
        <f t="shared" si="78"/>
        <v>-3.3600810429811219</v>
      </c>
      <c r="AC317" s="52">
        <f t="shared" si="79"/>
        <v>-3.3600810429811148</v>
      </c>
      <c r="AF317">
        <v>2.88</v>
      </c>
      <c r="AG317">
        <v>1.45</v>
      </c>
      <c r="AH317" s="59" t="s">
        <v>421</v>
      </c>
      <c r="AJ317" t="s">
        <v>412</v>
      </c>
    </row>
    <row r="318" spans="1:36" ht="15" x14ac:dyDescent="0.25">
      <c r="A318">
        <v>5.96</v>
      </c>
      <c r="B318">
        <v>4.0999999999999996</v>
      </c>
      <c r="C318">
        <v>1.58</v>
      </c>
      <c r="D318" s="45">
        <f t="shared" si="67"/>
        <v>4.45990663287823E-2</v>
      </c>
      <c r="E318" s="46">
        <f>IF(OR($A318="",$B318="",$C318=""),"",A318*'MPTO_working_3-way'!$I317)</f>
        <v>6.2258104353195423</v>
      </c>
      <c r="F318" s="47">
        <f>IF(OR($A318="",$B318="",$C318=""),"",B318*'MPTO_working_3-way'!$I317)</f>
        <v>4.2828561719480067</v>
      </c>
      <c r="G318" s="48">
        <f>IF(OR($A318="",$B318="",$C318=""),"",C318*'MPTO_working_3-way'!$I317)</f>
        <v>1.6504665247994761</v>
      </c>
      <c r="H318" s="46">
        <f>IF(OR($A318="",$B318="",$C318=""),"",'MPTO_working_3-way'!E317)</f>
        <v>6.5394149077917421</v>
      </c>
      <c r="I318" s="47">
        <f>IF(OR($A318="",$B318="",$C318=""),"",'MPTO_working_3-way'!F317)</f>
        <v>4.3661242558940421</v>
      </c>
      <c r="J318" s="48">
        <f>IF(OR($A318="",$B318="",$C318=""),"",'MPTO_working_3-way'!G317)</f>
        <v>1.6180050646717909</v>
      </c>
      <c r="K318" s="46">
        <f>IF(OR($A318="",$B318="",$C318=""),"",'OddsRatio_working_3-way'!H317)</f>
        <v>6.3780015153168037</v>
      </c>
      <c r="L318" s="47">
        <f>IF(OR($A318="",$B318="",$C318=""),"",'OddsRatio_working_3-way'!I317)</f>
        <v>4.3612509470730014</v>
      </c>
      <c r="M318" s="48">
        <f>IF(OR($A318="",$B318="",$C318=""),"",'OddsRatio_working_3-way'!J317)</f>
        <v>1.6288792094523679</v>
      </c>
      <c r="N318" s="49">
        <f t="shared" si="68"/>
        <v>16.062165888105369</v>
      </c>
      <c r="O318" s="50">
        <f t="shared" si="69"/>
        <v>23.348904559294638</v>
      </c>
      <c r="P318" s="50">
        <f t="shared" si="70"/>
        <v>60.5889295526</v>
      </c>
      <c r="Q318" t="s">
        <v>300</v>
      </c>
      <c r="R318" t="s">
        <v>65</v>
      </c>
      <c r="S318" s="40">
        <v>44501</v>
      </c>
      <c r="T318" s="52">
        <v>100</v>
      </c>
      <c r="U318" s="52">
        <f t="shared" si="71"/>
        <v>83.22147651006712</v>
      </c>
      <c r="V318" s="52">
        <f t="shared" si="72"/>
        <v>75.609756097560975</v>
      </c>
      <c r="W318" s="52">
        <f t="shared" si="73"/>
        <v>36.708860759493668</v>
      </c>
      <c r="X318" s="52">
        <f t="shared" si="74"/>
        <v>87.68138314294535</v>
      </c>
      <c r="Y318" s="52">
        <f t="shared" si="75"/>
        <v>80.069662730439205</v>
      </c>
      <c r="Z318" s="52">
        <f t="shared" si="76"/>
        <v>41.168767392371912</v>
      </c>
      <c r="AA318" s="52">
        <f t="shared" si="77"/>
        <v>-4.45990663287823</v>
      </c>
      <c r="AB318" s="52">
        <f t="shared" si="78"/>
        <v>-4.45990663287823</v>
      </c>
      <c r="AC318" s="52">
        <f t="shared" si="79"/>
        <v>-4.4599066328782442</v>
      </c>
      <c r="AF318">
        <v>1.58</v>
      </c>
      <c r="AG318">
        <v>2.41</v>
      </c>
      <c r="AH318" s="59" t="s">
        <v>436</v>
      </c>
      <c r="AJ318" t="s">
        <v>316</v>
      </c>
    </row>
    <row r="319" spans="1:36" s="28" customFormat="1" ht="15" x14ac:dyDescent="0.25">
      <c r="A319" s="23">
        <v>1.75</v>
      </c>
      <c r="B319" s="23">
        <v>3.93</v>
      </c>
      <c r="C319" s="23">
        <v>4.63</v>
      </c>
      <c r="D319" s="24">
        <f t="shared" si="67"/>
        <v>4.1864219019512205E-2</v>
      </c>
      <c r="E319" s="25">
        <f>IF(OR($A319="",$B319="",$C319=""),"",A319*'MPTO_working_3-way'!$I318)</f>
        <v>1.8232623832841464</v>
      </c>
      <c r="F319" s="26">
        <f>IF(OR($A319="",$B319="",$C319=""),"",B319*'MPTO_working_3-way'!$I318)</f>
        <v>4.0945263807466832</v>
      </c>
      <c r="G319" s="27">
        <f>IF(OR($A319="",$B319="",$C319=""),"",C319*'MPTO_working_3-way'!$I318)</f>
        <v>4.8238313340603414</v>
      </c>
      <c r="H319" s="25">
        <f>IF(OR($A319="",$B319="",$C319=""),"",'MPTO_working_3-way'!E318)</f>
        <v>1.7938061717644243</v>
      </c>
      <c r="I319" s="26">
        <f>IF(OR($A319="",$B319="",$C319=""),"",'MPTO_working_3-way'!F318)</f>
        <v>4.1580355112260703</v>
      </c>
      <c r="J319" s="27">
        <f>IF(OR($A319="",$B319="",$C319=""),"",'MPTO_working_3-way'!G318)</f>
        <v>4.9498093855127809</v>
      </c>
      <c r="K319" s="25">
        <f>IF(OR($A319="",$B319="",$C319=""),"",'OddsRatio_working_3-way'!H318)</f>
        <v>1.8043469094425664</v>
      </c>
      <c r="L319" s="26">
        <f>IF(OR($A319="",$B319="",$C319=""),"",'OddsRatio_working_3-way'!I318)</f>
        <v>4.1423152595556259</v>
      </c>
      <c r="M319" s="27">
        <f>IF(OR($A319="",$B319="",$C319=""),"",'OddsRatio_working_3-way'!J318)</f>
        <v>4.8930390417020213</v>
      </c>
      <c r="N319" s="75">
        <f t="shared" si="68"/>
        <v>54.846741158491561</v>
      </c>
      <c r="O319" s="76">
        <f t="shared" si="69"/>
        <v>24.422849116376646</v>
      </c>
      <c r="P319" s="76">
        <f t="shared" si="70"/>
        <v>20.7304097251318</v>
      </c>
      <c r="Q319" s="23" t="s">
        <v>128</v>
      </c>
      <c r="R319" s="23" t="s">
        <v>167</v>
      </c>
      <c r="S319" s="77">
        <v>44501</v>
      </c>
      <c r="T319" s="28">
        <v>100</v>
      </c>
      <c r="U319" s="28">
        <f t="shared" si="71"/>
        <v>42.857142857142854</v>
      </c>
      <c r="V319" s="28">
        <f t="shared" si="72"/>
        <v>74.554707379134854</v>
      </c>
      <c r="W319" s="28">
        <f t="shared" si="73"/>
        <v>78.40172786177105</v>
      </c>
      <c r="X319" s="28">
        <f t="shared" si="74"/>
        <v>47.043564759094082</v>
      </c>
      <c r="Y319" s="28">
        <f t="shared" si="75"/>
        <v>78.741129281086074</v>
      </c>
      <c r="Z319" s="28">
        <f t="shared" si="76"/>
        <v>82.588149763722285</v>
      </c>
      <c r="AA319" s="28">
        <f t="shared" si="77"/>
        <v>-4.1864219019512277</v>
      </c>
      <c r="AB319" s="28">
        <f t="shared" si="78"/>
        <v>-4.1864219019512205</v>
      </c>
      <c r="AC319" s="28">
        <f t="shared" si="79"/>
        <v>-4.1864219019512348</v>
      </c>
      <c r="AD319" s="43"/>
      <c r="AE319" s="43"/>
      <c r="AF319" s="23">
        <v>1.72</v>
      </c>
      <c r="AG319" s="23">
        <v>2.02</v>
      </c>
      <c r="AH319" s="78" t="s">
        <v>428</v>
      </c>
      <c r="AI319" s="43"/>
      <c r="AJ319" s="23" t="s">
        <v>316</v>
      </c>
    </row>
    <row r="320" spans="1:36" ht="15" x14ac:dyDescent="0.25">
      <c r="A320">
        <v>1.87</v>
      </c>
      <c r="B320">
        <v>3.91</v>
      </c>
      <c r="C320">
        <v>4.0999999999999996</v>
      </c>
      <c r="D320" s="45">
        <f t="shared" si="67"/>
        <v>3.4416273016484977E-2</v>
      </c>
      <c r="E320" s="46">
        <f>IF(OR($A320="",$B320="",$C320=""),"",A320*'MPTO_working_3-way'!$I319)</f>
        <v>1.934358430540827</v>
      </c>
      <c r="F320" s="47">
        <f>IF(OR($A320="",$B320="",$C320=""),"",B320*'MPTO_working_3-way'!$I319)</f>
        <v>4.0445676274944562</v>
      </c>
      <c r="G320" s="48">
        <f>IF(OR($A320="",$B320="",$C320=""),"",C320*'MPTO_working_3-way'!$I319)</f>
        <v>4.241106719367588</v>
      </c>
      <c r="H320" s="46">
        <f>IF(OR($A320="",$B320="",$C320=""),"",'MPTO_working_3-way'!E319)</f>
        <v>1.9109962395829947</v>
      </c>
      <c r="I320" s="47">
        <f>IF(OR($A320="",$B320="",$C320=""),"",'MPTO_working_3-way'!F319)</f>
        <v>4.0936230471017003</v>
      </c>
      <c r="J320" s="48">
        <f>IF(OR($A320="",$B320="",$C320=""),"",'MPTO_working_3-way'!G319)</f>
        <v>4.3023641642471988</v>
      </c>
      <c r="K320" s="46">
        <f>IF(OR($A320="",$B320="",$C320=""),"",'OddsRatio_working_3-way'!H319)</f>
        <v>1.9197639650404532</v>
      </c>
      <c r="L320" s="47">
        <f>IF(OR($A320="",$B320="",$C320=""),"",'OddsRatio_working_3-way'!I319)</f>
        <v>4.0764518830663423</v>
      </c>
      <c r="M320" s="48">
        <f>IF(OR($A320="",$B320="",$C320=""),"",'OddsRatio_working_3-way'!J319)</f>
        <v>4.2773198754314983</v>
      </c>
      <c r="N320" s="49">
        <f t="shared" ref="N320:N351" si="80">(1/E320)* 100</f>
        <v>51.696727153116605</v>
      </c>
      <c r="O320" s="50">
        <f t="shared" ref="O320:O351" si="81">(1/F320)* 100</f>
        <v>24.724521681925339</v>
      </c>
      <c r="P320" s="50">
        <f t="shared" ref="P320:P351" si="82">(1/G320)* 100</f>
        <v>23.578751164958067</v>
      </c>
      <c r="Q320" t="s">
        <v>333</v>
      </c>
      <c r="R320" t="s">
        <v>330</v>
      </c>
      <c r="S320" s="40">
        <v>44208</v>
      </c>
      <c r="T320" s="52">
        <v>100</v>
      </c>
      <c r="U320" s="52">
        <f t="shared" ref="U320:U351" si="83">(1/A320)*((T320*A320)-T320)</f>
        <v>46.524064171122987</v>
      </c>
      <c r="V320" s="52">
        <f t="shared" ref="V320:V351" si="84">(1/B320)*((T320*B320)-T320)</f>
        <v>74.424552429667528</v>
      </c>
      <c r="W320" s="52">
        <f t="shared" ref="W320:W351" si="85">(1/C320)*((T320*C320)-T320)</f>
        <v>75.609756097560975</v>
      </c>
      <c r="X320" s="52">
        <f t="shared" ref="X320:X351" si="86">((1/B320)+(1/C320))*T320</f>
        <v>49.96569147277151</v>
      </c>
      <c r="Y320" s="52">
        <f t="shared" ref="Y320:Y351" si="87">((1/A320)+(1/C320))*T320</f>
        <v>77.866179731316024</v>
      </c>
      <c r="Z320" s="52">
        <f t="shared" ref="Z320:Z351" si="88">((1/A320)+(1/B320))*T320</f>
        <v>79.05138339920947</v>
      </c>
      <c r="AA320" s="52">
        <f t="shared" ref="AA320:AA351" si="89">U320-X320</f>
        <v>-3.4416273016485235</v>
      </c>
      <c r="AB320" s="52">
        <f t="shared" ref="AB320:AB351" si="90">V320-Y320</f>
        <v>-3.4416273016484951</v>
      </c>
      <c r="AC320" s="52">
        <f t="shared" ref="AC320:AC351" si="91">W320-Z320</f>
        <v>-3.4416273016484951</v>
      </c>
      <c r="AF320">
        <v>1.62</v>
      </c>
      <c r="AG320">
        <v>2.38</v>
      </c>
      <c r="AH320" s="59" t="s">
        <v>421</v>
      </c>
      <c r="AJ320" t="s">
        <v>413</v>
      </c>
    </row>
    <row r="321" spans="1:36" ht="15" x14ac:dyDescent="0.25">
      <c r="A321">
        <v>2.5299999999999998</v>
      </c>
      <c r="B321">
        <v>3.18</v>
      </c>
      <c r="C321">
        <v>3.2</v>
      </c>
      <c r="D321" s="45">
        <f t="shared" si="67"/>
        <v>2.2222325801078968E-2</v>
      </c>
      <c r="E321" s="46">
        <f>IF(OR($A321="",$B321="",$C321=""),"",A321*'MPTO_working_3-way'!$I320)</f>
        <v>2.5862224842767296</v>
      </c>
      <c r="F321" s="47">
        <f>IF(OR($A321="",$B321="",$C321=""),"",B321*'MPTO_working_3-way'!$I320)</f>
        <v>3.2506669960474315</v>
      </c>
      <c r="G321" s="48">
        <f>IF(OR($A321="",$B321="",$C321=""),"",C321*'MPTO_working_3-way'!$I320)</f>
        <v>3.2711114425634529</v>
      </c>
      <c r="H321" s="46">
        <f>IF(OR($A321="",$B321="",$C321=""),"",'MPTO_working_3-way'!E320)</f>
        <v>2.578319849058015</v>
      </c>
      <c r="I321" s="47">
        <f>IF(OR($A321="",$B321="",$C321=""),"",'MPTO_working_3-way'!F320)</f>
        <v>3.2567140666928664</v>
      </c>
      <c r="J321" s="48">
        <f>IF(OR($A321="",$B321="",$C321=""),"",'MPTO_working_3-way'!G320)</f>
        <v>3.27769384588747</v>
      </c>
      <c r="K321" s="46">
        <f>IF(OR($A321="",$B321="",$C321=""),"",'OddsRatio_working_3-way'!H320)</f>
        <v>2.5819210412990259</v>
      </c>
      <c r="L321" s="47">
        <f>IF(OR($A321="",$B321="",$C321=""),"",'OddsRatio_working_3-way'!I320)</f>
        <v>3.2539790000208346</v>
      </c>
      <c r="M321" s="48">
        <f>IF(OR($A321="",$B321="",$C321=""),"",'OddsRatio_working_3-way'!J320)</f>
        <v>3.274657706443044</v>
      </c>
      <c r="N321" s="49">
        <f t="shared" si="80"/>
        <v>38.666433614262807</v>
      </c>
      <c r="O321" s="50">
        <f t="shared" si="81"/>
        <v>30.762917309460651</v>
      </c>
      <c r="P321" s="50">
        <f t="shared" si="82"/>
        <v>30.570649076276528</v>
      </c>
      <c r="Q321" t="s">
        <v>70</v>
      </c>
      <c r="R321" t="s">
        <v>69</v>
      </c>
      <c r="S321" s="40">
        <v>44208</v>
      </c>
      <c r="T321" s="52">
        <v>100</v>
      </c>
      <c r="U321" s="52">
        <f t="shared" si="83"/>
        <v>60.474308300395251</v>
      </c>
      <c r="V321" s="52">
        <f t="shared" si="84"/>
        <v>68.55345911949685</v>
      </c>
      <c r="W321" s="52">
        <f t="shared" si="85"/>
        <v>68.75</v>
      </c>
      <c r="X321" s="52">
        <f t="shared" si="86"/>
        <v>62.696540880503136</v>
      </c>
      <c r="Y321" s="52">
        <f t="shared" si="87"/>
        <v>70.775691699604749</v>
      </c>
      <c r="Z321" s="52">
        <f t="shared" si="88"/>
        <v>70.972232580107899</v>
      </c>
      <c r="AA321" s="52">
        <f t="shared" si="89"/>
        <v>-2.2222325801078853</v>
      </c>
      <c r="AB321" s="52">
        <f t="shared" si="90"/>
        <v>-2.2222325801078995</v>
      </c>
      <c r="AC321" s="52">
        <f t="shared" si="91"/>
        <v>-2.2222325801078995</v>
      </c>
      <c r="AF321">
        <v>2.57</v>
      </c>
      <c r="AG321">
        <v>1.56</v>
      </c>
      <c r="AH321" s="59" t="s">
        <v>427</v>
      </c>
      <c r="AJ321" t="s">
        <v>443</v>
      </c>
    </row>
    <row r="322" spans="1:36" ht="15" x14ac:dyDescent="0.25">
      <c r="A322">
        <v>2.73</v>
      </c>
      <c r="B322">
        <v>3.49</v>
      </c>
      <c r="C322">
        <v>2.56</v>
      </c>
      <c r="D322" s="45">
        <f t="shared" si="67"/>
        <v>4.3458317589764484E-2</v>
      </c>
      <c r="E322" s="46">
        <f>IF(OR($A322="",$B322="",$C322=""),"",A322*'MPTO_working_3-way'!$I321)</f>
        <v>2.8486412070200569</v>
      </c>
      <c r="F322" s="47">
        <f>IF(OR($A322="",$B322="",$C322=""),"",B322*'MPTO_working_3-way'!$I321)</f>
        <v>3.6416695283882783</v>
      </c>
      <c r="G322" s="48">
        <f>IF(OR($A322="",$B322="",$C322=""),"",C322*'MPTO_working_3-way'!$I321)</f>
        <v>2.671253293029797</v>
      </c>
      <c r="H322" s="46">
        <f>IF(OR($A322="",$B322="",$C322=""),"",'MPTO_working_3-way'!E321)</f>
        <v>2.8424089425981491</v>
      </c>
      <c r="I322" s="47">
        <f>IF(OR($A322="",$B322="",$C322=""),"",'MPTO_working_3-way'!F321)</f>
        <v>3.6758375140633075</v>
      </c>
      <c r="J322" s="48">
        <f>IF(OR($A322="",$B322="",$C322=""),"",'MPTO_working_3-way'!G321)</f>
        <v>2.65859238591915</v>
      </c>
      <c r="K322" s="46">
        <f>IF(OR($A322="",$B322="",$C322=""),"",'OddsRatio_working_3-way'!H321)</f>
        <v>2.8463134742592278</v>
      </c>
      <c r="L322" s="47">
        <f>IF(OR($A322="",$B322="",$C322=""),"",'OddsRatio_working_3-way'!I321)</f>
        <v>3.6574107230667492</v>
      </c>
      <c r="M322" s="48">
        <f>IF(OR($A322="",$B322="",$C322=""),"",'OddsRatio_working_3-way'!J321)</f>
        <v>2.6648838264996506</v>
      </c>
      <c r="N322" s="49">
        <f t="shared" si="80"/>
        <v>35.104456031024448</v>
      </c>
      <c r="O322" s="50">
        <f t="shared" si="81"/>
        <v>27.459932654640895</v>
      </c>
      <c r="P322" s="50">
        <f t="shared" si="82"/>
        <v>37.435611314334665</v>
      </c>
      <c r="Q322" t="s">
        <v>302</v>
      </c>
      <c r="R322" t="s">
        <v>301</v>
      </c>
      <c r="S322" s="40">
        <v>44208</v>
      </c>
      <c r="T322" s="52">
        <v>100</v>
      </c>
      <c r="U322" s="52">
        <f t="shared" si="83"/>
        <v>63.369963369963365</v>
      </c>
      <c r="V322" s="52">
        <f t="shared" si="84"/>
        <v>71.346704871060169</v>
      </c>
      <c r="W322" s="52">
        <f t="shared" si="85"/>
        <v>60.9375</v>
      </c>
      <c r="X322" s="52">
        <f t="shared" si="86"/>
        <v>67.715795128939831</v>
      </c>
      <c r="Y322" s="52">
        <f t="shared" si="87"/>
        <v>75.692536630036628</v>
      </c>
      <c r="Z322" s="52">
        <f t="shared" si="88"/>
        <v>65.283331758976445</v>
      </c>
      <c r="AA322" s="52">
        <f t="shared" si="89"/>
        <v>-4.3458317589764661</v>
      </c>
      <c r="AB322" s="52">
        <f t="shared" si="90"/>
        <v>-4.345831758976459</v>
      </c>
      <c r="AC322" s="52">
        <f t="shared" si="91"/>
        <v>-4.3458317589764448</v>
      </c>
      <c r="AF322">
        <v>1.79</v>
      </c>
      <c r="AG322">
        <v>2.0499999999999998</v>
      </c>
      <c r="AH322" s="59" t="s">
        <v>433</v>
      </c>
      <c r="AJ322" t="s">
        <v>307</v>
      </c>
    </row>
    <row r="323" spans="1:36" ht="15" x14ac:dyDescent="0.25">
      <c r="A323">
        <v>7.33</v>
      </c>
      <c r="B323">
        <v>4.66</v>
      </c>
      <c r="C323">
        <v>1.48</v>
      </c>
      <c r="D323" s="45">
        <f t="shared" si="67"/>
        <v>2.6693598375615357E-2</v>
      </c>
      <c r="E323" s="46">
        <f>IF(OR($A323="",$B323="",$C323=""),"",A323*'MPTO_working_3-way'!$I322)</f>
        <v>7.5256640760932605</v>
      </c>
      <c r="F323" s="47">
        <f>IF(OR($A323="",$B323="",$C323=""),"",B323*'MPTO_working_3-way'!$I322)</f>
        <v>4.7843921684303679</v>
      </c>
      <c r="G323" s="48">
        <f>IF(OR($A323="",$B323="",$C323=""),"",C323*'MPTO_working_3-way'!$I322)</f>
        <v>1.5195065255959108</v>
      </c>
      <c r="H323" s="46">
        <f>IF(OR($A323="",$B323="",$C323=""),"",'MPTO_working_3-way'!E322)</f>
        <v>7.8414286293368098</v>
      </c>
      <c r="I323" s="47">
        <f>IF(OR($A323="",$B323="",$C323=""),"",'MPTO_working_3-way'!F322)</f>
        <v>4.8615808617996095</v>
      </c>
      <c r="J323" s="48">
        <f>IF(OR($A323="",$B323="",$C323=""),"",'MPTO_working_3-way'!G322)</f>
        <v>1.4997499701949915</v>
      </c>
      <c r="K323" s="46">
        <f>IF(OR($A323="",$B323="",$C323=""),"",'OddsRatio_working_3-way'!H322)</f>
        <v>7.6752154632464205</v>
      </c>
      <c r="L323" s="47">
        <f>IF(OR($A323="",$B323="",$C323=""),"",'OddsRatio_working_3-way'!I322)</f>
        <v>4.8596032536306319</v>
      </c>
      <c r="M323" s="48">
        <f>IF(OR($A323="",$B323="",$C323=""),"",'OddsRatio_working_3-way'!J322)</f>
        <v>1.5061774758859845</v>
      </c>
      <c r="N323" s="49">
        <f t="shared" si="80"/>
        <v>13.287863899967247</v>
      </c>
      <c r="O323" s="50">
        <f t="shared" si="81"/>
        <v>20.901296649519292</v>
      </c>
      <c r="P323" s="50">
        <f t="shared" si="82"/>
        <v>65.810839450513456</v>
      </c>
      <c r="Q323" t="s">
        <v>73</v>
      </c>
      <c r="R323" t="s">
        <v>137</v>
      </c>
      <c r="S323" s="40">
        <v>44208</v>
      </c>
      <c r="T323" s="52">
        <v>100</v>
      </c>
      <c r="U323" s="52">
        <f t="shared" si="83"/>
        <v>86.357435197817196</v>
      </c>
      <c r="V323" s="52">
        <f t="shared" si="84"/>
        <v>78.540772532188839</v>
      </c>
      <c r="W323" s="52">
        <f t="shared" si="85"/>
        <v>32.432432432432435</v>
      </c>
      <c r="X323" s="52">
        <f t="shared" si="86"/>
        <v>89.026795035378726</v>
      </c>
      <c r="Y323" s="52">
        <f t="shared" si="87"/>
        <v>81.210132369750383</v>
      </c>
      <c r="Z323" s="52">
        <f t="shared" si="88"/>
        <v>35.101792269993972</v>
      </c>
      <c r="AA323" s="52">
        <f t="shared" si="89"/>
        <v>-2.6693598375615295</v>
      </c>
      <c r="AB323" s="52">
        <f t="shared" si="90"/>
        <v>-2.6693598375615437</v>
      </c>
      <c r="AC323" s="52">
        <f t="shared" si="91"/>
        <v>-2.6693598375615366</v>
      </c>
      <c r="AF323">
        <v>1.72</v>
      </c>
      <c r="AG323">
        <v>2.2200000000000002</v>
      </c>
      <c r="AH323" s="59" t="s">
        <v>431</v>
      </c>
      <c r="AJ323" t="s">
        <v>443</v>
      </c>
    </row>
    <row r="324" spans="1:36" ht="15" x14ac:dyDescent="0.25">
      <c r="A324">
        <v>2.56</v>
      </c>
      <c r="B324">
        <v>3.18</v>
      </c>
      <c r="C324">
        <v>3.15</v>
      </c>
      <c r="D324" s="45">
        <f t="shared" si="67"/>
        <v>2.2550726265348819E-2</v>
      </c>
      <c r="E324" s="46">
        <f>IF(OR($A324="",$B324="",$C324=""),"",A324*'MPTO_working_3-way'!$I323)</f>
        <v>2.6177298592392932</v>
      </c>
      <c r="F324" s="47">
        <f>IF(OR($A324="",$B324="",$C324=""),"",B324*'MPTO_working_3-way'!$I323)</f>
        <v>3.2517113095238095</v>
      </c>
      <c r="G324" s="48">
        <f>IF(OR($A324="",$B324="",$C324=""),"",C324*'MPTO_working_3-way'!$I323)</f>
        <v>3.2210347877358485</v>
      </c>
      <c r="H324" s="46">
        <f>IF(OR($A324="",$B324="",$C324=""),"",'MPTO_working_3-way'!E323)</f>
        <v>2.6102293917901029</v>
      </c>
      <c r="I324" s="47">
        <f>IF(OR($A324="",$B324="",$C324=""),"",'MPTO_working_3-way'!F323)</f>
        <v>3.2578755062734714</v>
      </c>
      <c r="J324" s="48">
        <f>IF(OR($A324="",$B324="",$C324=""),"",'MPTO_working_3-way'!G323)</f>
        <v>3.2263954383722266</v>
      </c>
      <c r="K324" s="46">
        <f>IF(OR($A324="",$B324="",$C324=""),"",'OddsRatio_working_3-way'!H323)</f>
        <v>2.6136703590129988</v>
      </c>
      <c r="L324" s="47">
        <f>IF(OR($A324="",$B324="",$C324=""),"",'OddsRatio_working_3-way'!I323)</f>
        <v>3.2550008863130371</v>
      </c>
      <c r="M324" s="48">
        <f>IF(OR($A324="",$B324="",$C324=""),"",'OddsRatio_working_3-way'!J323)</f>
        <v>3.2239687640243262</v>
      </c>
      <c r="N324" s="49">
        <f t="shared" si="80"/>
        <v>38.201038830286251</v>
      </c>
      <c r="O324" s="50">
        <f t="shared" si="81"/>
        <v>30.753037548909685</v>
      </c>
      <c r="P324" s="50">
        <f t="shared" si="82"/>
        <v>31.045923620804068</v>
      </c>
      <c r="Q324" t="s">
        <v>71</v>
      </c>
      <c r="R324" t="s">
        <v>134</v>
      </c>
      <c r="S324" s="40">
        <v>44208</v>
      </c>
      <c r="T324" s="52">
        <v>100</v>
      </c>
      <c r="U324" s="52">
        <f t="shared" si="83"/>
        <v>60.9375</v>
      </c>
      <c r="V324" s="52">
        <f t="shared" si="84"/>
        <v>68.55345911949685</v>
      </c>
      <c r="W324" s="52">
        <f t="shared" si="85"/>
        <v>68.253968253968253</v>
      </c>
      <c r="X324" s="52">
        <f t="shared" si="86"/>
        <v>63.192572626534883</v>
      </c>
      <c r="Y324" s="52">
        <f t="shared" si="87"/>
        <v>70.808531746031747</v>
      </c>
      <c r="Z324" s="52">
        <f t="shared" si="88"/>
        <v>70.509040880503136</v>
      </c>
      <c r="AA324" s="52">
        <f t="shared" si="89"/>
        <v>-2.2550726265348828</v>
      </c>
      <c r="AB324" s="52">
        <f t="shared" si="90"/>
        <v>-2.255072626534897</v>
      </c>
      <c r="AC324" s="52">
        <f t="shared" si="91"/>
        <v>-2.2550726265348828</v>
      </c>
      <c r="AF324">
        <v>2.4300000000000002</v>
      </c>
      <c r="AG324">
        <v>1.62</v>
      </c>
      <c r="AH324" s="59" t="s">
        <v>428</v>
      </c>
      <c r="AJ324" t="s">
        <v>443</v>
      </c>
    </row>
    <row r="325" spans="1:36" ht="15" x14ac:dyDescent="0.25">
      <c r="A325">
        <v>2.37</v>
      </c>
      <c r="B325">
        <v>3.31</v>
      </c>
      <c r="C325">
        <v>3.29</v>
      </c>
      <c r="D325" s="45">
        <f t="shared" ref="D325:D351" si="92">IF(OR($A325="",$B325="",$C325=""),"",(1/A325)+(1/B325)+(1/C325)-1)</f>
        <v>2.8007099676574665E-2</v>
      </c>
      <c r="E325" s="46">
        <f>IF(OR($A325="",$B325="",$C325=""),"",A325*'MPTO_working_3-way'!$I324)</f>
        <v>2.4363768262334822</v>
      </c>
      <c r="F325" s="47">
        <f>IF(OR($A325="",$B325="",$C325=""),"",B325*'MPTO_working_3-way'!$I324)</f>
        <v>3.4027034999294621</v>
      </c>
      <c r="G325" s="48">
        <f>IF(OR($A325="",$B325="",$C325=""),"",C325*'MPTO_working_3-way'!$I324)</f>
        <v>3.3821433579359308</v>
      </c>
      <c r="H325" s="46">
        <f>IF(OR($A325="",$B325="",$C325=""),"",'MPTO_working_3-way'!E324)</f>
        <v>2.4236241599057782</v>
      </c>
      <c r="I325" s="47">
        <f>IF(OR($A325="",$B325="",$C325=""),"",'MPTO_working_3-way'!F324)</f>
        <v>3.4155443037058912</v>
      </c>
      <c r="J325" s="48">
        <f>IF(OR($A325="",$B325="",$C325=""),"",'MPTO_working_3-way'!G324)</f>
        <v>3.3942526110895304</v>
      </c>
      <c r="K325" s="46">
        <f>IF(OR($A325="",$B325="",$C325=""),"",'OddsRatio_working_3-way'!H324)</f>
        <v>2.4292110702262262</v>
      </c>
      <c r="L325" s="47">
        <f>IF(OR($A325="",$B325="",$C325=""),"",'OddsRatio_working_3-way'!I324)</f>
        <v>3.4098376439580891</v>
      </c>
      <c r="M325" s="48">
        <f>IF(OR($A325="",$B325="",$C325=""),"",'OddsRatio_working_3-way'!J324)</f>
        <v>3.388973248772305</v>
      </c>
      <c r="N325" s="49">
        <f t="shared" si="80"/>
        <v>41.044553914344625</v>
      </c>
      <c r="O325" s="50">
        <f t="shared" si="81"/>
        <v>29.38839660936458</v>
      </c>
      <c r="P325" s="50">
        <f t="shared" si="82"/>
        <v>29.567049476290808</v>
      </c>
      <c r="Q325" t="s">
        <v>44</v>
      </c>
      <c r="R325" t="s">
        <v>85</v>
      </c>
      <c r="S325" s="40">
        <v>44208</v>
      </c>
      <c r="T325" s="52">
        <v>100</v>
      </c>
      <c r="U325" s="52">
        <f t="shared" si="83"/>
        <v>57.805907172995774</v>
      </c>
      <c r="V325" s="52">
        <f t="shared" si="84"/>
        <v>69.78851963746223</v>
      </c>
      <c r="W325" s="52">
        <f t="shared" si="85"/>
        <v>69.6048632218845</v>
      </c>
      <c r="X325" s="52">
        <f t="shared" si="86"/>
        <v>60.606617140653263</v>
      </c>
      <c r="Y325" s="52">
        <f t="shared" si="87"/>
        <v>72.589229605119712</v>
      </c>
      <c r="Z325" s="52">
        <f t="shared" si="88"/>
        <v>72.405573189541968</v>
      </c>
      <c r="AA325" s="52">
        <f t="shared" si="89"/>
        <v>-2.8007099676574896</v>
      </c>
      <c r="AB325" s="52">
        <f t="shared" si="90"/>
        <v>-2.8007099676574825</v>
      </c>
      <c r="AC325" s="52">
        <f t="shared" si="91"/>
        <v>-2.8007099676574683</v>
      </c>
      <c r="AF325">
        <v>2.09</v>
      </c>
      <c r="AG325">
        <v>1.8</v>
      </c>
      <c r="AH325" s="59" t="s">
        <v>417</v>
      </c>
      <c r="AJ325" t="s">
        <v>444</v>
      </c>
    </row>
    <row r="326" spans="1:36" ht="15" x14ac:dyDescent="0.25">
      <c r="A326">
        <v>1.79</v>
      </c>
      <c r="B326">
        <v>3.53</v>
      </c>
      <c r="C326">
        <v>5.35</v>
      </c>
      <c r="D326" s="45">
        <f t="shared" si="92"/>
        <v>2.8861224707732225E-2</v>
      </c>
      <c r="E326" s="46">
        <f>IF(OR($A326="",$B326="",$C326=""),"",A326*'MPTO_working_3-way'!$I325)</f>
        <v>1.8416615922268407</v>
      </c>
      <c r="F326" s="47">
        <f>IF(OR($A326="",$B326="",$C326=""),"",B326*'MPTO_working_3-way'!$I325)</f>
        <v>3.6318801232182945</v>
      </c>
      <c r="G326" s="48">
        <f>IF(OR($A326="",$B326="",$C326=""),"",C326*'MPTO_working_3-way'!$I325)</f>
        <v>5.5044075521863673</v>
      </c>
      <c r="H326" s="46">
        <f>IF(OR($A326="",$B326="",$C326=""),"",'MPTO_working_3-way'!E325)</f>
        <v>1.8213648697321314</v>
      </c>
      <c r="I326" s="47">
        <f>IF(OR($A326="",$B326="",$C326=""),"",'MPTO_working_3-way'!F325)</f>
        <v>3.6540931535792605</v>
      </c>
      <c r="J326" s="48">
        <f>IF(OR($A326="",$B326="",$C326=""),"",'MPTO_working_3-way'!G325)</f>
        <v>5.6403017277937213</v>
      </c>
      <c r="K326" s="46">
        <f>IF(OR($A326="",$B326="",$C326=""),"",'OddsRatio_working_3-way'!H325)</f>
        <v>1.8290766872267108</v>
      </c>
      <c r="L326" s="47">
        <f>IF(OR($A326="",$B326="",$C326=""),"",'OddsRatio_working_3-way'!I325)</f>
        <v>3.6551443274475681</v>
      </c>
      <c r="M326" s="48">
        <f>IF(OR($A326="",$B326="",$C326=""),"",'OddsRatio_working_3-way'!J325)</f>
        <v>5.5651691005521418</v>
      </c>
      <c r="N326" s="49">
        <f t="shared" si="80"/>
        <v>54.298792146219022</v>
      </c>
      <c r="O326" s="50">
        <f t="shared" si="81"/>
        <v>27.533948425419847</v>
      </c>
      <c r="P326" s="50">
        <f t="shared" si="82"/>
        <v>18.167259428361131</v>
      </c>
      <c r="Q326" t="s">
        <v>132</v>
      </c>
      <c r="R326" t="s">
        <v>76</v>
      </c>
      <c r="S326" s="40">
        <v>44208</v>
      </c>
      <c r="T326" s="52">
        <v>100</v>
      </c>
      <c r="U326" s="52">
        <f t="shared" si="83"/>
        <v>44.134078212290497</v>
      </c>
      <c r="V326" s="52">
        <f t="shared" si="84"/>
        <v>71.671388101982998</v>
      </c>
      <c r="W326" s="52">
        <f t="shared" si="85"/>
        <v>81.308411214953281</v>
      </c>
      <c r="X326" s="52">
        <f t="shared" si="86"/>
        <v>47.020200683063727</v>
      </c>
      <c r="Y326" s="52">
        <f t="shared" si="87"/>
        <v>74.557510572756229</v>
      </c>
      <c r="Z326" s="52">
        <f t="shared" si="88"/>
        <v>84.194533685726498</v>
      </c>
      <c r="AA326" s="52">
        <f t="shared" si="89"/>
        <v>-2.8861224707732305</v>
      </c>
      <c r="AB326" s="52">
        <f t="shared" si="90"/>
        <v>-2.8861224707732305</v>
      </c>
      <c r="AC326" s="52">
        <f t="shared" si="91"/>
        <v>-2.8861224707732163</v>
      </c>
      <c r="AF326">
        <v>2.2599999999999998</v>
      </c>
      <c r="AG326">
        <v>1.69</v>
      </c>
      <c r="AH326" s="59" t="s">
        <v>421</v>
      </c>
      <c r="AJ326" t="s">
        <v>444</v>
      </c>
    </row>
    <row r="327" spans="1:36" ht="15" x14ac:dyDescent="0.25">
      <c r="A327">
        <v>1.83</v>
      </c>
      <c r="B327">
        <v>3.65</v>
      </c>
      <c r="C327">
        <v>4.79</v>
      </c>
      <c r="D327" s="45">
        <f t="shared" si="92"/>
        <v>2.9188957394802095E-2</v>
      </c>
      <c r="E327" s="46">
        <f>IF(OR($A327="",$B327="",$C327=""),"",A327*'MPTO_working_3-way'!$I326)</f>
        <v>1.8834157920324879</v>
      </c>
      <c r="F327" s="47">
        <f>IF(OR($A327="",$B327="",$C327=""),"",B327*'MPTO_working_3-way'!$I326)</f>
        <v>3.7565396944910274</v>
      </c>
      <c r="G327" s="48">
        <f>IF(OR($A327="",$B327="",$C327=""),"",C327*'MPTO_working_3-way'!$I326)</f>
        <v>4.9298151059211017</v>
      </c>
      <c r="H327" s="46">
        <f>IF(OR($A327="",$B327="",$C327=""),"",'MPTO_working_3-way'!E326)</f>
        <v>1.8631743104965865</v>
      </c>
      <c r="I327" s="47">
        <f>IF(OR($A327="",$B327="",$C327=""),"",'MPTO_working_3-way'!F326)</f>
        <v>3.7843961360561487</v>
      </c>
      <c r="J327" s="48">
        <f>IF(OR($A327="",$B327="",$C327=""),"",'MPTO_working_3-way'!G326)</f>
        <v>5.0241507217762429</v>
      </c>
      <c r="K327" s="46">
        <f>IF(OR($A327="",$B327="",$C327=""),"",'OddsRatio_working_3-way'!H326)</f>
        <v>1.8708212913752162</v>
      </c>
      <c r="L327" s="47">
        <f>IF(OR($A327="",$B327="",$C327=""),"",'OddsRatio_working_3-way'!I326)</f>
        <v>3.7803330387280991</v>
      </c>
      <c r="M327" s="48">
        <f>IF(OR($A327="",$B327="",$C327=""),"",'OddsRatio_working_3-way'!J326)</f>
        <v>4.9764008365205639</v>
      </c>
      <c r="N327" s="49">
        <f t="shared" si="80"/>
        <v>53.095020453282395</v>
      </c>
      <c r="O327" s="50">
        <f t="shared" si="81"/>
        <v>26.620243131371723</v>
      </c>
      <c r="P327" s="50">
        <f t="shared" si="82"/>
        <v>20.284736415345883</v>
      </c>
      <c r="Q327" t="s">
        <v>43</v>
      </c>
      <c r="R327" t="s">
        <v>357</v>
      </c>
      <c r="S327" s="40">
        <v>44208</v>
      </c>
      <c r="T327" s="52">
        <v>100</v>
      </c>
      <c r="U327" s="52">
        <f t="shared" si="83"/>
        <v>45.355191256830594</v>
      </c>
      <c r="V327" s="52">
        <f t="shared" si="84"/>
        <v>72.602739726027394</v>
      </c>
      <c r="W327" s="52">
        <f t="shared" si="85"/>
        <v>79.123173277661792</v>
      </c>
      <c r="X327" s="52">
        <f t="shared" si="86"/>
        <v>48.274086996310807</v>
      </c>
      <c r="Y327" s="52">
        <f t="shared" si="87"/>
        <v>75.5216354655076</v>
      </c>
      <c r="Z327" s="52">
        <f t="shared" si="88"/>
        <v>82.042069017141998</v>
      </c>
      <c r="AA327" s="52">
        <f t="shared" si="89"/>
        <v>-2.9188957394802131</v>
      </c>
      <c r="AB327" s="52">
        <f t="shared" si="90"/>
        <v>-2.918895739480206</v>
      </c>
      <c r="AC327" s="52">
        <f t="shared" si="91"/>
        <v>-2.918895739480206</v>
      </c>
      <c r="AF327">
        <v>1.81</v>
      </c>
      <c r="AG327">
        <v>2.0699999999999998</v>
      </c>
      <c r="AH327" s="59" t="s">
        <v>445</v>
      </c>
      <c r="AJ327" t="s">
        <v>305</v>
      </c>
    </row>
    <row r="328" spans="1:36" ht="15" x14ac:dyDescent="0.25">
      <c r="A328">
        <v>1.83</v>
      </c>
      <c r="B328">
        <v>3.84</v>
      </c>
      <c r="C328">
        <v>4.4800000000000004</v>
      </c>
      <c r="D328" s="45">
        <f t="shared" si="92"/>
        <v>3.0079039812646258E-2</v>
      </c>
      <c r="E328" s="46">
        <f>IF(OR($A328="",$B328="",$C328=""),"",A328*'MPTO_working_3-way'!$I327)</f>
        <v>1.8850446428571428</v>
      </c>
      <c r="F328" s="47">
        <f>IF(OR($A328="",$B328="",$C328=""),"",B328*'MPTO_working_3-way'!$I327)</f>
        <v>3.9555035128805613</v>
      </c>
      <c r="G328" s="48">
        <f>IF(OR($A328="",$B328="",$C328=""),"",C328*'MPTO_working_3-way'!$I327)</f>
        <v>4.6147540983606561</v>
      </c>
      <c r="H328" s="46">
        <f>IF(OR($A328="",$B328="",$C328=""),"",'MPTO_working_3-way'!E327)</f>
        <v>1.8642048296875711</v>
      </c>
      <c r="I328" s="47">
        <f>IF(OR($A328="",$B328="",$C328=""),"",'MPTO_working_3-way'!F327)</f>
        <v>3.9937646141855017</v>
      </c>
      <c r="J328" s="48">
        <f>IF(OR($A328="",$B328="",$C328=""),"",'MPTO_working_3-way'!G327)</f>
        <v>4.690696876072777</v>
      </c>
      <c r="K328" s="46">
        <f>IF(OR($A328="",$B328="",$C328=""),"",'OddsRatio_working_3-way'!H327)</f>
        <v>1.8719747335600443</v>
      </c>
      <c r="L328" s="47">
        <f>IF(OR($A328="",$B328="",$C328=""),"",'OddsRatio_working_3-way'!I327)</f>
        <v>3.9836243895307537</v>
      </c>
      <c r="M328" s="48">
        <f>IF(OR($A328="",$B328="",$C328=""),"",'OddsRatio_working_3-way'!J327)</f>
        <v>4.6559904491433182</v>
      </c>
      <c r="N328" s="49">
        <f t="shared" si="80"/>
        <v>53.049141503848432</v>
      </c>
      <c r="O328" s="50">
        <f t="shared" si="81"/>
        <v>25.281231497927774</v>
      </c>
      <c r="P328" s="50">
        <f t="shared" si="82"/>
        <v>21.669626998223798</v>
      </c>
      <c r="Q328" t="s">
        <v>437</v>
      </c>
      <c r="R328" t="s">
        <v>438</v>
      </c>
      <c r="S328" s="40">
        <v>44208</v>
      </c>
      <c r="T328" s="52">
        <v>100</v>
      </c>
      <c r="U328" s="52">
        <f t="shared" si="83"/>
        <v>45.355191256830594</v>
      </c>
      <c r="V328" s="52">
        <f t="shared" si="84"/>
        <v>73.958333333333343</v>
      </c>
      <c r="W328" s="52">
        <f t="shared" si="85"/>
        <v>77.678571428571431</v>
      </c>
      <c r="X328" s="52">
        <f t="shared" si="86"/>
        <v>48.363095238095241</v>
      </c>
      <c r="Y328" s="52">
        <f t="shared" si="87"/>
        <v>76.966237314597961</v>
      </c>
      <c r="Z328" s="52">
        <f t="shared" si="88"/>
        <v>80.686475409836063</v>
      </c>
      <c r="AA328" s="52">
        <f t="shared" si="89"/>
        <v>-3.0079039812646471</v>
      </c>
      <c r="AB328" s="52">
        <f t="shared" si="90"/>
        <v>-3.0079039812646187</v>
      </c>
      <c r="AC328" s="52">
        <f t="shared" si="91"/>
        <v>-3.0079039812646329</v>
      </c>
      <c r="AF328">
        <v>1.76</v>
      </c>
      <c r="AG328">
        <v>2.15</v>
      </c>
      <c r="AH328" s="59" t="s">
        <v>421</v>
      </c>
      <c r="AJ328" t="s">
        <v>306</v>
      </c>
    </row>
    <row r="329" spans="1:36" ht="15" x14ac:dyDescent="0.25">
      <c r="A329">
        <v>4.47</v>
      </c>
      <c r="B329">
        <v>3.82</v>
      </c>
      <c r="C329">
        <v>1.83</v>
      </c>
      <c r="D329" s="45">
        <f t="shared" si="92"/>
        <v>3.1941838676174283E-2</v>
      </c>
      <c r="E329" s="46">
        <f>IF(OR($A329="",$B329="",$C329=""),"",A329*'MPTO_working_3-way'!$I328)</f>
        <v>4.612780018882499</v>
      </c>
      <c r="F329" s="47">
        <f>IF(OR($A329="",$B329="",$C329=""),"",B329*'MPTO_working_3-way'!$I328)</f>
        <v>3.9420178237429857</v>
      </c>
      <c r="G329" s="48">
        <f>IF(OR($A329="",$B329="",$C329=""),"",C329*'MPTO_working_3-way'!$I328)</f>
        <v>1.888453564777399</v>
      </c>
      <c r="H329" s="46">
        <f>IF(OR($A329="",$B329="",$C329=""),"",'MPTO_working_3-way'!E328)</f>
        <v>4.693373309938548</v>
      </c>
      <c r="I329" s="47">
        <f>IF(OR($A329="",$B329="",$C329=""),"",'MPTO_working_3-way'!F328)</f>
        <v>3.9819565578075977</v>
      </c>
      <c r="J329" s="48">
        <f>IF(OR($A329="",$B329="",$C329=""),"",'MPTO_working_3-way'!G328)</f>
        <v>1.866365233695366</v>
      </c>
      <c r="K329" s="46">
        <f>IF(OR($A329="",$B329="",$C329=""),"",'OddsRatio_working_3-way'!H328)</f>
        <v>4.6564271073227905</v>
      </c>
      <c r="L329" s="47">
        <f>IF(OR($A329="",$B329="",$C329=""),"",'OddsRatio_working_3-way'!I328)</f>
        <v>3.9715056030692422</v>
      </c>
      <c r="M329" s="48">
        <f>IF(OR($A329="",$B329="",$C329=""),"",'OddsRatio_working_3-way'!J328)</f>
        <v>1.8745920746622242</v>
      </c>
      <c r="N329" s="49">
        <f t="shared" si="80"/>
        <v>21.678900704271214</v>
      </c>
      <c r="O329" s="50">
        <f t="shared" si="81"/>
        <v>25.367718886935165</v>
      </c>
      <c r="P329" s="50">
        <f t="shared" si="82"/>
        <v>52.953380408793628</v>
      </c>
      <c r="Q329" t="s">
        <v>363</v>
      </c>
      <c r="R329" t="s">
        <v>439</v>
      </c>
      <c r="S329" s="40">
        <v>44208</v>
      </c>
      <c r="T329" s="52">
        <v>100</v>
      </c>
      <c r="U329" s="52">
        <f t="shared" si="83"/>
        <v>77.628635346756155</v>
      </c>
      <c r="V329" s="52">
        <f t="shared" si="84"/>
        <v>73.821989528795811</v>
      </c>
      <c r="W329" s="52">
        <f t="shared" si="85"/>
        <v>45.355191256830594</v>
      </c>
      <c r="X329" s="52">
        <f t="shared" si="86"/>
        <v>80.822819214373581</v>
      </c>
      <c r="Y329" s="52">
        <f t="shared" si="87"/>
        <v>77.016173396413251</v>
      </c>
      <c r="Z329" s="52">
        <f t="shared" si="88"/>
        <v>48.549375124448034</v>
      </c>
      <c r="AA329" s="52">
        <f t="shared" si="89"/>
        <v>-3.1941838676174257</v>
      </c>
      <c r="AB329" s="52">
        <f t="shared" si="90"/>
        <v>-3.1941838676174399</v>
      </c>
      <c r="AC329" s="52">
        <f t="shared" si="91"/>
        <v>-3.1941838676174399</v>
      </c>
      <c r="AF329">
        <v>2.02</v>
      </c>
      <c r="AG329">
        <v>1.87</v>
      </c>
      <c r="AH329" s="59" t="s">
        <v>433</v>
      </c>
      <c r="AJ329" t="s">
        <v>306</v>
      </c>
    </row>
    <row r="330" spans="1:36" ht="15" x14ac:dyDescent="0.25">
      <c r="A330">
        <v>3.1</v>
      </c>
      <c r="B330">
        <v>3.24</v>
      </c>
      <c r="C330">
        <v>2.5299999999999998</v>
      </c>
      <c r="D330" s="45">
        <f t="shared" si="92"/>
        <v>2.6479537465979863E-2</v>
      </c>
      <c r="E330" s="46">
        <f>IF(OR($A330="",$B330="",$C330=""),"",A330*'MPTO_working_3-way'!$I329)</f>
        <v>3.1820865661445379</v>
      </c>
      <c r="F330" s="47">
        <f>IF(OR($A330="",$B330="",$C330=""),"",B330*'MPTO_working_3-way'!$I329)</f>
        <v>3.3257937013897751</v>
      </c>
      <c r="G330" s="48">
        <f>IF(OR($A330="",$B330="",$C330=""),"",C330*'MPTO_working_3-way'!$I329)</f>
        <v>2.5969932297889287</v>
      </c>
      <c r="H330" s="46">
        <f>IF(OR($A330="",$B330="",$C330=""),"",'MPTO_working_3-way'!E329)</f>
        <v>3.1872090145292065</v>
      </c>
      <c r="I330" s="47">
        <f>IF(OR($A330="",$B330="",$C330=""),"",'MPTO_working_3-way'!F329)</f>
        <v>3.3353850084791303</v>
      </c>
      <c r="J330" s="48">
        <f>IF(OR($A330="",$B330="",$C330=""),"",'MPTO_working_3-way'!G329)</f>
        <v>2.5877880941453784</v>
      </c>
      <c r="K330" s="46">
        <f>IF(OR($A330="",$B330="",$C330=""),"",'OddsRatio_working_3-way'!H329)</f>
        <v>3.1850825791269308</v>
      </c>
      <c r="L330" s="47">
        <f>IF(OR($A330="",$B330="",$C330=""),"",'OddsRatio_working_3-way'!I329)</f>
        <v>3.3307547510687265</v>
      </c>
      <c r="M330" s="48">
        <f>IF(OR($A330="",$B330="",$C330=""),"",'OddsRatio_working_3-way'!J329)</f>
        <v>2.5919887362210492</v>
      </c>
      <c r="N330" s="49">
        <f t="shared" si="80"/>
        <v>31.425920672284363</v>
      </c>
      <c r="O330" s="50">
        <f t="shared" si="81"/>
        <v>30.068010519778248</v>
      </c>
      <c r="P330" s="50">
        <f t="shared" si="82"/>
        <v>38.506068807937375</v>
      </c>
      <c r="Q330" t="s">
        <v>365</v>
      </c>
      <c r="R330" t="s">
        <v>440</v>
      </c>
      <c r="S330" s="40">
        <v>44208</v>
      </c>
      <c r="T330" s="52">
        <v>100</v>
      </c>
      <c r="U330" s="52">
        <f t="shared" si="83"/>
        <v>67.741935483870961</v>
      </c>
      <c r="V330" s="52">
        <f t="shared" si="84"/>
        <v>69.135802469135797</v>
      </c>
      <c r="W330" s="52">
        <f t="shared" si="85"/>
        <v>60.474308300395251</v>
      </c>
      <c r="X330" s="52">
        <f t="shared" si="86"/>
        <v>70.389889230468938</v>
      </c>
      <c r="Y330" s="52">
        <f t="shared" si="87"/>
        <v>71.783756215733789</v>
      </c>
      <c r="Z330" s="52">
        <f t="shared" si="88"/>
        <v>63.122262046993228</v>
      </c>
      <c r="AA330" s="52">
        <f t="shared" si="89"/>
        <v>-2.6479537465979774</v>
      </c>
      <c r="AB330" s="52">
        <f t="shared" si="90"/>
        <v>-2.6479537465979917</v>
      </c>
      <c r="AC330" s="52">
        <f t="shared" si="91"/>
        <v>-2.6479537465979774</v>
      </c>
      <c r="AF330">
        <v>2.2799999999999998</v>
      </c>
      <c r="AG330">
        <v>1.68</v>
      </c>
      <c r="AH330" s="59" t="s">
        <v>431</v>
      </c>
      <c r="AJ330" t="s">
        <v>306</v>
      </c>
    </row>
    <row r="331" spans="1:36" ht="15" x14ac:dyDescent="0.25">
      <c r="A331">
        <v>2.27</v>
      </c>
      <c r="B331">
        <v>3.77</v>
      </c>
      <c r="C331">
        <v>3.1</v>
      </c>
      <c r="D331" s="45">
        <f t="shared" si="92"/>
        <v>2.8361268912444171E-2</v>
      </c>
      <c r="E331" s="46">
        <f>IF(OR($A331="",$B331="",$C331=""),"",A331*'MPTO_working_3-way'!$I330)</f>
        <v>2.3343800804312482</v>
      </c>
      <c r="F331" s="47">
        <f>IF(OR($A331="",$B331="",$C331=""),"",B331*'MPTO_working_3-way'!$I330)</f>
        <v>3.8769219837999147</v>
      </c>
      <c r="G331" s="48">
        <f>IF(OR($A331="",$B331="",$C331=""),"",C331*'MPTO_working_3-way'!$I330)</f>
        <v>3.1879199336285771</v>
      </c>
      <c r="H331" s="46">
        <f>IF(OR($A331="",$B331="",$C331=""),"",'MPTO_working_3-way'!E330)</f>
        <v>2.3197825967199468</v>
      </c>
      <c r="I331" s="47">
        <f>IF(OR($A331="",$B331="",$C331=""),"",'MPTO_working_3-way'!F330)</f>
        <v>3.9093311471963434</v>
      </c>
      <c r="J331" s="48">
        <f>IF(OR($A331="",$B331="",$C331=""),"",'MPTO_working_3-way'!G330)</f>
        <v>3.193593509806274</v>
      </c>
      <c r="K331" s="46">
        <f>IF(OR($A331="",$B331="",$C331=""),"",'OddsRatio_working_3-way'!H330)</f>
        <v>2.3261528515310528</v>
      </c>
      <c r="L331" s="47">
        <f>IF(OR($A331="",$B331="",$C331=""),"",'OddsRatio_working_3-way'!I330)</f>
        <v>3.8924751171189094</v>
      </c>
      <c r="M331" s="48">
        <f>IF(OR($A331="",$B331="",$C331=""),"",'OddsRatio_working_3-way'!J330)</f>
        <v>3.1928511718230004</v>
      </c>
      <c r="N331" s="49">
        <f t="shared" si="80"/>
        <v>42.837925511053122</v>
      </c>
      <c r="O331" s="50">
        <f t="shared" si="81"/>
        <v>25.793658066337024</v>
      </c>
      <c r="P331" s="50">
        <f t="shared" si="82"/>
        <v>31.368416422609862</v>
      </c>
      <c r="Q331" t="s">
        <v>290</v>
      </c>
      <c r="R331" t="s">
        <v>263</v>
      </c>
      <c r="S331" s="40">
        <v>44208</v>
      </c>
      <c r="T331" s="52">
        <v>100</v>
      </c>
      <c r="U331" s="52">
        <f t="shared" si="83"/>
        <v>55.947136563876647</v>
      </c>
      <c r="V331" s="52">
        <f t="shared" si="84"/>
        <v>73.474801061007966</v>
      </c>
      <c r="W331" s="52">
        <f t="shared" si="85"/>
        <v>67.741935483870961</v>
      </c>
      <c r="X331" s="52">
        <f t="shared" si="86"/>
        <v>58.78326345512108</v>
      </c>
      <c r="Y331" s="52">
        <f t="shared" si="87"/>
        <v>76.310927952252385</v>
      </c>
      <c r="Z331" s="52">
        <f t="shared" si="88"/>
        <v>70.578062375115394</v>
      </c>
      <c r="AA331" s="52">
        <f t="shared" si="89"/>
        <v>-2.8361268912444331</v>
      </c>
      <c r="AB331" s="52">
        <f t="shared" si="90"/>
        <v>-2.8361268912444189</v>
      </c>
      <c r="AC331" s="52">
        <f t="shared" si="91"/>
        <v>-2.8361268912444331</v>
      </c>
      <c r="AF331">
        <v>1.61</v>
      </c>
      <c r="AG331">
        <v>2.41</v>
      </c>
      <c r="AH331" s="59" t="s">
        <v>427</v>
      </c>
      <c r="AJ331" t="s">
        <v>312</v>
      </c>
    </row>
    <row r="332" spans="1:36" ht="15" x14ac:dyDescent="0.25">
      <c r="A332">
        <v>1.79</v>
      </c>
      <c r="B332">
        <v>3.92</v>
      </c>
      <c r="C332">
        <v>4.63</v>
      </c>
      <c r="D332" s="45">
        <f t="shared" si="92"/>
        <v>2.9743980075710885E-2</v>
      </c>
      <c r="E332" s="46">
        <f>IF(OR($A332="",$B332="",$C332=""),"",A332*'MPTO_working_3-way'!$I331)</f>
        <v>1.8432417243355226</v>
      </c>
      <c r="F332" s="47">
        <f>IF(OR($A332="",$B332="",$C332=""),"",B332*'MPTO_working_3-way'!$I331)</f>
        <v>4.0365964018967864</v>
      </c>
      <c r="G332" s="48">
        <f>IF(OR($A332="",$B332="",$C332=""),"",C332*'MPTO_working_3-way'!$I331)</f>
        <v>4.7677146277505411</v>
      </c>
      <c r="H332" s="46">
        <f>IF(OR($A332="",$B332="",$C332=""),"",'MPTO_working_3-way'!E331)</f>
        <v>1.822341535221139</v>
      </c>
      <c r="I332" s="47">
        <f>IF(OR($A332="",$B332="",$C332=""),"",'MPTO_working_3-way'!F331)</f>
        <v>4.0785133263120255</v>
      </c>
      <c r="J332" s="48">
        <f>IF(OR($A332="",$B332="",$C332=""),"",'MPTO_working_3-way'!G331)</f>
        <v>4.8527656028524868</v>
      </c>
      <c r="K332" s="46">
        <f>IF(OR($A332="",$B332="",$C332=""),"",'OddsRatio_working_3-way'!H331)</f>
        <v>1.8300201460318455</v>
      </c>
      <c r="L332" s="47">
        <f>IF(OR($A332="",$B332="",$C332=""),"",'OddsRatio_working_3-way'!I331)</f>
        <v>4.0679225650797326</v>
      </c>
      <c r="M332" s="48">
        <f>IF(OR($A332="",$B332="",$C332=""),"",'OddsRatio_working_3-way'!J331)</f>
        <v>4.8138900380956962</v>
      </c>
      <c r="N332" s="49">
        <f t="shared" si="80"/>
        <v>54.252244119554845</v>
      </c>
      <c r="O332" s="50">
        <f t="shared" si="81"/>
        <v>24.773346166837552</v>
      </c>
      <c r="P332" s="50">
        <f t="shared" si="82"/>
        <v>20.974409713607603</v>
      </c>
      <c r="Q332" t="s">
        <v>295</v>
      </c>
      <c r="R332" t="s">
        <v>241</v>
      </c>
      <c r="S332" s="40">
        <v>44208</v>
      </c>
      <c r="T332" s="52">
        <v>100</v>
      </c>
      <c r="U332" s="52">
        <f t="shared" si="83"/>
        <v>44.134078212290497</v>
      </c>
      <c r="V332" s="52">
        <f t="shared" si="84"/>
        <v>74.489795918367349</v>
      </c>
      <c r="W332" s="52">
        <f t="shared" si="85"/>
        <v>78.40172786177105</v>
      </c>
      <c r="X332" s="52">
        <f t="shared" si="86"/>
        <v>47.108476219861593</v>
      </c>
      <c r="Y332" s="52">
        <f t="shared" si="87"/>
        <v>77.464193925938446</v>
      </c>
      <c r="Z332" s="52">
        <f t="shared" si="88"/>
        <v>81.376125869342147</v>
      </c>
      <c r="AA332" s="52">
        <f t="shared" si="89"/>
        <v>-2.9743980075710965</v>
      </c>
      <c r="AB332" s="52">
        <f t="shared" si="90"/>
        <v>-2.9743980075710965</v>
      </c>
      <c r="AC332" s="52">
        <f t="shared" si="91"/>
        <v>-2.9743980075710965</v>
      </c>
      <c r="AF332">
        <v>1.88</v>
      </c>
      <c r="AG332">
        <v>2</v>
      </c>
      <c r="AH332" s="59" t="s">
        <v>416</v>
      </c>
      <c r="AJ332" t="s">
        <v>312</v>
      </c>
    </row>
    <row r="333" spans="1:36" ht="15" x14ac:dyDescent="0.25">
      <c r="A333">
        <v>4.38</v>
      </c>
      <c r="B333">
        <v>3.43</v>
      </c>
      <c r="C333">
        <v>1.96</v>
      </c>
      <c r="D333" s="45">
        <f t="shared" si="92"/>
        <v>3.0059773420131108E-2</v>
      </c>
      <c r="E333" s="46">
        <f>IF(OR($A333="",$B333="",$C333=""),"",A333*'MPTO_working_3-way'!$I332)</f>
        <v>4.5116618075801744</v>
      </c>
      <c r="F333" s="47">
        <f>IF(OR($A333="",$B333="",$C333=""),"",B333*'MPTO_working_3-way'!$I332)</f>
        <v>3.5331050228310499</v>
      </c>
      <c r="G333" s="48">
        <f>IF(OR($A333="",$B333="",$C333=""),"",C333*'MPTO_working_3-way'!$I332)</f>
        <v>2.0189171559034569</v>
      </c>
      <c r="H333" s="46">
        <f>IF(OR($A333="",$B333="",$C333=""),"",'MPTO_working_3-way'!E332)</f>
        <v>4.5810497641892978</v>
      </c>
      <c r="I333" s="47">
        <f>IF(OR($A333="",$B333="",$C333=""),"",'MPTO_working_3-way'!F332)</f>
        <v>3.5520790643422337</v>
      </c>
      <c r="J333" s="48">
        <f>IF(OR($A333="",$B333="",$C333=""),"",'MPTO_working_3-way'!G332)</f>
        <v>1.9992636425738795</v>
      </c>
      <c r="K333" s="46">
        <f>IF(OR($A333="",$B333="",$C333=""),"",'OddsRatio_working_3-way'!H332)</f>
        <v>4.5456320513987292</v>
      </c>
      <c r="L333" s="47">
        <f>IF(OR($A333="",$B333="",$C333=""),"",'OddsRatio_working_3-way'!I332)</f>
        <v>3.5490786641712764</v>
      </c>
      <c r="M333" s="48">
        <f>IF(OR($A333="",$B333="",$C333=""),"",'OddsRatio_working_3-way'!J332)</f>
        <v>2.0070434228824787</v>
      </c>
      <c r="N333" s="49">
        <f t="shared" si="80"/>
        <v>22.164781906300487</v>
      </c>
      <c r="O333" s="50">
        <f t="shared" si="81"/>
        <v>28.303715670436191</v>
      </c>
      <c r="P333" s="50">
        <f t="shared" si="82"/>
        <v>49.531502423263333</v>
      </c>
      <c r="Q333" t="s">
        <v>272</v>
      </c>
      <c r="R333" t="s">
        <v>270</v>
      </c>
      <c r="S333" s="40">
        <v>44208</v>
      </c>
      <c r="T333" s="52">
        <v>100</v>
      </c>
      <c r="U333" s="52">
        <f t="shared" si="83"/>
        <v>77.168949771689498</v>
      </c>
      <c r="V333" s="52">
        <f t="shared" si="84"/>
        <v>70.845481049562679</v>
      </c>
      <c r="W333" s="52">
        <f t="shared" si="85"/>
        <v>48.979591836734699</v>
      </c>
      <c r="X333" s="52">
        <f t="shared" si="86"/>
        <v>80.174927113702623</v>
      </c>
      <c r="Y333" s="52">
        <f t="shared" si="87"/>
        <v>73.851458391575804</v>
      </c>
      <c r="Z333" s="52">
        <f t="shared" si="88"/>
        <v>51.985569178747816</v>
      </c>
      <c r="AA333" s="52">
        <f t="shared" si="89"/>
        <v>-3.0059773420131251</v>
      </c>
      <c r="AB333" s="52">
        <f t="shared" si="90"/>
        <v>-3.0059773420131251</v>
      </c>
      <c r="AC333" s="52">
        <f t="shared" si="91"/>
        <v>-3.0059773420131179</v>
      </c>
      <c r="AF333">
        <v>2.7</v>
      </c>
      <c r="AG333">
        <v>1.51</v>
      </c>
      <c r="AH333" s="59" t="s">
        <v>420</v>
      </c>
      <c r="AJ333" t="s">
        <v>314</v>
      </c>
    </row>
    <row r="334" spans="1:36" ht="15" x14ac:dyDescent="0.25">
      <c r="A334">
        <v>2.33</v>
      </c>
      <c r="B334">
        <v>3.12</v>
      </c>
      <c r="C334">
        <v>3.65</v>
      </c>
      <c r="D334" s="45">
        <f t="shared" si="92"/>
        <v>2.3669972608769685E-2</v>
      </c>
      <c r="E334" s="46">
        <f>IF(OR($A334="",$B334="",$C334=""),"",A334*'MPTO_working_3-way'!$I333)</f>
        <v>2.3851510361784336</v>
      </c>
      <c r="F334" s="47">
        <f>IF(OR($A334="",$B334="",$C334=""),"",B334*'MPTO_working_3-way'!$I333)</f>
        <v>3.1938503145393615</v>
      </c>
      <c r="G334" s="48">
        <f>IF(OR($A334="",$B334="",$C334=""),"",C334*'MPTO_working_3-way'!$I333)</f>
        <v>3.7363954000220092</v>
      </c>
      <c r="H334" s="46">
        <f>IF(OR($A334="",$B334="",$C334=""),"",'MPTO_working_3-way'!E333)</f>
        <v>2.3736361646639397</v>
      </c>
      <c r="I334" s="47">
        <f>IF(OR($A334="",$B334="",$C334=""),"",'MPTO_working_3-way'!F333)</f>
        <v>3.1987427186338677</v>
      </c>
      <c r="J334" s="48">
        <f>IF(OR($A334="",$B334="",$C334=""),"",'MPTO_working_3-way'!G333)</f>
        <v>3.7582312988120337</v>
      </c>
      <c r="K334" s="46">
        <f>IF(OR($A334="",$B334="",$C334=""),"",'OddsRatio_working_3-way'!H333)</f>
        <v>2.378715511594006</v>
      </c>
      <c r="L334" s="47">
        <f>IF(OR($A334="",$B334="",$C334=""),"",'OddsRatio_working_3-way'!I333)</f>
        <v>3.1976517929167616</v>
      </c>
      <c r="M334" s="48">
        <f>IF(OR($A334="",$B334="",$C334=""),"",'OddsRatio_working_3-way'!J333)</f>
        <v>3.7470647411459512</v>
      </c>
      <c r="N334" s="49">
        <f t="shared" si="80"/>
        <v>41.926066099454751</v>
      </c>
      <c r="O334" s="50">
        <f t="shared" si="81"/>
        <v>31.31017115760563</v>
      </c>
      <c r="P334" s="50">
        <f t="shared" si="82"/>
        <v>26.763762742939612</v>
      </c>
      <c r="Q334" t="s">
        <v>177</v>
      </c>
      <c r="R334" t="s">
        <v>111</v>
      </c>
      <c r="S334" s="40">
        <v>44208</v>
      </c>
      <c r="T334" s="52">
        <v>100</v>
      </c>
      <c r="U334" s="52">
        <f t="shared" si="83"/>
        <v>57.081545064377686</v>
      </c>
      <c r="V334" s="52">
        <f t="shared" si="84"/>
        <v>67.948717948717942</v>
      </c>
      <c r="W334" s="52">
        <f t="shared" si="85"/>
        <v>72.602739726027394</v>
      </c>
      <c r="X334" s="52">
        <f t="shared" si="86"/>
        <v>59.44854232525465</v>
      </c>
      <c r="Y334" s="52">
        <f t="shared" si="87"/>
        <v>70.315715209594913</v>
      </c>
      <c r="Z334" s="52">
        <f t="shared" si="88"/>
        <v>74.969736986904365</v>
      </c>
      <c r="AA334" s="52">
        <f t="shared" si="89"/>
        <v>-2.366997260876964</v>
      </c>
      <c r="AB334" s="52">
        <f t="shared" si="90"/>
        <v>-2.3669972608769712</v>
      </c>
      <c r="AC334" s="52">
        <f t="shared" si="91"/>
        <v>-2.3669972608769712</v>
      </c>
      <c r="AF334">
        <v>2.44</v>
      </c>
      <c r="AG334">
        <v>1.61</v>
      </c>
      <c r="AH334" s="59" t="s">
        <v>423</v>
      </c>
      <c r="AJ334" t="s">
        <v>315</v>
      </c>
    </row>
    <row r="335" spans="1:36" ht="15" x14ac:dyDescent="0.25">
      <c r="A335">
        <v>1.97</v>
      </c>
      <c r="B335">
        <v>3.21</v>
      </c>
      <c r="C335">
        <v>4.87</v>
      </c>
      <c r="D335" s="45">
        <f t="shared" si="92"/>
        <v>2.4479501983655894E-2</v>
      </c>
      <c r="E335" s="46">
        <f>IF(OR($A335="",$B335="",$C335=""),"",A335*'MPTO_working_3-way'!$I334)</f>
        <v>2.0182246189078019</v>
      </c>
      <c r="F335" s="47">
        <f>IF(OR($A335="",$B335="",$C335=""),"",B335*'MPTO_working_3-way'!$I334)</f>
        <v>3.2885792013675355</v>
      </c>
      <c r="G335" s="48">
        <f>IF(OR($A335="",$B335="",$C335=""),"",C335*'MPTO_working_3-way'!$I334)</f>
        <v>4.9892151746604041</v>
      </c>
      <c r="H335" s="46">
        <f>IF(OR($A335="",$B335="",$C335=""),"",'MPTO_working_3-way'!E334)</f>
        <v>2.0021848674045173</v>
      </c>
      <c r="I335" s="47">
        <f>IF(OR($A335="",$B335="",$C335=""),"",'MPTO_working_3-way'!F334)</f>
        <v>3.2963412886318406</v>
      </c>
      <c r="J335" s="48">
        <f>IF(OR($A335="",$B335="",$C335=""),"",'MPTO_working_3-way'!G334)</f>
        <v>5.0715346288585526</v>
      </c>
      <c r="K335" s="46">
        <f>IF(OR($A335="",$B335="",$C335=""),"",'OddsRatio_working_3-way'!H334)</f>
        <v>2.0087997264751132</v>
      </c>
      <c r="L335" s="47">
        <f>IF(OR($A335="",$B335="",$C335=""),"",'OddsRatio_working_3-way'!I334)</f>
        <v>3.2983993768144333</v>
      </c>
      <c r="M335" s="48">
        <f>IF(OR($A335="",$B335="",$C335=""),"",'OddsRatio_working_3-way'!J334)</f>
        <v>5.0247989087202978</v>
      </c>
      <c r="N335" s="49">
        <f t="shared" si="80"/>
        <v>49.548498746446157</v>
      </c>
      <c r="O335" s="50">
        <f t="shared" si="81"/>
        <v>30.408268701090009</v>
      </c>
      <c r="P335" s="50">
        <f t="shared" si="82"/>
        <v>20.043232552463845</v>
      </c>
      <c r="Q335" t="s">
        <v>57</v>
      </c>
      <c r="R335" t="s">
        <v>155</v>
      </c>
      <c r="S335" s="40">
        <v>44208</v>
      </c>
      <c r="T335" s="52">
        <v>100</v>
      </c>
      <c r="U335" s="52">
        <f t="shared" si="83"/>
        <v>49.238578680203041</v>
      </c>
      <c r="V335" s="52">
        <f t="shared" si="84"/>
        <v>68.847352024922117</v>
      </c>
      <c r="W335" s="52">
        <f t="shared" si="85"/>
        <v>79.466119096509232</v>
      </c>
      <c r="X335" s="52">
        <f t="shared" si="86"/>
        <v>51.686528878568637</v>
      </c>
      <c r="Y335" s="52">
        <f t="shared" si="87"/>
        <v>71.295302223287706</v>
      </c>
      <c r="Z335" s="52">
        <f t="shared" si="88"/>
        <v>81.914069294874835</v>
      </c>
      <c r="AA335" s="52">
        <f t="shared" si="89"/>
        <v>-2.4479501983655965</v>
      </c>
      <c r="AB335" s="52">
        <f t="shared" si="90"/>
        <v>-2.4479501983655894</v>
      </c>
      <c r="AC335" s="52">
        <f t="shared" si="91"/>
        <v>-2.4479501983656036</v>
      </c>
      <c r="AF335">
        <v>2.61</v>
      </c>
      <c r="AG335">
        <v>1.55</v>
      </c>
      <c r="AH335" s="59" t="s">
        <v>427</v>
      </c>
      <c r="AJ335" t="s">
        <v>315</v>
      </c>
    </row>
    <row r="336" spans="1:36" ht="15" x14ac:dyDescent="0.25">
      <c r="A336">
        <v>1.91</v>
      </c>
      <c r="B336">
        <v>3.59</v>
      </c>
      <c r="C336">
        <v>4.2</v>
      </c>
      <c r="D336" s="45">
        <f t="shared" si="92"/>
        <v>4.020697955274799E-2</v>
      </c>
      <c r="E336" s="46">
        <f>IF(OR($A336="",$B336="",$C336=""),"",A336*'MPTO_working_3-way'!$I335)</f>
        <v>1.9867953309457487</v>
      </c>
      <c r="F336" s="47">
        <f>IF(OR($A336="",$B336="",$C336=""),"",B336*'MPTO_working_3-way'!$I335)</f>
        <v>3.7343430565943652</v>
      </c>
      <c r="G336" s="48">
        <f>IF(OR($A336="",$B336="",$C336=""),"",C336*'MPTO_working_3-way'!$I335)</f>
        <v>4.3688693141215413</v>
      </c>
      <c r="H336" s="46">
        <f>IF(OR($A336="",$B336="",$C336=""),"",'MPTO_working_3-way'!E335)</f>
        <v>1.9601774930982971</v>
      </c>
      <c r="I336" s="47">
        <f>IF(OR($A336="",$B336="",$C336=""),"",'MPTO_working_3-way'!F335)</f>
        <v>3.7714614232183576</v>
      </c>
      <c r="J336" s="48">
        <f>IF(OR($A336="",$B336="",$C336=""),"",'MPTO_working_3-way'!G335)</f>
        <v>4.4505186789321263</v>
      </c>
      <c r="K336" s="46">
        <f>IF(OR($A336="",$B336="",$C336=""),"",'OddsRatio_working_3-way'!H335)</f>
        <v>1.9703499470395172</v>
      </c>
      <c r="L336" s="47">
        <f>IF(OR($A336="",$B336="",$C336=""),"",'OddsRatio_working_3-way'!I335)</f>
        <v>3.7617652338817025</v>
      </c>
      <c r="M336" s="48">
        <f>IF(OR($A336="",$B336="",$C336=""),"",'OddsRatio_working_3-way'!J335)</f>
        <v>4.4122195939851157</v>
      </c>
      <c r="N336" s="49">
        <f t="shared" si="80"/>
        <v>50.332310753115316</v>
      </c>
      <c r="O336" s="50">
        <f t="shared" si="81"/>
        <v>26.778471737729877</v>
      </c>
      <c r="P336" s="50">
        <f t="shared" si="82"/>
        <v>22.889217509154822</v>
      </c>
      <c r="Q336" t="s">
        <v>378</v>
      </c>
      <c r="R336" t="s">
        <v>329</v>
      </c>
      <c r="S336" s="40">
        <v>44209</v>
      </c>
      <c r="T336" s="52">
        <v>100</v>
      </c>
      <c r="U336" s="52">
        <f t="shared" si="83"/>
        <v>47.643979057591622</v>
      </c>
      <c r="V336" s="52">
        <f t="shared" si="84"/>
        <v>72.14484679665739</v>
      </c>
      <c r="W336" s="52">
        <f t="shared" si="85"/>
        <v>76.19047619047619</v>
      </c>
      <c r="X336" s="52">
        <f t="shared" si="86"/>
        <v>51.664677012866434</v>
      </c>
      <c r="Y336" s="52">
        <f t="shared" si="87"/>
        <v>76.165544751932174</v>
      </c>
      <c r="Z336" s="52">
        <f t="shared" si="88"/>
        <v>80.211174145751002</v>
      </c>
      <c r="AA336" s="52">
        <f t="shared" si="89"/>
        <v>-4.0206979552748123</v>
      </c>
      <c r="AB336" s="52">
        <f t="shared" si="90"/>
        <v>-4.0206979552747839</v>
      </c>
      <c r="AC336" s="52">
        <f t="shared" si="91"/>
        <v>-4.0206979552748123</v>
      </c>
      <c r="AF336">
        <v>1.6</v>
      </c>
      <c r="AG336">
        <v>2.39</v>
      </c>
      <c r="AJ336" t="s">
        <v>413</v>
      </c>
    </row>
    <row r="337" spans="1:36" ht="15" x14ac:dyDescent="0.25">
      <c r="A337">
        <v>1.19</v>
      </c>
      <c r="B337">
        <v>7.61</v>
      </c>
      <c r="C337">
        <v>16.97</v>
      </c>
      <c r="D337" s="45">
        <f t="shared" si="92"/>
        <v>3.0669698283280367E-2</v>
      </c>
      <c r="E337" s="46">
        <f>IF(OR($A337="",$B337="",$C337=""),"",A337*'MPTO_working_3-way'!$I336)</f>
        <v>1.2264969409571036</v>
      </c>
      <c r="F337" s="47">
        <f>IF(OR($A337="",$B337="",$C337=""),"",B337*'MPTO_working_3-way'!$I336)</f>
        <v>7.8433964039357642</v>
      </c>
      <c r="G337" s="48">
        <f>IF(OR($A337="",$B337="",$C337=""),"",C337*'MPTO_working_3-way'!$I336)</f>
        <v>17.490464779867267</v>
      </c>
      <c r="H337" s="46">
        <f>IF(OR($A337="",$B337="",$C337=""),"",'MPTO_working_3-way'!E336)</f>
        <v>1.20465541248774</v>
      </c>
      <c r="I337" s="47">
        <f>IF(OR($A337="",$B337="",$C337=""),"",'MPTO_working_3-way'!F336)</f>
        <v>8.2519953463799087</v>
      </c>
      <c r="J337" s="48">
        <f>IF(OR($A337="",$B337="",$C337=""),"",'MPTO_working_3-way'!G336)</f>
        <v>20.532073747786782</v>
      </c>
      <c r="K337" s="46">
        <f>IF(OR($A337="",$B337="",$C337=""),"",'OddsRatio_working_3-way'!H336)</f>
        <v>1.2103225447229591</v>
      </c>
      <c r="L337" s="47">
        <f>IF(OR($A337="",$B337="",$C337=""),"",'OddsRatio_working_3-way'!I336)</f>
        <v>8.3170106348355759</v>
      </c>
      <c r="M337" s="48">
        <f>IF(OR($A337="",$B337="",$C337=""),"",'OddsRatio_working_3-way'!J336)</f>
        <v>18.678163364345554</v>
      </c>
      <c r="N337" s="49">
        <f t="shared" si="80"/>
        <v>81.533020312276079</v>
      </c>
      <c r="O337" s="50">
        <f t="shared" si="81"/>
        <v>12.749578734771157</v>
      </c>
      <c r="P337" s="50">
        <f t="shared" si="82"/>
        <v>5.7174009529527714</v>
      </c>
      <c r="Q337" t="s">
        <v>68</v>
      </c>
      <c r="R337" t="s">
        <v>74</v>
      </c>
      <c r="S337" s="40">
        <v>44209</v>
      </c>
      <c r="T337" s="52">
        <v>100</v>
      </c>
      <c r="U337" s="52">
        <f t="shared" si="83"/>
        <v>15.966386554621849</v>
      </c>
      <c r="V337" s="52">
        <f t="shared" si="84"/>
        <v>86.859395532194483</v>
      </c>
      <c r="W337" s="52">
        <f t="shared" si="85"/>
        <v>94.107248084855641</v>
      </c>
      <c r="X337" s="52">
        <f t="shared" si="86"/>
        <v>19.033356382949894</v>
      </c>
      <c r="Y337" s="52">
        <f t="shared" si="87"/>
        <v>89.926365360522524</v>
      </c>
      <c r="Z337" s="52">
        <f t="shared" si="88"/>
        <v>97.174217913183668</v>
      </c>
      <c r="AA337" s="52">
        <f t="shared" si="89"/>
        <v>-3.0669698283280447</v>
      </c>
      <c r="AB337" s="52">
        <f t="shared" si="90"/>
        <v>-3.0669698283280411</v>
      </c>
      <c r="AC337" s="52">
        <f t="shared" si="91"/>
        <v>-3.0669698283280269</v>
      </c>
      <c r="AF337">
        <v>1.49</v>
      </c>
      <c r="AG337">
        <v>2.72</v>
      </c>
      <c r="AJ337" t="s">
        <v>443</v>
      </c>
    </row>
    <row r="338" spans="1:36" ht="15" x14ac:dyDescent="0.25">
      <c r="A338">
        <v>1.36</v>
      </c>
      <c r="B338">
        <v>4.97</v>
      </c>
      <c r="C338">
        <v>8.16</v>
      </c>
      <c r="D338" s="45">
        <f t="shared" si="92"/>
        <v>5.9050380715666373E-2</v>
      </c>
      <c r="E338" s="46">
        <f>IF(OR($A338="",$B338="",$C338=""),"",A338*'MPTO_working_3-way'!$I337)</f>
        <v>1.4403085177733064</v>
      </c>
      <c r="F338" s="47">
        <f>IF(OR($A338="",$B338="",$C338=""),"",B338*'MPTO_working_3-way'!$I337)</f>
        <v>5.263480392156862</v>
      </c>
      <c r="G338" s="48">
        <f>IF(OR($A338="",$B338="",$C338=""),"",C338*'MPTO_working_3-way'!$I337)</f>
        <v>8.6418511066398374</v>
      </c>
      <c r="H338" s="46">
        <f>IF(OR($A338="",$B338="",$C338=""),"",'MPTO_working_3-way'!E337)</f>
        <v>1.3974079195821063</v>
      </c>
      <c r="I338" s="47">
        <f>IF(OR($A338="",$B338="",$C338=""),"",'MPTO_working_3-way'!F337)</f>
        <v>5.5089200007244656</v>
      </c>
      <c r="J338" s="48">
        <f>IF(OR($A338="",$B338="",$C338=""),"",'MPTO_working_3-way'!G337)</f>
        <v>9.7214267450779808</v>
      </c>
      <c r="K338" s="46">
        <f>IF(OR($A338="",$B338="",$C338=""),"",'OddsRatio_working_3-way'!H337)</f>
        <v>1.4096102813513141</v>
      </c>
      <c r="L338" s="47">
        <f>IF(OR($A338="",$B338="",$C338=""),"",'OddsRatio_working_3-way'!I337)</f>
        <v>5.5170911582353224</v>
      </c>
      <c r="M338" s="48">
        <f>IF(OR($A338="",$B338="",$C338=""),"",'OddsRatio_working_3-way'!J337)</f>
        <v>9.1466933735427993</v>
      </c>
      <c r="N338" s="49">
        <f t="shared" si="80"/>
        <v>69.42956926658907</v>
      </c>
      <c r="O338" s="50">
        <f t="shared" si="81"/>
        <v>18.998835855646103</v>
      </c>
      <c r="P338" s="50">
        <f t="shared" si="82"/>
        <v>11.571594877764845</v>
      </c>
      <c r="Q338" t="s">
        <v>133</v>
      </c>
      <c r="R338" t="s">
        <v>41</v>
      </c>
      <c r="S338" s="40">
        <v>44209</v>
      </c>
      <c r="T338" s="52">
        <v>100</v>
      </c>
      <c r="U338" s="52">
        <f t="shared" si="83"/>
        <v>26.470588235294116</v>
      </c>
      <c r="V338" s="52">
        <f t="shared" si="84"/>
        <v>79.879275653923543</v>
      </c>
      <c r="W338" s="52">
        <f t="shared" si="85"/>
        <v>87.745098039215677</v>
      </c>
      <c r="X338" s="52">
        <f t="shared" si="86"/>
        <v>32.375626306860774</v>
      </c>
      <c r="Y338" s="52">
        <f t="shared" si="87"/>
        <v>85.784313725490193</v>
      </c>
      <c r="Z338" s="52">
        <f t="shared" si="88"/>
        <v>93.650136110782327</v>
      </c>
      <c r="AA338" s="52">
        <f t="shared" si="89"/>
        <v>-5.9050380715666577</v>
      </c>
      <c r="AB338" s="52">
        <f t="shared" si="90"/>
        <v>-5.9050380715666506</v>
      </c>
      <c r="AC338" s="52">
        <f t="shared" si="91"/>
        <v>-5.9050380715666506</v>
      </c>
      <c r="AF338">
        <v>1.67</v>
      </c>
      <c r="AG338">
        <v>2.2000000000000002</v>
      </c>
      <c r="AJ338" t="s">
        <v>443</v>
      </c>
    </row>
    <row r="339" spans="1:36" ht="15" x14ac:dyDescent="0.25">
      <c r="A339">
        <v>2.86</v>
      </c>
      <c r="B339">
        <v>3.45</v>
      </c>
      <c r="C339">
        <v>2.54</v>
      </c>
      <c r="D339" s="45">
        <f t="shared" si="92"/>
        <v>3.3206209515692642E-2</v>
      </c>
      <c r="E339" s="46">
        <f>IF(OR($A339="",$B339="",$C339=""),"",A339*'MPTO_working_3-way'!$I338)</f>
        <v>2.9549697592148809</v>
      </c>
      <c r="F339" s="47">
        <f>IF(OR($A339="",$B339="",$C339=""),"",B339*'MPTO_working_3-way'!$I338)</f>
        <v>3.56456142282914</v>
      </c>
      <c r="G339" s="48">
        <f>IF(OR($A339="",$B339="",$C339=""),"",C339*'MPTO_working_3-way'!$I338)</f>
        <v>2.6243437721698593</v>
      </c>
      <c r="H339" s="46">
        <f>IF(OR($A339="",$B339="",$C339=""),"",'MPTO_working_3-way'!E338)</f>
        <v>2.9534976536702602</v>
      </c>
      <c r="I339" s="47">
        <f>IF(OR($A339="",$B339="",$C339=""),"",'MPTO_working_3-way'!F338)</f>
        <v>3.5869763722879382</v>
      </c>
      <c r="J339" s="48">
        <f>IF(OR($A339="",$B339="",$C339=""),"",'MPTO_working_3-way'!G338)</f>
        <v>2.613476831481905</v>
      </c>
      <c r="K339" s="46">
        <f>IF(OR($A339="",$B339="",$C339=""),"",'OddsRatio_working_3-way'!H338)</f>
        <v>2.954983843945115</v>
      </c>
      <c r="L339" s="47">
        <f>IF(OR($A339="",$B339="",$C339=""),"",'OddsRatio_working_3-way'!I338)</f>
        <v>3.5751131277771666</v>
      </c>
      <c r="M339" s="48">
        <f>IF(OR($A339="",$B339="",$C339=""),"",'OddsRatio_working_3-way'!J338)</f>
        <v>2.6186425374599338</v>
      </c>
      <c r="N339" s="49">
        <f t="shared" si="80"/>
        <v>33.841293870489366</v>
      </c>
      <c r="O339" s="50">
        <f t="shared" si="81"/>
        <v>28.053942165101333</v>
      </c>
      <c r="P339" s="50">
        <f t="shared" si="82"/>
        <v>38.104763964409294</v>
      </c>
      <c r="Q339" t="s">
        <v>441</v>
      </c>
      <c r="R339" t="s">
        <v>442</v>
      </c>
      <c r="S339" s="40">
        <v>44209</v>
      </c>
      <c r="T339" s="52">
        <v>100</v>
      </c>
      <c r="U339" s="52">
        <f t="shared" si="83"/>
        <v>65.03496503496504</v>
      </c>
      <c r="V339" s="52">
        <f t="shared" si="84"/>
        <v>71.014492753623188</v>
      </c>
      <c r="W339" s="52">
        <f t="shared" si="85"/>
        <v>60.629921259842511</v>
      </c>
      <c r="X339" s="52">
        <f t="shared" si="86"/>
        <v>68.35558598653428</v>
      </c>
      <c r="Y339" s="52">
        <f t="shared" si="87"/>
        <v>74.335113705192441</v>
      </c>
      <c r="Z339" s="52">
        <f t="shared" si="88"/>
        <v>63.950542211411786</v>
      </c>
      <c r="AA339" s="52">
        <f t="shared" si="89"/>
        <v>-3.3206209515692393</v>
      </c>
      <c r="AB339" s="52">
        <f t="shared" si="90"/>
        <v>-3.3206209515692535</v>
      </c>
      <c r="AC339" s="52">
        <f t="shared" si="91"/>
        <v>-3.3206209515692748</v>
      </c>
      <c r="AF339">
        <v>2.04</v>
      </c>
      <c r="AG339">
        <v>1.84</v>
      </c>
      <c r="AJ339" t="s">
        <v>306</v>
      </c>
    </row>
    <row r="340" spans="1:36" ht="15" x14ac:dyDescent="0.25">
      <c r="A340">
        <v>3.26</v>
      </c>
      <c r="B340">
        <v>2.99</v>
      </c>
      <c r="C340">
        <v>2.44</v>
      </c>
      <c r="D340" s="45">
        <f t="shared" si="92"/>
        <v>5.1032692366556276E-2</v>
      </c>
      <c r="E340" s="46">
        <f>IF(OR($A340="",$B340="",$C340=""),"",A340*'MPTO_working_3-way'!$I339)</f>
        <v>3.4263665771149734</v>
      </c>
      <c r="F340" s="47">
        <f>IF(OR($A340="",$B340="",$C340=""),"",B340*'MPTO_working_3-way'!$I339)</f>
        <v>3.1425877501760033</v>
      </c>
      <c r="G340" s="48">
        <f>IF(OR($A340="",$B340="",$C340=""),"",C340*'MPTO_working_3-way'!$I339)</f>
        <v>2.5645197693743973</v>
      </c>
      <c r="H340" s="46">
        <f>IF(OR($A340="",$B340="",$C340=""),"",'MPTO_working_3-way'!E339)</f>
        <v>3.4513991545323535</v>
      </c>
      <c r="I340" s="47">
        <f>IF(OR($A340="",$B340="",$C340=""),"",'MPTO_working_3-way'!F339)</f>
        <v>3.1502287737065298</v>
      </c>
      <c r="J340" s="48">
        <f>IF(OR($A340="",$B340="",$C340=""),"",'MPTO_working_3-way'!G339)</f>
        <v>2.5456617374856467</v>
      </c>
      <c r="K340" s="46">
        <f>IF(OR($A340="",$B340="",$C340=""),"",'OddsRatio_working_3-way'!H339)</f>
        <v>3.4390649211002922</v>
      </c>
      <c r="L340" s="47">
        <f>IF(OR($A340="",$B340="",$C340=""),"",'OddsRatio_working_3-way'!I339)</f>
        <v>3.1476722092874256</v>
      </c>
      <c r="M340" s="48">
        <f>IF(OR($A340="",$B340="",$C340=""),"",'OddsRatio_working_3-way'!J339)</f>
        <v>2.554094463001956</v>
      </c>
      <c r="N340" s="49">
        <f t="shared" si="80"/>
        <v>29.185435285269669</v>
      </c>
      <c r="O340" s="50">
        <f t="shared" si="81"/>
        <v>31.820909374574956</v>
      </c>
      <c r="P340" s="50">
        <f t="shared" si="82"/>
        <v>38.993655340155378</v>
      </c>
      <c r="Q340" t="s">
        <v>90</v>
      </c>
      <c r="R340" t="s">
        <v>89</v>
      </c>
      <c r="S340" s="40">
        <v>44209</v>
      </c>
      <c r="T340" s="52">
        <v>100</v>
      </c>
      <c r="U340" s="52">
        <f t="shared" si="83"/>
        <v>69.325153374233125</v>
      </c>
      <c r="V340" s="52">
        <f t="shared" si="84"/>
        <v>66.555183946488299</v>
      </c>
      <c r="W340" s="52">
        <f t="shared" si="85"/>
        <v>59.016393442622956</v>
      </c>
      <c r="X340" s="52">
        <f t="shared" si="86"/>
        <v>74.428422610888759</v>
      </c>
      <c r="Y340" s="52">
        <f t="shared" si="87"/>
        <v>71.658453183143919</v>
      </c>
      <c r="Z340" s="52">
        <f t="shared" si="88"/>
        <v>64.119662679278576</v>
      </c>
      <c r="AA340" s="52">
        <f t="shared" si="89"/>
        <v>-5.1032692366556347</v>
      </c>
      <c r="AB340" s="52">
        <f t="shared" si="90"/>
        <v>-5.1032692366556205</v>
      </c>
      <c r="AC340" s="52">
        <f t="shared" si="91"/>
        <v>-5.1032692366556205</v>
      </c>
      <c r="AF340">
        <v>2.39</v>
      </c>
      <c r="AG340">
        <v>1.58</v>
      </c>
      <c r="AJ340" t="s">
        <v>414</v>
      </c>
    </row>
    <row r="341" spans="1:36" ht="15" x14ac:dyDescent="0.25">
      <c r="A341">
        <v>1.86</v>
      </c>
      <c r="B341">
        <v>4.09</v>
      </c>
      <c r="C341">
        <v>4.0199999999999996</v>
      </c>
      <c r="D341" s="45">
        <f t="shared" si="92"/>
        <v>3.0889405013735605E-2</v>
      </c>
      <c r="E341" s="46">
        <f>IF(OR($A341="",$B341="",$C341=""),"",A341*'MPTO_working_3-way'!$I340)</f>
        <v>1.9174542933255483</v>
      </c>
      <c r="F341" s="47">
        <f>IF(OR($A341="",$B341="",$C341=""),"",B341*'MPTO_working_3-way'!$I340)</f>
        <v>4.2163376665061785</v>
      </c>
      <c r="G341" s="48">
        <f>IF(OR($A341="",$B341="",$C341=""),"",C341*'MPTO_working_3-way'!$I340)</f>
        <v>4.1441754081552169</v>
      </c>
      <c r="H341" s="46">
        <f>IF(OR($A341="",$B341="",$C341=""),"",'MPTO_working_3-way'!E340)</f>
        <v>1.8963171879856011</v>
      </c>
      <c r="I341" s="47">
        <f>IF(OR($A341="",$B341="",$C341=""),"",'MPTO_working_3-way'!F340)</f>
        <v>4.2698127253810076</v>
      </c>
      <c r="J341" s="48">
        <f>IF(OR($A341="",$B341="",$C341=""),"",'MPTO_working_3-way'!G340)</f>
        <v>4.1935798289643786</v>
      </c>
      <c r="K341" s="46">
        <f>IF(OR($A341="",$B341="",$C341=""),"",'OddsRatio_working_3-way'!H340)</f>
        <v>1.904234799620302</v>
      </c>
      <c r="L341" s="47">
        <f>IF(OR($A341="",$B341="",$C341=""),"",'OddsRatio_working_3-way'!I340)</f>
        <v>4.2489366637520138</v>
      </c>
      <c r="M341" s="48">
        <f>IF(OR($A341="",$B341="",$C341=""),"",'OddsRatio_working_3-way'!J340)</f>
        <v>4.1753361568061749</v>
      </c>
      <c r="N341" s="49">
        <f t="shared" si="80"/>
        <v>52.152481729598051</v>
      </c>
      <c r="O341" s="50">
        <f t="shared" si="81"/>
        <v>23.717265529841658</v>
      </c>
      <c r="P341" s="50">
        <f t="shared" si="82"/>
        <v>24.130252740560294</v>
      </c>
      <c r="Q341" t="s">
        <v>262</v>
      </c>
      <c r="R341" t="s">
        <v>296</v>
      </c>
      <c r="S341" s="40">
        <v>44209</v>
      </c>
      <c r="T341" s="52">
        <v>100</v>
      </c>
      <c r="U341" s="52">
        <f t="shared" si="83"/>
        <v>46.236559139784944</v>
      </c>
      <c r="V341" s="52">
        <f t="shared" si="84"/>
        <v>75.550122249388764</v>
      </c>
      <c r="W341" s="52">
        <f t="shared" si="85"/>
        <v>75.124378109452735</v>
      </c>
      <c r="X341" s="52">
        <f t="shared" si="86"/>
        <v>49.325499641158515</v>
      </c>
      <c r="Y341" s="52">
        <f t="shared" si="87"/>
        <v>78.639062750762307</v>
      </c>
      <c r="Z341" s="52">
        <f t="shared" si="88"/>
        <v>78.213318610826292</v>
      </c>
      <c r="AA341" s="52">
        <f t="shared" si="89"/>
        <v>-3.0889405013735711</v>
      </c>
      <c r="AB341" s="52">
        <f t="shared" si="90"/>
        <v>-3.0889405013735427</v>
      </c>
      <c r="AC341" s="52">
        <f t="shared" si="91"/>
        <v>-3.0889405013735569</v>
      </c>
      <c r="AF341">
        <v>1.55</v>
      </c>
      <c r="AG341">
        <v>2.58</v>
      </c>
      <c r="AJ341" t="s">
        <v>312</v>
      </c>
    </row>
    <row r="342" spans="1:36" ht="15" x14ac:dyDescent="0.25">
      <c r="A342">
        <v>2.61</v>
      </c>
      <c r="B342">
        <v>3.72</v>
      </c>
      <c r="C342">
        <v>2.66</v>
      </c>
      <c r="D342" s="45">
        <f t="shared" si="92"/>
        <v>2.7898816377242674E-2</v>
      </c>
      <c r="E342" s="46">
        <f>IF(OR($A342="",$B342="",$C342=""),"",A342*'MPTO_working_3-way'!$I341)</f>
        <v>2.6828159107446035</v>
      </c>
      <c r="F342" s="47">
        <f>IF(OR($A342="",$B342="",$C342=""),"",B342*'MPTO_working_3-way'!$I341)</f>
        <v>3.8237835969233429</v>
      </c>
      <c r="G342" s="48">
        <f>IF(OR($A342="",$B342="",$C342=""),"",C342*'MPTO_working_3-way'!$I341)</f>
        <v>2.7342108515634655</v>
      </c>
      <c r="H342" s="46">
        <f>IF(OR($A342="",$B342="",$C342=""),"",'MPTO_working_3-way'!E341)</f>
        <v>2.6749257174295993</v>
      </c>
      <c r="I342" s="47">
        <f>IF(OR($A342="",$B342="",$C342=""),"",'MPTO_working_3-way'!F341)</f>
        <v>3.8533032228340076</v>
      </c>
      <c r="J342" s="48">
        <f>IF(OR($A342="",$B342="",$C342=""),"",'MPTO_working_3-way'!G341)</f>
        <v>2.7274692724403273</v>
      </c>
      <c r="K342" s="46">
        <f>IF(OR($A342="",$B342="",$C342=""),"",'OddsRatio_working_3-way'!H341)</f>
        <v>2.6791786479697524</v>
      </c>
      <c r="L342" s="47">
        <f>IF(OR($A342="",$B342="",$C342=""),"",'OddsRatio_working_3-way'!I341)</f>
        <v>3.8368732437749853</v>
      </c>
      <c r="M342" s="48">
        <f>IF(OR($A342="",$B342="",$C342=""),"",'OddsRatio_working_3-way'!J341)</f>
        <v>2.7313270531862046</v>
      </c>
      <c r="N342" s="49">
        <f t="shared" si="80"/>
        <v>37.274268278901566</v>
      </c>
      <c r="O342" s="50">
        <f t="shared" si="81"/>
        <v>26.152107582777717</v>
      </c>
      <c r="P342" s="50">
        <f t="shared" si="82"/>
        <v>36.573624138320717</v>
      </c>
      <c r="Q342" t="s">
        <v>292</v>
      </c>
      <c r="R342" t="s">
        <v>259</v>
      </c>
      <c r="S342" s="40">
        <v>44209</v>
      </c>
      <c r="T342" s="52">
        <v>100</v>
      </c>
      <c r="U342" s="52">
        <f t="shared" si="83"/>
        <v>61.685823754789276</v>
      </c>
      <c r="V342" s="52">
        <f t="shared" si="84"/>
        <v>73.118279569892465</v>
      </c>
      <c r="W342" s="52">
        <f t="shared" si="85"/>
        <v>62.406015037593981</v>
      </c>
      <c r="X342" s="52">
        <f t="shared" si="86"/>
        <v>64.475705392513532</v>
      </c>
      <c r="Y342" s="52">
        <f t="shared" si="87"/>
        <v>75.908161207616743</v>
      </c>
      <c r="Z342" s="52">
        <f t="shared" si="88"/>
        <v>65.195896675318252</v>
      </c>
      <c r="AA342" s="52">
        <f t="shared" si="89"/>
        <v>-2.7898816377242568</v>
      </c>
      <c r="AB342" s="52">
        <f t="shared" si="90"/>
        <v>-2.7898816377242781</v>
      </c>
      <c r="AC342" s="52">
        <f t="shared" si="91"/>
        <v>-2.789881637724271</v>
      </c>
      <c r="AF342">
        <v>1.75</v>
      </c>
      <c r="AG342">
        <v>2.16</v>
      </c>
      <c r="AJ342" t="s">
        <v>312</v>
      </c>
    </row>
    <row r="343" spans="1:36" ht="15" x14ac:dyDescent="0.25">
      <c r="A343">
        <v>3.28</v>
      </c>
      <c r="B343">
        <v>3.58</v>
      </c>
      <c r="C343">
        <v>2.25</v>
      </c>
      <c r="D343" s="45">
        <f t="shared" si="92"/>
        <v>2.8652102163479576E-2</v>
      </c>
      <c r="E343" s="46">
        <f>IF(OR($A343="",$B343="",$C343=""),"",A343*'MPTO_working_3-way'!$I342)</f>
        <v>3.3739788950962128</v>
      </c>
      <c r="F343" s="47">
        <f>IF(OR($A343="",$B343="",$C343=""),"",B343*'MPTO_working_3-way'!$I342)</f>
        <v>3.6825745257452569</v>
      </c>
      <c r="G343" s="48">
        <f>IF(OR($A343="",$B343="",$C343=""),"",C343*'MPTO_working_3-way'!$I342)</f>
        <v>2.3144672298678293</v>
      </c>
      <c r="H343" s="46">
        <f>IF(OR($A343="",$B343="",$C343=""),"",'MPTO_working_3-way'!E342)</f>
        <v>3.3860731373889261</v>
      </c>
      <c r="I343" s="47">
        <f>IF(OR($A343="",$B343="",$C343=""),"",'MPTO_working_3-way'!F342)</f>
        <v>3.7067389982696528</v>
      </c>
      <c r="J343" s="48">
        <f>IF(OR($A343="",$B343="",$C343=""),"",'MPTO_working_3-way'!G342)</f>
        <v>2.2994122459399713</v>
      </c>
      <c r="K343" s="46">
        <f>IF(OR($A343="",$B343="",$C343=""),"",'OddsRatio_working_3-way'!H342)</f>
        <v>3.3818331353317386</v>
      </c>
      <c r="L343" s="47">
        <f>IF(OR($A343="",$B343="",$C343=""),"",'OddsRatio_working_3-way'!I342)</f>
        <v>3.6952322320859152</v>
      </c>
      <c r="M343" s="48">
        <f>IF(OR($A343="",$B343="",$C343=""),"",'OddsRatio_working_3-way'!J342)</f>
        <v>2.3058295698090672</v>
      </c>
      <c r="N343" s="49">
        <f t="shared" si="80"/>
        <v>29.638596775261806</v>
      </c>
      <c r="O343" s="50">
        <f t="shared" si="81"/>
        <v>27.15491548124545</v>
      </c>
      <c r="P343" s="50">
        <f t="shared" si="82"/>
        <v>43.206487743492758</v>
      </c>
      <c r="Q343" t="s">
        <v>264</v>
      </c>
      <c r="R343" t="s">
        <v>257</v>
      </c>
      <c r="S343" s="40">
        <v>44209</v>
      </c>
      <c r="T343" s="52">
        <v>100</v>
      </c>
      <c r="U343" s="52">
        <f t="shared" si="83"/>
        <v>69.512195121951223</v>
      </c>
      <c r="V343" s="52">
        <f t="shared" si="84"/>
        <v>72.067039106145245</v>
      </c>
      <c r="W343" s="52">
        <f t="shared" si="85"/>
        <v>55.55555555555555</v>
      </c>
      <c r="X343" s="52">
        <f t="shared" si="86"/>
        <v>72.377405338299198</v>
      </c>
      <c r="Y343" s="52">
        <f t="shared" si="87"/>
        <v>74.93224932249322</v>
      </c>
      <c r="Z343" s="52">
        <f t="shared" si="88"/>
        <v>58.420765771903525</v>
      </c>
      <c r="AA343" s="52">
        <f t="shared" si="89"/>
        <v>-2.8652102163479753</v>
      </c>
      <c r="AB343" s="52">
        <f t="shared" si="90"/>
        <v>-2.8652102163479753</v>
      </c>
      <c r="AC343" s="52">
        <f t="shared" si="91"/>
        <v>-2.8652102163479753</v>
      </c>
      <c r="AF343">
        <v>1.64</v>
      </c>
      <c r="AG343">
        <v>2.35</v>
      </c>
      <c r="AJ343" t="s">
        <v>312</v>
      </c>
    </row>
    <row r="344" spans="1:36" ht="15" x14ac:dyDescent="0.25">
      <c r="A344">
        <v>1.48</v>
      </c>
      <c r="B344">
        <v>4.68</v>
      </c>
      <c r="C344">
        <v>7.09</v>
      </c>
      <c r="D344" s="45">
        <f t="shared" si="92"/>
        <v>3.0394612905191298E-2</v>
      </c>
      <c r="E344" s="46">
        <f>IF(OR($A344="",$B344="",$C344=""),"",A344*'MPTO_working_3-way'!$I343)</f>
        <v>1.5249840270996831</v>
      </c>
      <c r="F344" s="47">
        <f>IF(OR($A344="",$B344="",$C344=""),"",B344*'MPTO_working_3-way'!$I343)</f>
        <v>4.8222467883962947</v>
      </c>
      <c r="G344" s="48">
        <f>IF(OR($A344="",$B344="",$C344=""),"",C344*'MPTO_working_3-way'!$I343)</f>
        <v>7.3054978054978061</v>
      </c>
      <c r="H344" s="46">
        <f>IF(OR($A344="",$B344="",$C344=""),"",'MPTO_working_3-way'!E343)</f>
        <v>1.5025299493194233</v>
      </c>
      <c r="I344" s="47">
        <f>IF(OR($A344="",$B344="",$C344=""),"",'MPTO_working_3-way'!F343)</f>
        <v>4.9129504755664604</v>
      </c>
      <c r="J344" s="48">
        <f>IF(OR($A344="",$B344="",$C344=""),"",'MPTO_working_3-way'!G343)</f>
        <v>7.6387082911969468</v>
      </c>
      <c r="K344" s="46">
        <f>IF(OR($A344="",$B344="",$C344=""),"",'OddsRatio_working_3-way'!H343)</f>
        <v>1.5097716420687501</v>
      </c>
      <c r="L344" s="47">
        <f>IF(OR($A344="",$B344="",$C344=""),"",'OddsRatio_working_3-way'!I343)</f>
        <v>4.9082492558604152</v>
      </c>
      <c r="M344" s="48">
        <f>IF(OR($A344="",$B344="",$C344=""),"",'OddsRatio_working_3-way'!J343)</f>
        <v>7.4677277087472644</v>
      </c>
      <c r="N344" s="49">
        <f t="shared" si="80"/>
        <v>65.574457320832863</v>
      </c>
      <c r="O344" s="50">
        <f t="shared" si="81"/>
        <v>20.737221545904415</v>
      </c>
      <c r="P344" s="50">
        <f t="shared" si="82"/>
        <v>13.688321133262715</v>
      </c>
      <c r="Q344" t="s">
        <v>291</v>
      </c>
      <c r="R344" t="s">
        <v>240</v>
      </c>
      <c r="S344" s="40">
        <v>44209</v>
      </c>
      <c r="T344" s="52">
        <v>100</v>
      </c>
      <c r="U344" s="52">
        <f t="shared" si="83"/>
        <v>32.432432432432435</v>
      </c>
      <c r="V344" s="52">
        <f t="shared" si="84"/>
        <v>78.632478632478637</v>
      </c>
      <c r="W344" s="52">
        <f t="shared" si="85"/>
        <v>85.895627644569814</v>
      </c>
      <c r="X344" s="52">
        <f t="shared" si="86"/>
        <v>35.471893722951556</v>
      </c>
      <c r="Y344" s="52">
        <f t="shared" si="87"/>
        <v>81.671939922997751</v>
      </c>
      <c r="Z344" s="52">
        <f t="shared" si="88"/>
        <v>88.935088935088942</v>
      </c>
      <c r="AA344" s="52">
        <f t="shared" si="89"/>
        <v>-3.039461290519121</v>
      </c>
      <c r="AB344" s="52">
        <f t="shared" si="90"/>
        <v>-3.0394612905191138</v>
      </c>
      <c r="AC344" s="52">
        <f t="shared" si="91"/>
        <v>-3.0394612905191281</v>
      </c>
      <c r="AF344">
        <v>1.62</v>
      </c>
      <c r="AG344">
        <v>2.41</v>
      </c>
      <c r="AJ344" t="s">
        <v>312</v>
      </c>
    </row>
    <row r="345" spans="1:36" ht="15" x14ac:dyDescent="0.25">
      <c r="A345">
        <v>2.81</v>
      </c>
      <c r="B345">
        <v>3.25</v>
      </c>
      <c r="C345">
        <v>2.75</v>
      </c>
      <c r="D345" s="45">
        <f t="shared" si="92"/>
        <v>2.7200557449667873E-2</v>
      </c>
      <c r="E345" s="46">
        <f>IF(OR($A345="",$B345="",$C345=""),"",A345*'MPTO_working_3-way'!$I344)</f>
        <v>2.886433566433567</v>
      </c>
      <c r="F345" s="47">
        <f>IF(OR($A345="",$B345="",$C345=""),"",B345*'MPTO_working_3-way'!$I344)</f>
        <v>3.3384018117114205</v>
      </c>
      <c r="G345" s="48">
        <f>IF(OR($A345="",$B345="",$C345=""),"",C345*'MPTO_working_3-way'!$I344)</f>
        <v>2.8248015329865868</v>
      </c>
      <c r="H345" s="46">
        <f>IF(OR($A345="",$B345="",$C345=""),"",'MPTO_working_3-way'!E344)</f>
        <v>2.8834644915923175</v>
      </c>
      <c r="I345" s="47">
        <f>IF(OR($A345="",$B345="",$C345=""),"",'MPTO_working_3-way'!F344)</f>
        <v>3.3486763521208927</v>
      </c>
      <c r="J345" s="48">
        <f>IF(OR($A345="",$B345="",$C345=""),"",'MPTO_working_3-way'!G344)</f>
        <v>2.8203214561448662</v>
      </c>
      <c r="K345" s="46">
        <f>IF(OR($A345="",$B345="",$C345=""),"",'OddsRatio_working_3-way'!H344)</f>
        <v>2.8850745857331277</v>
      </c>
      <c r="L345" s="47">
        <f>IF(OR($A345="",$B345="",$C345=""),"",'OddsRatio_working_3-way'!I344)</f>
        <v>3.3433247612704626</v>
      </c>
      <c r="M345" s="48">
        <f>IF(OR($A345="",$B345="",$C345=""),"",'OddsRatio_working_3-way'!J344)</f>
        <v>2.8225859254325822</v>
      </c>
      <c r="N345" s="49">
        <f t="shared" si="80"/>
        <v>34.644829925380364</v>
      </c>
      <c r="O345" s="50">
        <f t="shared" si="81"/>
        <v>29.954452950867328</v>
      </c>
      <c r="P345" s="50">
        <f t="shared" si="82"/>
        <v>35.400717123752294</v>
      </c>
      <c r="Q345" t="s">
        <v>304</v>
      </c>
      <c r="R345" t="s">
        <v>299</v>
      </c>
      <c r="S345" s="40">
        <v>44209</v>
      </c>
      <c r="T345" s="52">
        <v>100</v>
      </c>
      <c r="U345" s="52">
        <f t="shared" si="83"/>
        <v>64.412811387900362</v>
      </c>
      <c r="V345" s="52">
        <f t="shared" si="84"/>
        <v>69.230769230769241</v>
      </c>
      <c r="W345" s="52">
        <f t="shared" si="85"/>
        <v>63.63636363636364</v>
      </c>
      <c r="X345" s="52">
        <f t="shared" si="86"/>
        <v>67.132867132867133</v>
      </c>
      <c r="Y345" s="52">
        <f t="shared" si="87"/>
        <v>71.950824975736012</v>
      </c>
      <c r="Z345" s="52">
        <f t="shared" si="88"/>
        <v>66.356419381330412</v>
      </c>
      <c r="AA345" s="52">
        <f t="shared" si="89"/>
        <v>-2.7200557449667713</v>
      </c>
      <c r="AB345" s="52">
        <f t="shared" si="90"/>
        <v>-2.7200557449667713</v>
      </c>
      <c r="AC345" s="52">
        <f t="shared" si="91"/>
        <v>-2.7200557449667713</v>
      </c>
      <c r="AF345">
        <v>2.4</v>
      </c>
      <c r="AG345">
        <v>1.62</v>
      </c>
      <c r="AJ345" t="s">
        <v>314</v>
      </c>
    </row>
    <row r="346" spans="1:36" ht="15" x14ac:dyDescent="0.25">
      <c r="A346">
        <v>1.58</v>
      </c>
      <c r="B346">
        <v>4.18</v>
      </c>
      <c r="C346">
        <v>6.55</v>
      </c>
      <c r="D346" s="45">
        <f t="shared" si="92"/>
        <v>2.4817597891019672E-2</v>
      </c>
      <c r="E346" s="46">
        <f>IF(OR($A346="",$B346="",$C346=""),"",A346*'MPTO_working_3-way'!$I345)</f>
        <v>1.6192118046678112</v>
      </c>
      <c r="F346" s="47">
        <f>IF(OR($A346="",$B346="",$C346=""),"",B346*'MPTO_working_3-way'!$I345)</f>
        <v>4.2837375591844618</v>
      </c>
      <c r="G346" s="48">
        <f>IF(OR($A346="",$B346="",$C346=""),"",C346*'MPTO_working_3-way'!$I345)</f>
        <v>6.7125552661861789</v>
      </c>
      <c r="H346" s="46">
        <f>IF(OR($A346="",$B346="",$C346=""),"",'MPTO_working_3-way'!E345)</f>
        <v>1.6009250534951522</v>
      </c>
      <c r="I346" s="47">
        <f>IF(OR($A346="",$B346="",$C346=""),"",'MPTO_working_3-way'!F345)</f>
        <v>4.3297181302634131</v>
      </c>
      <c r="J346" s="48">
        <f>IF(OR($A346="",$B346="",$C346=""),"",'MPTO_working_3-way'!G345)</f>
        <v>6.925245015640658</v>
      </c>
      <c r="K346" s="46">
        <f>IF(OR($A346="",$B346="",$C346=""),"",'OddsRatio_working_3-way'!H345)</f>
        <v>1.6072341644618278</v>
      </c>
      <c r="L346" s="47">
        <f>IF(OR($A346="",$B346="",$C346=""),"",'OddsRatio_working_3-way'!I345)</f>
        <v>4.3293183499803654</v>
      </c>
      <c r="M346" s="48">
        <f>IF(OR($A346="",$B346="",$C346=""),"",'OddsRatio_working_3-way'!J345)</f>
        <v>6.810602780626108</v>
      </c>
      <c r="N346" s="49">
        <f t="shared" si="80"/>
        <v>61.758443034890952</v>
      </c>
      <c r="O346" s="50">
        <f t="shared" si="81"/>
        <v>23.344100477303282</v>
      </c>
      <c r="P346" s="50">
        <f t="shared" si="82"/>
        <v>14.897456487805757</v>
      </c>
      <c r="Q346" t="s">
        <v>38</v>
      </c>
      <c r="R346" t="s">
        <v>34</v>
      </c>
      <c r="S346" s="40">
        <v>44210</v>
      </c>
      <c r="T346" s="52">
        <v>100</v>
      </c>
      <c r="U346" s="52">
        <f t="shared" si="83"/>
        <v>36.708860759493668</v>
      </c>
      <c r="V346" s="52">
        <f t="shared" si="84"/>
        <v>76.076555023923447</v>
      </c>
      <c r="W346" s="52">
        <f t="shared" si="85"/>
        <v>84.732824427480921</v>
      </c>
      <c r="X346" s="52">
        <f t="shared" si="86"/>
        <v>39.190620548595646</v>
      </c>
      <c r="Y346" s="52">
        <f t="shared" si="87"/>
        <v>78.558314813025405</v>
      </c>
      <c r="Z346" s="52">
        <f t="shared" si="88"/>
        <v>87.214584216582878</v>
      </c>
      <c r="AA346" s="52">
        <f t="shared" si="89"/>
        <v>-2.4817597891019787</v>
      </c>
      <c r="AB346" s="52">
        <f t="shared" si="90"/>
        <v>-2.4817597891019574</v>
      </c>
      <c r="AC346" s="52">
        <f t="shared" si="91"/>
        <v>-2.4817597891019574</v>
      </c>
      <c r="AF346">
        <v>1.9</v>
      </c>
      <c r="AG346">
        <v>2</v>
      </c>
      <c r="AJ346" t="s">
        <v>443</v>
      </c>
    </row>
    <row r="347" spans="1:36" ht="15" x14ac:dyDescent="0.25">
      <c r="A347">
        <v>1.59</v>
      </c>
      <c r="B347">
        <v>4.0599999999999996</v>
      </c>
      <c r="C347">
        <v>5.5</v>
      </c>
      <c r="D347" s="45">
        <f t="shared" si="92"/>
        <v>5.7054418147456598E-2</v>
      </c>
      <c r="E347" s="46">
        <f>IF(OR($A347="",$B347="",$C347=""),"",A347*'MPTO_working_3-way'!$I346)</f>
        <v>1.680716524854456</v>
      </c>
      <c r="F347" s="47">
        <f>IF(OR($A347="",$B347="",$C347=""),"",B347*'MPTO_working_3-way'!$I346)</f>
        <v>4.2916409376786735</v>
      </c>
      <c r="G347" s="48">
        <f>IF(OR($A347="",$B347="",$C347=""),"",C347*'MPTO_working_3-way'!$I346)</f>
        <v>5.8137992998110111</v>
      </c>
      <c r="H347" s="46">
        <f>IF(OR($A347="",$B347="",$C347=""),"",'MPTO_working_3-way'!E346)</f>
        <v>1.6395789687566866</v>
      </c>
      <c r="I347" s="47">
        <f>IF(OR($A347="",$B347="",$C347=""),"",'MPTO_working_3-way'!F346)</f>
        <v>4.3997182900786065</v>
      </c>
      <c r="J347" s="48">
        <f>IF(OR($A347="",$B347="",$C347=""),"",'MPTO_working_3-way'!G346)</f>
        <v>6.1425045413915402</v>
      </c>
      <c r="K347" s="46">
        <f>IF(OR($A347="",$B347="",$C347=""),"",'OddsRatio_working_3-way'!H346)</f>
        <v>1.653153138158123</v>
      </c>
      <c r="L347" s="47">
        <f>IF(OR($A347="",$B347="",$C347=""),"",'OddsRatio_working_3-way'!I346)</f>
        <v>4.387540004684503</v>
      </c>
      <c r="M347" s="48">
        <f>IF(OR($A347="",$B347="",$C347=""),"",'OddsRatio_working_3-way'!J346)</f>
        <v>5.9816764774772127</v>
      </c>
      <c r="N347" s="49">
        <f t="shared" si="80"/>
        <v>59.49843327009571</v>
      </c>
      <c r="O347" s="50">
        <f t="shared" si="81"/>
        <v>23.30111056636753</v>
      </c>
      <c r="P347" s="50">
        <f t="shared" si="82"/>
        <v>17.20045616353676</v>
      </c>
      <c r="Q347" t="s">
        <v>397</v>
      </c>
      <c r="R347" t="s">
        <v>408</v>
      </c>
      <c r="S347" s="40">
        <v>44210</v>
      </c>
      <c r="T347" s="52">
        <v>100</v>
      </c>
      <c r="U347" s="52">
        <f t="shared" si="83"/>
        <v>37.106918238993707</v>
      </c>
      <c r="V347" s="52">
        <f t="shared" si="84"/>
        <v>75.369458128078819</v>
      </c>
      <c r="W347" s="52">
        <f t="shared" si="85"/>
        <v>81.818181818181827</v>
      </c>
      <c r="X347" s="52">
        <f t="shared" si="86"/>
        <v>42.812360053739368</v>
      </c>
      <c r="Y347" s="52">
        <f t="shared" si="87"/>
        <v>81.074899942824459</v>
      </c>
      <c r="Z347" s="52">
        <f t="shared" si="88"/>
        <v>87.523623632927467</v>
      </c>
      <c r="AA347" s="52">
        <f t="shared" si="89"/>
        <v>-5.7054418147456616</v>
      </c>
      <c r="AB347" s="52">
        <f t="shared" si="90"/>
        <v>-5.7054418147456403</v>
      </c>
      <c r="AC347" s="52">
        <f t="shared" si="91"/>
        <v>-5.7054418147456403</v>
      </c>
      <c r="AF347">
        <v>2.0699999999999998</v>
      </c>
      <c r="AG347">
        <v>1.76</v>
      </c>
      <c r="AJ347" t="s">
        <v>414</v>
      </c>
    </row>
    <row r="348" spans="1:36" ht="15" x14ac:dyDescent="0.25">
      <c r="A348">
        <v>3</v>
      </c>
      <c r="B348">
        <v>3.01</v>
      </c>
      <c r="C348">
        <v>2.61</v>
      </c>
      <c r="D348" s="45">
        <f t="shared" si="92"/>
        <v>4.8701009406703077E-2</v>
      </c>
      <c r="E348" s="46">
        <f>IF(OR($A348="",$B348="",$C348=""),"",A348*'MPTO_working_3-way'!$I347)</f>
        <v>3.146103028220109</v>
      </c>
      <c r="F348" s="47">
        <f>IF(OR($A348="",$B348="",$C348=""),"",B348*'MPTO_working_3-way'!$I347)</f>
        <v>3.1565900383141758</v>
      </c>
      <c r="G348" s="48">
        <f>IF(OR($A348="",$B348="",$C348=""),"",C348*'MPTO_working_3-way'!$I347)</f>
        <v>2.7371096345514947</v>
      </c>
      <c r="H348" s="46">
        <f>IF(OR($A348="",$B348="",$C348=""),"",'MPTO_working_3-way'!E347)</f>
        <v>3.1535826587275038</v>
      </c>
      <c r="I348" s="47">
        <f>IF(OR($A348="",$B348="",$C348=""),"",'MPTO_working_3-way'!F347)</f>
        <v>3.1646346375916421</v>
      </c>
      <c r="J348" s="48">
        <f>IF(OR($A348="",$B348="",$C348=""),"",'MPTO_working_3-way'!G347)</f>
        <v>2.7254781784120081</v>
      </c>
      <c r="K348" s="46">
        <f>IF(OR($A348="",$B348="",$C348=""),"",'OddsRatio_working_3-way'!H347)</f>
        <v>3.1501315322943975</v>
      </c>
      <c r="L348" s="47">
        <f>IF(OR($A348="",$B348="",$C348=""),"",'OddsRatio_working_3-way'!I347)</f>
        <v>3.1608821899558688</v>
      </c>
      <c r="M348" s="48">
        <f>IF(OR($A348="",$B348="",$C348=""),"",'OddsRatio_working_3-way'!J347)</f>
        <v>2.7308558834969898</v>
      </c>
      <c r="N348" s="49">
        <f t="shared" si="80"/>
        <v>31.78535448553777</v>
      </c>
      <c r="O348" s="50">
        <f t="shared" si="81"/>
        <v>31.679755301200434</v>
      </c>
      <c r="P348" s="50">
        <f t="shared" si="82"/>
        <v>36.534890213261804</v>
      </c>
      <c r="Q348" t="s">
        <v>88</v>
      </c>
      <c r="R348" t="s">
        <v>92</v>
      </c>
      <c r="S348" s="40">
        <v>44210</v>
      </c>
      <c r="T348" s="52">
        <v>100</v>
      </c>
      <c r="U348" s="52">
        <f t="shared" si="83"/>
        <v>66.666666666666657</v>
      </c>
      <c r="V348" s="52">
        <f t="shared" si="84"/>
        <v>66.777408637873762</v>
      </c>
      <c r="W348" s="52">
        <f t="shared" si="85"/>
        <v>61.685823754789276</v>
      </c>
      <c r="X348" s="52">
        <f t="shared" si="86"/>
        <v>71.536767607336984</v>
      </c>
      <c r="Y348" s="52">
        <f t="shared" si="87"/>
        <v>71.64750957854406</v>
      </c>
      <c r="Z348" s="52">
        <f t="shared" si="88"/>
        <v>66.555924695459581</v>
      </c>
      <c r="AA348" s="52">
        <f t="shared" si="89"/>
        <v>-4.8701009406703264</v>
      </c>
      <c r="AB348" s="52">
        <f t="shared" si="90"/>
        <v>-4.870100940670298</v>
      </c>
      <c r="AC348" s="52">
        <f t="shared" si="91"/>
        <v>-4.8701009406703051</v>
      </c>
      <c r="AF348">
        <v>2.57</v>
      </c>
      <c r="AG348">
        <v>1.51</v>
      </c>
      <c r="AJ348" t="s">
        <v>414</v>
      </c>
    </row>
    <row r="349" spans="1:36" ht="15" x14ac:dyDescent="0.25">
      <c r="A349">
        <v>1.6</v>
      </c>
      <c r="B349">
        <v>4.1500000000000004</v>
      </c>
      <c r="C349">
        <v>6.03</v>
      </c>
      <c r="D349" s="45">
        <f t="shared" si="92"/>
        <v>3.1801334692001859E-2</v>
      </c>
      <c r="E349" s="46">
        <f>IF(OR($A349="",$B349="",$C349=""),"",A349*'MPTO_working_3-way'!$I348)</f>
        <v>1.650882135507203</v>
      </c>
      <c r="F349" s="47">
        <f>IF(OR($A349="",$B349="",$C349=""),"",B349*'MPTO_working_3-way'!$I348)</f>
        <v>4.2819755389718077</v>
      </c>
      <c r="G349" s="48">
        <f>IF(OR($A349="",$B349="",$C349=""),"",C349*'MPTO_working_3-way'!$I348)</f>
        <v>6.2217620481927716</v>
      </c>
      <c r="H349" s="46">
        <f>IF(OR($A349="",$B349="",$C349=""),"",'MPTO_working_3-way'!E348)</f>
        <v>1.6276053452429671</v>
      </c>
      <c r="I349" s="47">
        <f>IF(OR($A349="",$B349="",$C349=""),"",'MPTO_working_3-way'!F348)</f>
        <v>4.3409671602091748</v>
      </c>
      <c r="J349" s="48">
        <f>IF(OR($A349="",$B349="",$C349=""),"",'MPTO_working_3-way'!G348)</f>
        <v>6.4417618130822083</v>
      </c>
      <c r="K349" s="46">
        <f>IF(OR($A349="",$B349="",$C349=""),"",'OddsRatio_working_3-way'!H348)</f>
        <v>1.6355913422903747</v>
      </c>
      <c r="L349" s="47">
        <f>IF(OR($A349="",$B349="",$C349=""),"",'OddsRatio_working_3-way'!I348)</f>
        <v>4.3368545470244664</v>
      </c>
      <c r="M349" s="48">
        <f>IF(OR($A349="",$B349="",$C349=""),"",'OddsRatio_working_3-way'!J348)</f>
        <v>6.3283740862009736</v>
      </c>
      <c r="N349" s="49">
        <f t="shared" si="80"/>
        <v>60.573676248108924</v>
      </c>
      <c r="O349" s="50">
        <f t="shared" si="81"/>
        <v>23.353706505295008</v>
      </c>
      <c r="P349" s="50">
        <f t="shared" si="82"/>
        <v>16.072617246596067</v>
      </c>
      <c r="Q349" t="s">
        <v>294</v>
      </c>
      <c r="R349" t="s">
        <v>261</v>
      </c>
      <c r="S349" s="40">
        <v>44210</v>
      </c>
      <c r="T349" s="52">
        <v>100</v>
      </c>
      <c r="U349" s="52">
        <f t="shared" si="83"/>
        <v>37.5</v>
      </c>
      <c r="V349" s="52">
        <f t="shared" si="84"/>
        <v>75.903614457831324</v>
      </c>
      <c r="W349" s="52">
        <f t="shared" si="85"/>
        <v>83.41625207296849</v>
      </c>
      <c r="X349" s="52">
        <f t="shared" si="86"/>
        <v>40.680133469200179</v>
      </c>
      <c r="Y349" s="52">
        <f t="shared" si="87"/>
        <v>79.08374792703151</v>
      </c>
      <c r="Z349" s="52">
        <f t="shared" si="88"/>
        <v>86.596385542168676</v>
      </c>
      <c r="AA349" s="52">
        <f t="shared" si="89"/>
        <v>-3.1801334692001788</v>
      </c>
      <c r="AB349" s="52">
        <f t="shared" si="90"/>
        <v>-3.1801334692001859</v>
      </c>
      <c r="AC349" s="52">
        <f t="shared" si="91"/>
        <v>-3.1801334692001859</v>
      </c>
      <c r="AF349">
        <v>1.58</v>
      </c>
      <c r="AG349">
        <v>2.5</v>
      </c>
      <c r="AJ349" t="s">
        <v>312</v>
      </c>
    </row>
    <row r="350" spans="1:36" ht="15" x14ac:dyDescent="0.25">
      <c r="A350">
        <v>7.52</v>
      </c>
      <c r="B350">
        <v>5.59</v>
      </c>
      <c r="C350">
        <v>1.39</v>
      </c>
      <c r="D350" s="45">
        <f t="shared" si="92"/>
        <v>3.1294060401205304E-2</v>
      </c>
      <c r="E350" s="46">
        <f>IF(OR($A350="",$B350="",$C350=""),"",A350*'MPTO_working_3-way'!$I349)</f>
        <v>7.7553313342170638</v>
      </c>
      <c r="F350" s="47">
        <f>IF(OR($A350="",$B350="",$C350=""),"",B350*'MPTO_working_3-way'!$I349)</f>
        <v>5.7649337976427377</v>
      </c>
      <c r="G350" s="48">
        <f>IF(OR($A350="",$B350="",$C350=""),"",C350*'MPTO_working_3-way'!$I349)</f>
        <v>1.4334987439576752</v>
      </c>
      <c r="H350" s="46">
        <f>IF(OR($A350="",$B350="",$C350=""),"",'MPTO_working_3-way'!E349)</f>
        <v>8.1601098457891172</v>
      </c>
      <c r="I350" s="47">
        <f>IF(OR($A350="",$B350="",$C350=""),"",'MPTO_working_3-way'!F349)</f>
        <v>5.9361440754935062</v>
      </c>
      <c r="J350" s="48">
        <f>IF(OR($A350="",$B350="",$C350=""),"",'MPTO_working_3-way'!G349)</f>
        <v>1.4104509482205014</v>
      </c>
      <c r="K350" s="46">
        <f>IF(OR($A350="",$B350="",$C350=""),"",'OddsRatio_working_3-way'!H349)</f>
        <v>7.9779889974573566</v>
      </c>
      <c r="L350" s="47">
        <f>IF(OR($A350="",$B350="",$C350=""),"",'OddsRatio_working_3-way'!I349)</f>
        <v>5.9124186347130774</v>
      </c>
      <c r="M350" s="48">
        <f>IF(OR($A350="",$B350="",$C350=""),"",'OddsRatio_working_3-way'!J349)</f>
        <v>1.4173950473939214</v>
      </c>
      <c r="N350" s="49">
        <f t="shared" si="80"/>
        <v>12.894355597522056</v>
      </c>
      <c r="O350" s="50">
        <f t="shared" si="81"/>
        <v>17.346252968401764</v>
      </c>
      <c r="P350" s="50">
        <f t="shared" si="82"/>
        <v>69.759391434076178</v>
      </c>
      <c r="Q350" t="s">
        <v>260</v>
      </c>
      <c r="R350" t="s">
        <v>293</v>
      </c>
      <c r="S350" s="40">
        <v>44210</v>
      </c>
      <c r="T350" s="52">
        <v>100</v>
      </c>
      <c r="U350" s="52">
        <f t="shared" si="83"/>
        <v>86.702127659574472</v>
      </c>
      <c r="V350" s="52">
        <f t="shared" si="84"/>
        <v>82.110912343470488</v>
      </c>
      <c r="W350" s="52">
        <f t="shared" si="85"/>
        <v>28.057553956834536</v>
      </c>
      <c r="X350" s="52">
        <f t="shared" si="86"/>
        <v>89.831533699694987</v>
      </c>
      <c r="Y350" s="52">
        <f t="shared" si="87"/>
        <v>85.240318383591003</v>
      </c>
      <c r="Z350" s="52">
        <f t="shared" si="88"/>
        <v>31.18695999695505</v>
      </c>
      <c r="AA350" s="52">
        <f t="shared" si="89"/>
        <v>-3.1294060401205144</v>
      </c>
      <c r="AB350" s="52">
        <f t="shared" si="90"/>
        <v>-3.1294060401205144</v>
      </c>
      <c r="AC350" s="52">
        <f t="shared" si="91"/>
        <v>-3.1294060401205144</v>
      </c>
      <c r="AF350">
        <v>1.35</v>
      </c>
      <c r="AG350">
        <v>3.33</v>
      </c>
      <c r="AJ350" t="s">
        <v>312</v>
      </c>
    </row>
    <row r="351" spans="1:36" ht="15" x14ac:dyDescent="0.25">
      <c r="A351">
        <v>3.02</v>
      </c>
      <c r="B351">
        <v>3.51</v>
      </c>
      <c r="C351">
        <v>2.4300000000000002</v>
      </c>
      <c r="D351" s="45">
        <f t="shared" si="92"/>
        <v>2.7548746459710394E-2</v>
      </c>
      <c r="E351" s="46">
        <f>IF(OR($A351="",$B351="",$C351=""),"",A351*'MPTO_working_3-way'!$I350)</f>
        <v>3.1031972143083255</v>
      </c>
      <c r="F351" s="47">
        <f>IF(OR($A351="",$B351="",$C351=""),"",B351*'MPTO_working_3-way'!$I350)</f>
        <v>3.6066961000735831</v>
      </c>
      <c r="G351" s="48">
        <f>IF(OR($A351="",$B351="",$C351=""),"",C351*'MPTO_working_3-way'!$I350)</f>
        <v>2.4969434538970963</v>
      </c>
      <c r="H351" s="46">
        <f>IF(OR($A351="",$B351="",$C351=""),"",'MPTO_working_3-way'!E350)</f>
        <v>3.1061407526225886</v>
      </c>
      <c r="I351" s="47">
        <f>IF(OR($A351="",$B351="",$C351=""),"",'MPTO_working_3-way'!F350)</f>
        <v>3.6269024404461687</v>
      </c>
      <c r="J351" s="48">
        <f>IF(OR($A351="",$B351="",$C351=""),"",'MPTO_working_3-way'!G350)</f>
        <v>2.485461799120813</v>
      </c>
      <c r="K351" s="46">
        <f>IF(OR($A351="",$B351="",$C351=""),"",'OddsRatio_working_3-way'!H350)</f>
        <v>3.105695185301915</v>
      </c>
      <c r="L351" s="47">
        <f>IF(OR($A351="",$B351="",$C351=""),"",'OddsRatio_working_3-way'!I350)</f>
        <v>3.6164826312414884</v>
      </c>
      <c r="M351" s="48">
        <f>IF(OR($A351="",$B351="",$C351=""),"",'OddsRatio_working_3-way'!J350)</f>
        <v>2.4906654034563069</v>
      </c>
      <c r="N351" s="49">
        <f t="shared" si="80"/>
        <v>32.224829133938584</v>
      </c>
      <c r="O351" s="50">
        <f t="shared" si="81"/>
        <v>27.726206263388764</v>
      </c>
      <c r="P351" s="50">
        <f t="shared" si="82"/>
        <v>40.048964602672655</v>
      </c>
      <c r="Q351" t="s">
        <v>297</v>
      </c>
      <c r="R351" t="s">
        <v>258</v>
      </c>
      <c r="S351" s="40">
        <v>44210</v>
      </c>
      <c r="T351" s="52">
        <v>100</v>
      </c>
      <c r="U351" s="52">
        <f t="shared" si="83"/>
        <v>66.88741721854305</v>
      </c>
      <c r="V351" s="52">
        <f t="shared" si="84"/>
        <v>71.509971509971507</v>
      </c>
      <c r="W351" s="52">
        <f t="shared" si="85"/>
        <v>58.847736625514408</v>
      </c>
      <c r="X351" s="52">
        <f t="shared" si="86"/>
        <v>69.642291864514078</v>
      </c>
      <c r="Y351" s="52">
        <f t="shared" si="87"/>
        <v>74.26484615594255</v>
      </c>
      <c r="Z351" s="52">
        <f t="shared" si="88"/>
        <v>61.602611271485451</v>
      </c>
      <c r="AA351" s="52">
        <f t="shared" si="89"/>
        <v>-2.7548746459710287</v>
      </c>
      <c r="AB351" s="52">
        <f t="shared" si="90"/>
        <v>-2.7548746459710429</v>
      </c>
      <c r="AC351" s="52">
        <f t="shared" si="91"/>
        <v>-2.7548746459710429</v>
      </c>
      <c r="AF351">
        <v>2.06</v>
      </c>
      <c r="AG351">
        <v>1.84</v>
      </c>
      <c r="AJ351" t="s">
        <v>312</v>
      </c>
    </row>
    <row r="352" spans="1:36" ht="15" x14ac:dyDescent="0.25">
      <c r="A352"/>
      <c r="B352"/>
      <c r="C352"/>
      <c r="D352" s="45"/>
      <c r="E352" s="46"/>
      <c r="F352" s="47"/>
      <c r="G352" s="48"/>
      <c r="H352" s="46"/>
      <c r="I352" s="47"/>
      <c r="J352" s="48"/>
      <c r="K352" s="46"/>
      <c r="L352" s="47"/>
      <c r="M352" s="48"/>
      <c r="N352" s="49"/>
      <c r="O352" s="50"/>
      <c r="P352" s="50"/>
      <c r="Q352"/>
      <c r="R352"/>
      <c r="S3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F352"/>
      <c r="AG352"/>
    </row>
    <row r="353" spans="1:35" ht="15" x14ac:dyDescent="0.25">
      <c r="A353"/>
      <c r="B353"/>
      <c r="C353"/>
      <c r="D353" s="45"/>
      <c r="E353" s="46"/>
      <c r="F353" s="47"/>
      <c r="G353" s="48"/>
      <c r="H353" s="46"/>
      <c r="I353" s="47"/>
      <c r="J353" s="48"/>
      <c r="K353" s="46"/>
      <c r="L353" s="47"/>
      <c r="M353" s="48"/>
      <c r="N353" s="49"/>
      <c r="O353" s="50"/>
      <c r="P353" s="50"/>
      <c r="Q353"/>
      <c r="R353"/>
      <c r="S353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F353"/>
      <c r="AG353"/>
    </row>
    <row r="354" spans="1:35" s="52" customFormat="1" ht="15" x14ac:dyDescent="0.25">
      <c r="A354"/>
      <c r="B354"/>
      <c r="C354"/>
      <c r="D354" s="45"/>
      <c r="E354" s="46"/>
      <c r="F354" s="47"/>
      <c r="G354" s="48"/>
      <c r="H354" s="46"/>
      <c r="I354" s="47"/>
      <c r="J354" s="48"/>
      <c r="K354" s="46"/>
      <c r="L354" s="47"/>
      <c r="M354" s="48"/>
      <c r="N354" s="49"/>
      <c r="O354" s="50"/>
      <c r="P354" s="50"/>
      <c r="Q354"/>
      <c r="R354"/>
      <c r="S354"/>
      <c r="AD354" s="53"/>
      <c r="AE354" s="53"/>
      <c r="AF354"/>
      <c r="AG354"/>
      <c r="AH354" s="53"/>
      <c r="AI354" s="53"/>
    </row>
    <row r="355" spans="1:35" ht="15" x14ac:dyDescent="0.25">
      <c r="A355"/>
      <c r="B355"/>
      <c r="C355"/>
      <c r="D355" s="45"/>
      <c r="E355" s="46"/>
      <c r="F355" s="47"/>
      <c r="G355" s="48"/>
      <c r="H355" s="46"/>
      <c r="I355" s="47"/>
      <c r="J355" s="48"/>
      <c r="K355" s="46"/>
      <c r="L355" s="47"/>
      <c r="M355" s="48"/>
      <c r="N355" s="49"/>
      <c r="O355" s="50"/>
      <c r="P355" s="50"/>
      <c r="Q355"/>
      <c r="R355"/>
      <c r="S355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F355"/>
      <c r="AG355"/>
    </row>
    <row r="356" spans="1:35" ht="15" x14ac:dyDescent="0.25">
      <c r="A356"/>
      <c r="B356"/>
      <c r="C356"/>
      <c r="D356" s="45"/>
      <c r="E356" s="46"/>
      <c r="F356" s="47"/>
      <c r="G356" s="48"/>
      <c r="H356" s="46"/>
      <c r="I356" s="47"/>
      <c r="J356" s="48"/>
      <c r="K356" s="46"/>
      <c r="L356" s="47"/>
      <c r="M356" s="48"/>
      <c r="N356" s="49"/>
      <c r="O356" s="50"/>
      <c r="P356" s="50"/>
      <c r="Q356"/>
      <c r="R356"/>
      <c r="S356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F356"/>
      <c r="AG356"/>
    </row>
    <row r="357" spans="1:35" ht="15" x14ac:dyDescent="0.25">
      <c r="A357"/>
      <c r="B357"/>
      <c r="C357"/>
      <c r="D357" s="45"/>
      <c r="E357" s="46"/>
      <c r="F357" s="47"/>
      <c r="G357" s="48"/>
      <c r="H357" s="46"/>
      <c r="I357" s="47"/>
      <c r="J357" s="48"/>
      <c r="K357" s="46"/>
      <c r="L357" s="47"/>
      <c r="M357" s="48"/>
      <c r="N357" s="49"/>
      <c r="O357" s="50"/>
      <c r="P357" s="50"/>
      <c r="Q357"/>
      <c r="R357"/>
      <c r="S357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F357"/>
      <c r="AG357"/>
    </row>
    <row r="358" spans="1:35" ht="15" x14ac:dyDescent="0.25">
      <c r="A358"/>
      <c r="B358"/>
      <c r="C358"/>
      <c r="D358" s="45"/>
      <c r="E358" s="46"/>
      <c r="F358" s="47"/>
      <c r="G358" s="48"/>
      <c r="H358" s="46"/>
      <c r="I358" s="47"/>
      <c r="J358" s="48"/>
      <c r="K358" s="46"/>
      <c r="L358" s="47"/>
      <c r="M358" s="48"/>
      <c r="N358" s="49"/>
      <c r="O358" s="50"/>
      <c r="P358" s="50"/>
      <c r="Q358"/>
      <c r="R358"/>
      <c r="S358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F358"/>
      <c r="AG358"/>
    </row>
    <row r="359" spans="1:35" s="52" customFormat="1" ht="15" x14ac:dyDescent="0.25">
      <c r="A359"/>
      <c r="B359"/>
      <c r="C359"/>
      <c r="D359" s="45"/>
      <c r="E359" s="46"/>
      <c r="F359" s="47"/>
      <c r="G359" s="48"/>
      <c r="H359" s="46"/>
      <c r="I359" s="47"/>
      <c r="J359" s="48"/>
      <c r="K359" s="46"/>
      <c r="L359" s="47"/>
      <c r="M359" s="48"/>
      <c r="N359" s="49"/>
      <c r="O359" s="50"/>
      <c r="P359" s="50"/>
      <c r="Q359"/>
      <c r="R359"/>
      <c r="S359"/>
      <c r="AD359" s="53"/>
      <c r="AE359" s="53"/>
      <c r="AF359"/>
      <c r="AG359"/>
      <c r="AH359" s="53"/>
      <c r="AI359" s="53"/>
    </row>
    <row r="360" spans="1:35" ht="15" x14ac:dyDescent="0.25">
      <c r="A360"/>
      <c r="B360"/>
      <c r="C360"/>
      <c r="D360" s="45"/>
      <c r="E360" s="46"/>
      <c r="F360" s="47"/>
      <c r="G360" s="48"/>
      <c r="H360" s="46"/>
      <c r="I360" s="47"/>
      <c r="J360" s="48"/>
      <c r="K360" s="46"/>
      <c r="L360" s="47"/>
      <c r="M360" s="48"/>
      <c r="N360" s="49"/>
      <c r="O360" s="50"/>
      <c r="P360" s="50"/>
      <c r="Q360"/>
      <c r="R360"/>
      <c r="S360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F360"/>
      <c r="AG360"/>
    </row>
    <row r="361" spans="1:35" ht="15" x14ac:dyDescent="0.25">
      <c r="A361"/>
      <c r="B361"/>
      <c r="C361"/>
      <c r="D361" s="45"/>
      <c r="E361" s="46"/>
      <c r="F361" s="47"/>
      <c r="G361" s="48"/>
      <c r="H361" s="46"/>
      <c r="I361" s="47"/>
      <c r="J361" s="48"/>
      <c r="K361" s="46"/>
      <c r="L361" s="47"/>
      <c r="M361" s="48"/>
      <c r="N361" s="49"/>
      <c r="O361" s="50"/>
      <c r="P361" s="50"/>
      <c r="Q361"/>
      <c r="R361"/>
      <c r="S361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F361"/>
      <c r="AG361"/>
    </row>
    <row r="362" spans="1:35" ht="15" x14ac:dyDescent="0.25">
      <c r="A362"/>
      <c r="B362"/>
      <c r="C362"/>
      <c r="D362" s="45"/>
      <c r="E362" s="46"/>
      <c r="F362" s="47"/>
      <c r="G362" s="48"/>
      <c r="H362" s="46"/>
      <c r="I362" s="47"/>
      <c r="J362" s="48"/>
      <c r="K362" s="46"/>
      <c r="L362" s="47"/>
      <c r="M362" s="48"/>
      <c r="N362" s="49"/>
      <c r="O362" s="50"/>
      <c r="P362" s="50"/>
      <c r="Q362"/>
      <c r="R362"/>
      <c r="S36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F362"/>
      <c r="AG362"/>
    </row>
    <row r="363" spans="1:35" ht="15" x14ac:dyDescent="0.25">
      <c r="A363"/>
      <c r="B363"/>
      <c r="C363"/>
      <c r="D363" s="45"/>
      <c r="E363" s="46"/>
      <c r="F363" s="47"/>
      <c r="G363" s="48"/>
      <c r="H363" s="46"/>
      <c r="I363" s="47"/>
      <c r="J363" s="48"/>
      <c r="K363" s="46"/>
      <c r="L363" s="47"/>
      <c r="M363" s="48"/>
      <c r="N363" s="49"/>
      <c r="O363" s="50"/>
      <c r="P363" s="50"/>
      <c r="Q363"/>
      <c r="R363"/>
      <c r="S363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F363"/>
      <c r="AG363"/>
    </row>
    <row r="364" spans="1:35" ht="15" x14ac:dyDescent="0.25">
      <c r="A364"/>
      <c r="B364"/>
      <c r="C364"/>
      <c r="D364" s="45"/>
      <c r="E364" s="46"/>
      <c r="F364" s="47"/>
      <c r="G364" s="48"/>
      <c r="H364" s="46"/>
      <c r="I364" s="47"/>
      <c r="J364" s="48"/>
      <c r="K364" s="46"/>
      <c r="L364" s="47"/>
      <c r="M364" s="48"/>
      <c r="N364" s="49"/>
      <c r="O364" s="50"/>
      <c r="P364" s="50"/>
      <c r="Q364"/>
      <c r="R364"/>
      <c r="S364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F364"/>
      <c r="AG364"/>
    </row>
    <row r="365" spans="1:35" ht="15" x14ac:dyDescent="0.25">
      <c r="A365"/>
      <c r="B365"/>
      <c r="C365"/>
      <c r="D365" s="45"/>
      <c r="E365" s="46"/>
      <c r="F365" s="47"/>
      <c r="G365" s="48"/>
      <c r="H365" s="46"/>
      <c r="I365" s="47"/>
      <c r="J365" s="48"/>
      <c r="K365" s="46"/>
      <c r="L365" s="47"/>
      <c r="M365" s="48"/>
      <c r="N365" s="49"/>
      <c r="O365" s="50"/>
      <c r="P365" s="50"/>
      <c r="Q365"/>
      <c r="R365"/>
      <c r="S365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F365"/>
      <c r="AG365"/>
    </row>
    <row r="366" spans="1:35" ht="15" x14ac:dyDescent="0.25">
      <c r="A366"/>
      <c r="B366"/>
      <c r="C366"/>
      <c r="D366" s="45"/>
      <c r="E366" s="46"/>
      <c r="F366" s="47"/>
      <c r="G366" s="48"/>
      <c r="H366" s="46"/>
      <c r="I366" s="47"/>
      <c r="J366" s="48"/>
      <c r="K366" s="46"/>
      <c r="L366" s="47"/>
      <c r="M366" s="48"/>
      <c r="N366" s="49"/>
      <c r="O366" s="50"/>
      <c r="P366" s="50"/>
      <c r="Q366"/>
      <c r="R366"/>
      <c r="S366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F366"/>
      <c r="AG366"/>
    </row>
    <row r="367" spans="1:35" ht="15" x14ac:dyDescent="0.25">
      <c r="A367"/>
      <c r="B367"/>
      <c r="C367"/>
      <c r="D367" s="45"/>
      <c r="E367" s="46"/>
      <c r="F367" s="47"/>
      <c r="G367" s="48"/>
      <c r="H367" s="46"/>
      <c r="I367" s="47"/>
      <c r="J367" s="48"/>
      <c r="K367" s="46"/>
      <c r="L367" s="47"/>
      <c r="M367" s="48"/>
      <c r="N367" s="49"/>
      <c r="O367" s="50"/>
      <c r="P367" s="50"/>
      <c r="Q367"/>
      <c r="R367"/>
      <c r="S367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F367"/>
      <c r="AG367"/>
    </row>
    <row r="368" spans="1:35" ht="15" x14ac:dyDescent="0.25">
      <c r="A368"/>
      <c r="B368"/>
      <c r="C368"/>
      <c r="D368" s="45"/>
      <c r="E368" s="46"/>
      <c r="F368" s="47"/>
      <c r="G368" s="48"/>
      <c r="H368" s="46"/>
      <c r="I368" s="47"/>
      <c r="J368" s="48"/>
      <c r="K368" s="46"/>
      <c r="L368" s="47"/>
      <c r="M368" s="48"/>
      <c r="N368" s="49"/>
      <c r="O368" s="50"/>
      <c r="P368" s="50"/>
      <c r="Q368"/>
      <c r="R368"/>
      <c r="S368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F368"/>
      <c r="AG368"/>
    </row>
    <row r="369" spans="1:35" ht="15" x14ac:dyDescent="0.25">
      <c r="A369"/>
      <c r="B369"/>
      <c r="C369"/>
      <c r="D369" s="45"/>
      <c r="E369" s="46"/>
      <c r="F369" s="47"/>
      <c r="G369" s="48"/>
      <c r="H369" s="46"/>
      <c r="I369" s="47"/>
      <c r="J369" s="48"/>
      <c r="K369" s="46"/>
      <c r="L369" s="47"/>
      <c r="M369" s="48"/>
      <c r="N369" s="49"/>
      <c r="O369" s="50"/>
      <c r="P369" s="50"/>
      <c r="Q369"/>
      <c r="R369"/>
      <c r="S369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F369"/>
      <c r="AG369"/>
    </row>
    <row r="370" spans="1:35" ht="15" x14ac:dyDescent="0.25">
      <c r="A370"/>
      <c r="B370"/>
      <c r="C370"/>
      <c r="D370" s="45"/>
      <c r="E370" s="46"/>
      <c r="F370" s="47"/>
      <c r="G370" s="48"/>
      <c r="H370" s="46"/>
      <c r="I370" s="47"/>
      <c r="J370" s="48"/>
      <c r="K370" s="46"/>
      <c r="L370" s="47"/>
      <c r="M370" s="48"/>
      <c r="N370" s="49"/>
      <c r="O370" s="50"/>
      <c r="P370" s="50"/>
      <c r="Q370"/>
      <c r="R370"/>
      <c r="S370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F370"/>
      <c r="AG370"/>
    </row>
    <row r="371" spans="1:35" ht="15" x14ac:dyDescent="0.25">
      <c r="A371"/>
      <c r="B371"/>
      <c r="C371"/>
      <c r="D371" s="45"/>
      <c r="E371" s="46"/>
      <c r="F371" s="47"/>
      <c r="G371" s="48"/>
      <c r="H371" s="46"/>
      <c r="I371" s="47"/>
      <c r="J371" s="48"/>
      <c r="K371" s="46"/>
      <c r="L371" s="47"/>
      <c r="M371" s="48"/>
      <c r="N371" s="49"/>
      <c r="O371" s="50"/>
      <c r="P371" s="50"/>
      <c r="Q371"/>
      <c r="R371"/>
      <c r="S371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F371"/>
      <c r="AG371"/>
    </row>
    <row r="372" spans="1:35" ht="15" x14ac:dyDescent="0.25">
      <c r="A372"/>
      <c r="B372"/>
      <c r="C372"/>
      <c r="D372" s="45"/>
      <c r="E372" s="46"/>
      <c r="F372" s="47"/>
      <c r="G372" s="48"/>
      <c r="H372" s="46"/>
      <c r="I372" s="47"/>
      <c r="J372" s="48"/>
      <c r="K372" s="46"/>
      <c r="L372" s="47"/>
      <c r="M372" s="48"/>
      <c r="N372" s="49"/>
      <c r="O372" s="50"/>
      <c r="P372" s="50"/>
      <c r="Q372"/>
      <c r="R372"/>
      <c r="S37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F372"/>
      <c r="AG372"/>
    </row>
    <row r="373" spans="1:35" s="52" customFormat="1" ht="15" x14ac:dyDescent="0.25">
      <c r="A373"/>
      <c r="B373"/>
      <c r="C373"/>
      <c r="D373" s="45"/>
      <c r="E373" s="46"/>
      <c r="F373" s="47"/>
      <c r="G373" s="48"/>
      <c r="H373" s="46"/>
      <c r="I373" s="47"/>
      <c r="J373" s="48"/>
      <c r="K373" s="46"/>
      <c r="L373" s="47"/>
      <c r="M373" s="48"/>
      <c r="N373" s="49"/>
      <c r="O373" s="50"/>
      <c r="P373" s="50"/>
      <c r="Q373"/>
      <c r="R373"/>
      <c r="S373"/>
      <c r="AD373" s="53"/>
      <c r="AE373" s="53"/>
      <c r="AF373"/>
      <c r="AG373"/>
      <c r="AH373" s="53"/>
      <c r="AI373" s="53"/>
    </row>
    <row r="374" spans="1:35" ht="15" x14ac:dyDescent="0.25">
      <c r="A374"/>
      <c r="B374"/>
      <c r="C374"/>
      <c r="D374" s="45"/>
      <c r="E374" s="46"/>
      <c r="F374" s="47"/>
      <c r="G374" s="48"/>
      <c r="H374" s="46"/>
      <c r="I374" s="47"/>
      <c r="J374" s="48"/>
      <c r="K374" s="46"/>
      <c r="L374" s="47"/>
      <c r="M374" s="48"/>
      <c r="N374" s="49"/>
      <c r="O374" s="50"/>
      <c r="P374" s="50"/>
      <c r="Q374"/>
      <c r="R374"/>
      <c r="S374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F374"/>
      <c r="AG374"/>
    </row>
    <row r="375" spans="1:35" s="52" customFormat="1" ht="15" x14ac:dyDescent="0.25">
      <c r="A375" s="44"/>
      <c r="B375" s="44"/>
      <c r="C375" s="44"/>
      <c r="D375" s="45"/>
      <c r="E375" s="46"/>
      <c r="F375" s="47"/>
      <c r="G375" s="48"/>
      <c r="H375" s="46"/>
      <c r="I375" s="47"/>
      <c r="J375" s="48"/>
      <c r="K375" s="46"/>
      <c r="L375" s="47"/>
      <c r="M375" s="48"/>
      <c r="N375" s="49"/>
      <c r="O375" s="50"/>
      <c r="P375" s="50"/>
      <c r="Q375" s="44"/>
      <c r="R375" s="44"/>
      <c r="S375" s="44"/>
      <c r="AD375" s="53"/>
      <c r="AE375" s="53"/>
      <c r="AF375" s="44"/>
      <c r="AG375" s="44"/>
      <c r="AH375" s="53"/>
      <c r="AI375" s="53"/>
    </row>
    <row r="376" spans="1:35" s="52" customFormat="1" ht="15" x14ac:dyDescent="0.25">
      <c r="A376" s="44"/>
      <c r="B376" s="44"/>
      <c r="C376" s="44"/>
      <c r="D376" s="45"/>
      <c r="E376" s="46"/>
      <c r="F376" s="47"/>
      <c r="G376" s="48"/>
      <c r="H376" s="46"/>
      <c r="I376" s="47"/>
      <c r="J376" s="48"/>
      <c r="K376" s="46"/>
      <c r="L376" s="47"/>
      <c r="M376" s="48"/>
      <c r="N376" s="49"/>
      <c r="O376" s="50"/>
      <c r="P376" s="50"/>
      <c r="Q376" s="44"/>
      <c r="R376" s="44"/>
      <c r="S376" s="44"/>
      <c r="AD376" s="53"/>
      <c r="AE376" s="53"/>
      <c r="AF376" s="44"/>
      <c r="AG376" s="44"/>
      <c r="AH376" s="53"/>
      <c r="AI376" s="53"/>
    </row>
    <row r="377" spans="1:35" ht="15" x14ac:dyDescent="0.25">
      <c r="A377"/>
      <c r="B377"/>
      <c r="C377"/>
      <c r="D377" s="45"/>
      <c r="E377" s="46"/>
      <c r="F377" s="47"/>
      <c r="G377" s="48"/>
      <c r="H377" s="46"/>
      <c r="I377" s="47"/>
      <c r="J377" s="48"/>
      <c r="K377" s="46"/>
      <c r="L377" s="47"/>
      <c r="M377" s="48"/>
      <c r="N377" s="49"/>
      <c r="O377" s="50"/>
      <c r="P377" s="50"/>
      <c r="Q377"/>
      <c r="R377"/>
      <c r="S377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F377"/>
      <c r="AG377"/>
    </row>
    <row r="378" spans="1:35" ht="15" x14ac:dyDescent="0.25">
      <c r="A378"/>
      <c r="B378"/>
      <c r="C378"/>
      <c r="D378" s="45"/>
      <c r="E378" s="46"/>
      <c r="F378" s="47"/>
      <c r="G378" s="48"/>
      <c r="H378" s="46"/>
      <c r="I378" s="47"/>
      <c r="J378" s="48"/>
      <c r="K378" s="46"/>
      <c r="L378" s="47"/>
      <c r="M378" s="48"/>
      <c r="N378" s="49"/>
      <c r="O378" s="50"/>
      <c r="P378" s="50"/>
      <c r="Q378"/>
      <c r="R378"/>
      <c r="S378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F378"/>
      <c r="AG378"/>
    </row>
    <row r="379" spans="1:35" ht="15" x14ac:dyDescent="0.25">
      <c r="A379"/>
      <c r="B379"/>
      <c r="C379"/>
      <c r="D379" s="45"/>
      <c r="E379" s="46"/>
      <c r="F379" s="47"/>
      <c r="G379" s="48"/>
      <c r="H379" s="46"/>
      <c r="I379" s="47"/>
      <c r="J379" s="48"/>
      <c r="K379" s="46"/>
      <c r="L379" s="47"/>
      <c r="M379" s="48"/>
      <c r="N379" s="49"/>
      <c r="O379" s="50"/>
      <c r="P379" s="50"/>
      <c r="Q379"/>
      <c r="R379"/>
      <c r="S379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F379"/>
      <c r="AG379"/>
    </row>
    <row r="380" spans="1:35" ht="15" x14ac:dyDescent="0.25">
      <c r="A380"/>
      <c r="B380"/>
      <c r="C380"/>
      <c r="D380" s="45"/>
      <c r="E380" s="46"/>
      <c r="F380" s="47"/>
      <c r="G380" s="48"/>
      <c r="H380" s="46"/>
      <c r="I380" s="47"/>
      <c r="J380" s="48"/>
      <c r="K380" s="46"/>
      <c r="L380" s="47"/>
      <c r="M380" s="48"/>
      <c r="N380" s="49"/>
      <c r="O380" s="50"/>
      <c r="P380" s="50"/>
      <c r="Q380"/>
      <c r="R380"/>
      <c r="S380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F380"/>
      <c r="AG380"/>
    </row>
    <row r="381" spans="1:35" ht="15" x14ac:dyDescent="0.25">
      <c r="A381"/>
      <c r="B381"/>
      <c r="C381"/>
      <c r="D381" s="45"/>
      <c r="E381" s="46"/>
      <c r="F381" s="47"/>
      <c r="G381" s="48"/>
      <c r="H381" s="46"/>
      <c r="I381" s="47"/>
      <c r="J381" s="48"/>
      <c r="K381" s="46"/>
      <c r="L381" s="47"/>
      <c r="M381" s="48"/>
      <c r="N381" s="49"/>
      <c r="O381" s="50"/>
      <c r="P381" s="50"/>
      <c r="Q381"/>
      <c r="R381"/>
      <c r="S381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F381"/>
      <c r="AG381"/>
    </row>
    <row r="382" spans="1:35" ht="15" x14ac:dyDescent="0.25">
      <c r="A382"/>
      <c r="B382"/>
      <c r="C382"/>
      <c r="D382" s="45"/>
      <c r="E382" s="46"/>
      <c r="F382" s="47"/>
      <c r="G382" s="48"/>
      <c r="H382" s="46"/>
      <c r="I382" s="47"/>
      <c r="J382" s="48"/>
      <c r="K382" s="46"/>
      <c r="L382" s="47"/>
      <c r="M382" s="48"/>
      <c r="N382" s="49"/>
      <c r="O382" s="50"/>
      <c r="P382" s="50"/>
      <c r="Q382"/>
      <c r="R382"/>
      <c r="S38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F382"/>
      <c r="AG382"/>
    </row>
    <row r="383" spans="1:35" ht="15" x14ac:dyDescent="0.25">
      <c r="A383"/>
      <c r="B383"/>
      <c r="C383"/>
      <c r="D383" s="45"/>
      <c r="E383" s="46"/>
      <c r="F383" s="47"/>
      <c r="G383" s="48"/>
      <c r="H383" s="46"/>
      <c r="I383" s="47"/>
      <c r="J383" s="48"/>
      <c r="K383" s="46"/>
      <c r="L383" s="47"/>
      <c r="M383" s="48"/>
      <c r="N383" s="49"/>
      <c r="O383" s="50"/>
      <c r="P383" s="50"/>
      <c r="Q383"/>
      <c r="R383"/>
      <c r="S383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F383"/>
      <c r="AG383"/>
    </row>
    <row r="384" spans="1:35" ht="15" x14ac:dyDescent="0.25">
      <c r="A384"/>
      <c r="B384"/>
      <c r="C384"/>
      <c r="D384" s="45"/>
      <c r="E384" s="46"/>
      <c r="F384" s="47"/>
      <c r="G384" s="48"/>
      <c r="H384" s="46"/>
      <c r="I384" s="47"/>
      <c r="J384" s="48"/>
      <c r="K384" s="46"/>
      <c r="L384" s="47"/>
      <c r="M384" s="48"/>
      <c r="N384" s="49"/>
      <c r="O384" s="50"/>
      <c r="P384" s="50"/>
      <c r="Q384"/>
      <c r="R384"/>
      <c r="S384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F384"/>
      <c r="AG384"/>
    </row>
    <row r="385" spans="1:33" ht="15" x14ac:dyDescent="0.25">
      <c r="A385"/>
      <c r="B385"/>
      <c r="C385"/>
      <c r="D385" s="45"/>
      <c r="E385" s="46"/>
      <c r="F385" s="47"/>
      <c r="G385" s="48"/>
      <c r="H385" s="46"/>
      <c r="I385" s="47"/>
      <c r="J385" s="48"/>
      <c r="K385" s="46"/>
      <c r="L385" s="47"/>
      <c r="M385" s="48"/>
      <c r="N385" s="49"/>
      <c r="O385" s="50"/>
      <c r="P385" s="50"/>
      <c r="Q385"/>
      <c r="R385"/>
      <c r="S385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F385"/>
      <c r="AG385"/>
    </row>
    <row r="386" spans="1:33" ht="15" x14ac:dyDescent="0.25">
      <c r="A386"/>
      <c r="B386"/>
      <c r="C386"/>
      <c r="D386" s="45"/>
      <c r="E386" s="46"/>
      <c r="F386" s="47"/>
      <c r="G386" s="48"/>
      <c r="H386" s="46"/>
      <c r="I386" s="47"/>
      <c r="J386" s="48"/>
      <c r="K386" s="46"/>
      <c r="L386" s="47"/>
      <c r="M386" s="48"/>
      <c r="N386" s="49"/>
      <c r="O386" s="50"/>
      <c r="P386" s="50"/>
      <c r="Q386"/>
      <c r="R386"/>
      <c r="S386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F386"/>
      <c r="AG386"/>
    </row>
    <row r="387" spans="1:33" ht="15" x14ac:dyDescent="0.25">
      <c r="A387"/>
      <c r="B387"/>
      <c r="C387"/>
      <c r="D387" s="45"/>
      <c r="E387" s="46"/>
      <c r="F387" s="47"/>
      <c r="G387" s="48"/>
      <c r="H387" s="46"/>
      <c r="I387" s="47"/>
      <c r="J387" s="48"/>
      <c r="K387" s="46"/>
      <c r="L387" s="47"/>
      <c r="M387" s="48"/>
      <c r="N387" s="49"/>
      <c r="O387" s="50"/>
      <c r="P387" s="50"/>
      <c r="Q387"/>
      <c r="R387"/>
      <c r="S387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F387"/>
      <c r="AG387"/>
    </row>
    <row r="388" spans="1:33" ht="15" x14ac:dyDescent="0.25">
      <c r="A388"/>
      <c r="B388"/>
      <c r="C388"/>
      <c r="D388" s="45"/>
      <c r="E388" s="46"/>
      <c r="F388" s="47"/>
      <c r="G388" s="48"/>
      <c r="H388" s="46"/>
      <c r="I388" s="47"/>
      <c r="J388" s="48"/>
      <c r="K388" s="46"/>
      <c r="L388" s="47"/>
      <c r="M388" s="48"/>
      <c r="N388" s="49"/>
      <c r="O388" s="50"/>
      <c r="P388" s="50"/>
      <c r="Q388"/>
      <c r="R388"/>
      <c r="S388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F388"/>
      <c r="AG388"/>
    </row>
    <row r="389" spans="1:33" ht="15" x14ac:dyDescent="0.25">
      <c r="A389"/>
      <c r="B389"/>
      <c r="C389"/>
      <c r="D389" s="45"/>
      <c r="E389" s="46"/>
      <c r="F389" s="47"/>
      <c r="G389" s="48"/>
      <c r="H389" s="46"/>
      <c r="I389" s="47"/>
      <c r="J389" s="48"/>
      <c r="K389" s="46"/>
      <c r="L389" s="47"/>
      <c r="M389" s="48"/>
      <c r="N389" s="49"/>
      <c r="O389" s="50"/>
      <c r="P389" s="50"/>
      <c r="Q389"/>
      <c r="R389"/>
      <c r="S389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F389"/>
      <c r="AG389"/>
    </row>
    <row r="390" spans="1:33" ht="15" x14ac:dyDescent="0.25">
      <c r="A390"/>
      <c r="B390"/>
      <c r="C390"/>
      <c r="D390" s="45"/>
      <c r="E390" s="46"/>
      <c r="F390" s="47"/>
      <c r="G390" s="48"/>
      <c r="H390" s="46"/>
      <c r="I390" s="47"/>
      <c r="J390" s="48"/>
      <c r="K390" s="46"/>
      <c r="L390" s="47"/>
      <c r="M390" s="48"/>
      <c r="N390" s="49"/>
      <c r="O390" s="50"/>
      <c r="P390" s="50"/>
      <c r="Q390"/>
      <c r="R390"/>
      <c r="S390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F390"/>
      <c r="AG390"/>
    </row>
    <row r="391" spans="1:33" ht="15" x14ac:dyDescent="0.25">
      <c r="A391"/>
      <c r="B391"/>
      <c r="C391"/>
      <c r="D391" s="45"/>
      <c r="E391" s="46"/>
      <c r="F391" s="47"/>
      <c r="G391" s="48"/>
      <c r="H391" s="46"/>
      <c r="I391" s="47"/>
      <c r="J391" s="48"/>
      <c r="K391" s="46"/>
      <c r="L391" s="47"/>
      <c r="M391" s="48"/>
      <c r="N391" s="49"/>
      <c r="O391" s="50"/>
      <c r="P391" s="50"/>
      <c r="Q391"/>
      <c r="R391"/>
      <c r="S391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F391"/>
      <c r="AG391"/>
    </row>
    <row r="392" spans="1:33" ht="15" x14ac:dyDescent="0.25">
      <c r="A392"/>
      <c r="B392"/>
      <c r="C392"/>
      <c r="D392" s="45"/>
      <c r="E392" s="46"/>
      <c r="F392" s="47"/>
      <c r="G392" s="48"/>
      <c r="H392" s="46"/>
      <c r="I392" s="47"/>
      <c r="J392" s="48"/>
      <c r="K392" s="46"/>
      <c r="L392" s="47"/>
      <c r="M392" s="48"/>
      <c r="N392" s="49"/>
      <c r="O392" s="50"/>
      <c r="P392" s="50"/>
      <c r="Q392"/>
      <c r="R392"/>
      <c r="S39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F392"/>
      <c r="AG392"/>
    </row>
    <row r="393" spans="1:33" ht="15" x14ac:dyDescent="0.25">
      <c r="A393"/>
      <c r="B393"/>
      <c r="C393"/>
      <c r="D393" s="45"/>
      <c r="E393" s="46"/>
      <c r="F393" s="47"/>
      <c r="G393" s="48"/>
      <c r="H393" s="46"/>
      <c r="I393" s="47"/>
      <c r="J393" s="48"/>
      <c r="K393" s="46"/>
      <c r="L393" s="47"/>
      <c r="M393" s="48"/>
      <c r="N393" s="49"/>
      <c r="O393" s="50"/>
      <c r="P393" s="50"/>
      <c r="Q393"/>
      <c r="R393"/>
      <c r="S393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F393"/>
      <c r="AG393"/>
    </row>
    <row r="394" spans="1:33" ht="15" x14ac:dyDescent="0.25">
      <c r="A394"/>
      <c r="B394"/>
      <c r="C394"/>
      <c r="D394" s="45"/>
      <c r="E394" s="46"/>
      <c r="F394" s="47"/>
      <c r="G394" s="48"/>
      <c r="H394" s="46"/>
      <c r="I394" s="47"/>
      <c r="J394" s="48"/>
      <c r="K394" s="46"/>
      <c r="L394" s="47"/>
      <c r="M394" s="48"/>
      <c r="N394" s="49"/>
      <c r="O394" s="50"/>
      <c r="P394" s="50"/>
      <c r="Q394"/>
      <c r="R394"/>
      <c r="S394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F394"/>
      <c r="AG394"/>
    </row>
    <row r="395" spans="1:33" ht="15" x14ac:dyDescent="0.25">
      <c r="A395"/>
      <c r="B395"/>
      <c r="C395"/>
      <c r="D395" s="45"/>
      <c r="E395" s="46"/>
      <c r="F395" s="47"/>
      <c r="G395" s="48"/>
      <c r="H395" s="46"/>
      <c r="I395" s="47"/>
      <c r="J395" s="48"/>
      <c r="K395" s="46"/>
      <c r="L395" s="47"/>
      <c r="M395" s="48"/>
      <c r="N395" s="49"/>
      <c r="O395" s="50"/>
      <c r="P395" s="50"/>
      <c r="Q395"/>
      <c r="R395"/>
      <c r="S395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F395"/>
      <c r="AG395"/>
    </row>
    <row r="396" spans="1:33" ht="15" x14ac:dyDescent="0.25">
      <c r="A396"/>
      <c r="B396"/>
      <c r="C396"/>
      <c r="D396" s="45"/>
      <c r="E396" s="46"/>
      <c r="F396" s="47"/>
      <c r="G396" s="48"/>
      <c r="H396" s="46"/>
      <c r="I396" s="47"/>
      <c r="J396" s="48"/>
      <c r="K396" s="46"/>
      <c r="L396" s="47"/>
      <c r="M396" s="48"/>
      <c r="N396" s="49"/>
      <c r="O396" s="50"/>
      <c r="P396" s="50"/>
      <c r="Q396"/>
      <c r="R396"/>
      <c r="S396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F396"/>
      <c r="AG396"/>
    </row>
    <row r="397" spans="1:33" ht="15" x14ac:dyDescent="0.25">
      <c r="A397"/>
      <c r="B397"/>
      <c r="C397"/>
      <c r="D397" s="45"/>
      <c r="E397" s="46"/>
      <c r="F397" s="47"/>
      <c r="G397" s="48"/>
      <c r="H397" s="46"/>
      <c r="I397" s="47"/>
      <c r="J397" s="48"/>
      <c r="K397" s="46"/>
      <c r="L397" s="47"/>
      <c r="M397" s="48"/>
      <c r="N397" s="49"/>
      <c r="O397" s="50"/>
      <c r="P397" s="50"/>
      <c r="Q397"/>
      <c r="R397"/>
      <c r="S397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F397"/>
      <c r="AG397"/>
    </row>
    <row r="398" spans="1:33" ht="15" x14ac:dyDescent="0.25">
      <c r="A398"/>
      <c r="B398"/>
      <c r="C398"/>
      <c r="D398" s="45"/>
      <c r="E398" s="46"/>
      <c r="F398" s="47"/>
      <c r="G398" s="48"/>
      <c r="H398" s="46"/>
      <c r="I398" s="47"/>
      <c r="J398" s="48"/>
      <c r="K398" s="46"/>
      <c r="L398" s="47"/>
      <c r="M398" s="48"/>
      <c r="N398" s="49"/>
      <c r="O398" s="50"/>
      <c r="P398" s="50"/>
      <c r="Q398"/>
      <c r="R398"/>
      <c r="S398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F398"/>
      <c r="AG398"/>
    </row>
    <row r="399" spans="1:33" ht="15" x14ac:dyDescent="0.25">
      <c r="A399"/>
      <c r="B399"/>
      <c r="C399"/>
      <c r="D399" s="45"/>
      <c r="E399" s="46"/>
      <c r="F399" s="47"/>
      <c r="G399" s="48"/>
      <c r="H399" s="46"/>
      <c r="I399" s="47"/>
      <c r="J399" s="48"/>
      <c r="K399" s="46"/>
      <c r="L399" s="47"/>
      <c r="M399" s="48"/>
      <c r="N399" s="49"/>
      <c r="O399" s="50"/>
      <c r="P399" s="50"/>
      <c r="Q399"/>
      <c r="R399"/>
      <c r="S399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F399"/>
      <c r="AG399"/>
    </row>
    <row r="400" spans="1:33" ht="15" x14ac:dyDescent="0.25">
      <c r="A400"/>
      <c r="B400"/>
      <c r="C400"/>
      <c r="D400" s="45"/>
      <c r="E400" s="46"/>
      <c r="F400" s="47"/>
      <c r="G400" s="48"/>
      <c r="H400" s="46"/>
      <c r="I400" s="47"/>
      <c r="J400" s="48"/>
      <c r="K400" s="46"/>
      <c r="L400" s="47"/>
      <c r="M400" s="48"/>
      <c r="N400" s="49"/>
      <c r="O400" s="50"/>
      <c r="P400" s="50"/>
      <c r="Q400"/>
      <c r="R400"/>
      <c r="S400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46"/>
      <c r="I401" s="47"/>
      <c r="J401" s="48"/>
      <c r="K401" s="46"/>
      <c r="L401" s="47"/>
      <c r="M401" s="48"/>
      <c r="N401" s="49"/>
      <c r="O401" s="50"/>
      <c r="P401" s="50"/>
      <c r="Q401"/>
      <c r="R401"/>
      <c r="S401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46"/>
      <c r="I402" s="47"/>
      <c r="J402" s="48"/>
      <c r="K402" s="46"/>
      <c r="L402" s="47"/>
      <c r="M402" s="48"/>
      <c r="N402" s="49"/>
      <c r="O402" s="50"/>
      <c r="P402" s="50"/>
      <c r="Q402"/>
      <c r="R402"/>
      <c r="S40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46"/>
      <c r="I403" s="47"/>
      <c r="J403" s="48"/>
      <c r="K403" s="46"/>
      <c r="L403" s="47"/>
      <c r="M403" s="48"/>
      <c r="N403" s="49"/>
      <c r="O403" s="50"/>
      <c r="P403" s="50"/>
      <c r="Q403"/>
      <c r="R403"/>
      <c r="S403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46"/>
      <c r="I404" s="47"/>
      <c r="J404" s="48"/>
      <c r="K404" s="46"/>
      <c r="L404" s="47"/>
      <c r="M404" s="48"/>
      <c r="N404" s="49"/>
      <c r="O404" s="50"/>
      <c r="P404" s="50"/>
      <c r="Q404"/>
      <c r="R404"/>
      <c r="S404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46"/>
      <c r="I405" s="47"/>
      <c r="J405" s="48"/>
      <c r="K405" s="46"/>
      <c r="L405" s="47"/>
      <c r="M405" s="48"/>
      <c r="N405" s="49"/>
      <c r="O405" s="50"/>
      <c r="P405" s="50"/>
      <c r="Q405"/>
      <c r="R405"/>
      <c r="S405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46"/>
      <c r="I406" s="47"/>
      <c r="J406" s="48"/>
      <c r="K406" s="46"/>
      <c r="L406" s="47"/>
      <c r="M406" s="48"/>
      <c r="N406" s="49"/>
      <c r="O406" s="50"/>
      <c r="P406" s="50"/>
      <c r="Q406"/>
      <c r="R406"/>
      <c r="S406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F406"/>
      <c r="AG406"/>
    </row>
    <row r="407" spans="1:35" s="52" customFormat="1" ht="15" x14ac:dyDescent="0.25">
      <c r="A407"/>
      <c r="B407"/>
      <c r="C407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/>
      <c r="R407"/>
      <c r="S407"/>
      <c r="AD407" s="53"/>
      <c r="AE407" s="53"/>
      <c r="AF407"/>
      <c r="AG407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46"/>
      <c r="I408" s="47"/>
      <c r="J408" s="48"/>
      <c r="K408" s="46"/>
      <c r="L408" s="47"/>
      <c r="M408" s="48"/>
      <c r="N408" s="49"/>
      <c r="O408" s="50"/>
      <c r="P408" s="50"/>
      <c r="Q408"/>
      <c r="R408"/>
      <c r="S408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46"/>
      <c r="I409" s="47"/>
      <c r="J409" s="48"/>
      <c r="K409" s="46"/>
      <c r="L409" s="47"/>
      <c r="M409" s="48"/>
      <c r="N409" s="49"/>
      <c r="O409" s="50"/>
      <c r="P409" s="50"/>
      <c r="Q409"/>
      <c r="R409"/>
      <c r="S409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46"/>
      <c r="I410" s="47"/>
      <c r="J410" s="48"/>
      <c r="K410" s="46"/>
      <c r="L410" s="47"/>
      <c r="M410" s="48"/>
      <c r="N410" s="49"/>
      <c r="O410" s="50"/>
      <c r="P410" s="50"/>
      <c r="Q410"/>
      <c r="R410"/>
      <c r="S410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46"/>
      <c r="I411" s="47"/>
      <c r="J411" s="48"/>
      <c r="K411" s="46"/>
      <c r="L411" s="47"/>
      <c r="M411" s="48"/>
      <c r="N411" s="49"/>
      <c r="O411" s="50"/>
      <c r="P411" s="50"/>
      <c r="Q411"/>
      <c r="R411"/>
      <c r="S411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46"/>
      <c r="I412" s="47"/>
      <c r="J412" s="48"/>
      <c r="K412" s="46"/>
      <c r="L412" s="47"/>
      <c r="M412" s="48"/>
      <c r="N412" s="49"/>
      <c r="O412" s="50"/>
      <c r="P412" s="50"/>
      <c r="Q412"/>
      <c r="R412"/>
      <c r="S41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46"/>
      <c r="I413" s="47"/>
      <c r="J413" s="48"/>
      <c r="K413" s="46"/>
      <c r="L413" s="47"/>
      <c r="M413" s="48"/>
      <c r="N413" s="49"/>
      <c r="O413" s="50"/>
      <c r="P413" s="50"/>
      <c r="Q413"/>
      <c r="R413"/>
      <c r="S413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F413"/>
      <c r="AG413"/>
    </row>
    <row r="414" spans="1:35" s="52" customFormat="1" ht="15" x14ac:dyDescent="0.25">
      <c r="A414"/>
      <c r="B414"/>
      <c r="C414"/>
      <c r="D414" s="45"/>
      <c r="E414" s="46"/>
      <c r="F414" s="47"/>
      <c r="G414" s="48"/>
      <c r="H414" s="46"/>
      <c r="I414" s="47"/>
      <c r="J414" s="48"/>
      <c r="K414" s="46"/>
      <c r="L414" s="47"/>
      <c r="M414" s="48"/>
      <c r="N414" s="49"/>
      <c r="O414" s="50"/>
      <c r="P414" s="50"/>
      <c r="Q414"/>
      <c r="R414"/>
      <c r="S414"/>
      <c r="AD414" s="53"/>
      <c r="AE414" s="53"/>
      <c r="AF414"/>
      <c r="AG414"/>
      <c r="AH414" s="53"/>
      <c r="AI414" s="53"/>
    </row>
    <row r="415" spans="1:35" ht="15" x14ac:dyDescent="0.25">
      <c r="A415"/>
      <c r="B415"/>
      <c r="C415"/>
      <c r="D415" s="45"/>
      <c r="E415" s="46"/>
      <c r="F415" s="47"/>
      <c r="G415" s="48"/>
      <c r="H415" s="46"/>
      <c r="I415" s="47"/>
      <c r="J415" s="48"/>
      <c r="K415" s="46"/>
      <c r="L415" s="47"/>
      <c r="M415" s="48"/>
      <c r="N415" s="49"/>
      <c r="O415" s="50"/>
      <c r="P415" s="50"/>
      <c r="Q415"/>
      <c r="R415"/>
      <c r="S415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46"/>
      <c r="I416" s="47"/>
      <c r="J416" s="48"/>
      <c r="K416" s="46"/>
      <c r="L416" s="47"/>
      <c r="M416" s="48"/>
      <c r="N416" s="49"/>
      <c r="O416" s="50"/>
      <c r="P416" s="50"/>
      <c r="Q416"/>
      <c r="R416"/>
      <c r="S416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46"/>
      <c r="I417" s="47"/>
      <c r="J417" s="48"/>
      <c r="K417" s="46"/>
      <c r="L417" s="47"/>
      <c r="M417" s="48"/>
      <c r="N417" s="49"/>
      <c r="O417" s="50"/>
      <c r="P417" s="50"/>
      <c r="Q417"/>
      <c r="R417"/>
      <c r="S417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46"/>
      <c r="I418" s="47"/>
      <c r="J418" s="48"/>
      <c r="K418" s="46"/>
      <c r="L418" s="47"/>
      <c r="M418" s="48"/>
      <c r="N418" s="49"/>
      <c r="O418" s="50"/>
      <c r="P418" s="50"/>
      <c r="Q418"/>
      <c r="R418"/>
      <c r="S418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46"/>
      <c r="I419" s="47"/>
      <c r="J419" s="48"/>
      <c r="K419" s="46"/>
      <c r="L419" s="47"/>
      <c r="M419" s="48"/>
      <c r="N419" s="49"/>
      <c r="O419" s="50"/>
      <c r="P419" s="50"/>
      <c r="Q419"/>
      <c r="R419"/>
      <c r="S419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46"/>
      <c r="I420" s="47"/>
      <c r="J420" s="48"/>
      <c r="K420" s="46"/>
      <c r="L420" s="47"/>
      <c r="M420" s="48"/>
      <c r="N420" s="49"/>
      <c r="O420" s="50"/>
      <c r="P420" s="50"/>
      <c r="Q420"/>
      <c r="R420"/>
      <c r="S420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46"/>
      <c r="I421" s="47"/>
      <c r="J421" s="48"/>
      <c r="K421" s="46"/>
      <c r="L421" s="47"/>
      <c r="M421" s="48"/>
      <c r="N421" s="49"/>
      <c r="O421" s="50"/>
      <c r="P421" s="50"/>
      <c r="Q421"/>
      <c r="R421"/>
      <c r="S421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F421"/>
      <c r="AG421"/>
    </row>
    <row r="422" spans="1:35" ht="14.25" customHeight="1" x14ac:dyDescent="0.25">
      <c r="A422"/>
      <c r="B422"/>
      <c r="C422"/>
      <c r="D422" s="45"/>
      <c r="E422" s="46"/>
      <c r="F422" s="47"/>
      <c r="G422" s="48"/>
      <c r="H422" s="46"/>
      <c r="I422" s="47"/>
      <c r="J422" s="48"/>
      <c r="K422" s="46"/>
      <c r="L422" s="47"/>
      <c r="M422" s="48"/>
      <c r="N422" s="49"/>
      <c r="O422" s="50"/>
      <c r="P422" s="50"/>
      <c r="Q422"/>
      <c r="R422"/>
      <c r="S42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46"/>
      <c r="I423" s="47"/>
      <c r="J423" s="48"/>
      <c r="K423" s="46"/>
      <c r="L423" s="47"/>
      <c r="M423" s="48"/>
      <c r="N423" s="49"/>
      <c r="O423" s="50"/>
      <c r="P423" s="50"/>
      <c r="Q423"/>
      <c r="R423"/>
      <c r="S423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46"/>
      <c r="I424" s="47"/>
      <c r="J424" s="48"/>
      <c r="K424" s="46"/>
      <c r="L424" s="47"/>
      <c r="M424" s="48"/>
      <c r="N424" s="49"/>
      <c r="O424" s="50"/>
      <c r="P424" s="50"/>
      <c r="Q424"/>
      <c r="R424"/>
      <c r="S424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F424"/>
      <c r="AG424"/>
    </row>
    <row r="425" spans="1:35" s="52" customFormat="1" ht="15" x14ac:dyDescent="0.25">
      <c r="A425"/>
      <c r="B425"/>
      <c r="C425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/>
      <c r="R425"/>
      <c r="S425"/>
      <c r="AD425" s="53"/>
      <c r="AE425" s="53"/>
      <c r="AF425"/>
      <c r="AG425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46"/>
      <c r="I426" s="47"/>
      <c r="J426" s="48"/>
      <c r="K426" s="46"/>
      <c r="L426" s="47"/>
      <c r="M426" s="48"/>
      <c r="N426" s="49"/>
      <c r="O426" s="50"/>
      <c r="P426" s="50"/>
      <c r="Q426"/>
      <c r="R426"/>
      <c r="S426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46"/>
      <c r="I427" s="47"/>
      <c r="J427" s="48"/>
      <c r="K427" s="46"/>
      <c r="L427" s="47"/>
      <c r="M427" s="48"/>
      <c r="N427" s="49"/>
      <c r="O427" s="50"/>
      <c r="P427" s="50"/>
      <c r="Q427"/>
      <c r="R427"/>
      <c r="S427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46"/>
      <c r="I428" s="47"/>
      <c r="J428" s="48"/>
      <c r="K428" s="46"/>
      <c r="L428" s="47"/>
      <c r="M428" s="48"/>
      <c r="N428" s="49"/>
      <c r="O428" s="50"/>
      <c r="P428" s="50"/>
      <c r="Q428"/>
      <c r="R428"/>
      <c r="S428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46"/>
      <c r="I429" s="47"/>
      <c r="J429" s="48"/>
      <c r="K429" s="46"/>
      <c r="L429" s="47"/>
      <c r="M429" s="48"/>
      <c r="N429" s="49"/>
      <c r="O429" s="50"/>
      <c r="P429" s="50"/>
      <c r="Q429"/>
      <c r="R429"/>
      <c r="S429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46"/>
      <c r="I430" s="47"/>
      <c r="J430" s="48"/>
      <c r="K430" s="46"/>
      <c r="L430" s="47"/>
      <c r="M430" s="48"/>
      <c r="N430" s="49"/>
      <c r="O430" s="50"/>
      <c r="P430" s="50"/>
      <c r="Q430"/>
      <c r="R430"/>
      <c r="S430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F430"/>
      <c r="AG430"/>
    </row>
    <row r="431" spans="1:35" s="52" customFormat="1" ht="15" x14ac:dyDescent="0.25">
      <c r="A431"/>
      <c r="B431"/>
      <c r="C431"/>
      <c r="D431" s="45"/>
      <c r="E431" s="46"/>
      <c r="F431" s="47"/>
      <c r="G431" s="48"/>
      <c r="H431" s="46"/>
      <c r="I431" s="47"/>
      <c r="J431" s="48"/>
      <c r="K431" s="46"/>
      <c r="L431" s="47"/>
      <c r="M431" s="48"/>
      <c r="N431" s="49"/>
      <c r="O431" s="50"/>
      <c r="P431" s="50"/>
      <c r="Q431"/>
      <c r="R431"/>
      <c r="S431"/>
      <c r="AD431" s="53"/>
      <c r="AE431" s="53"/>
      <c r="AF431"/>
      <c r="AG431"/>
      <c r="AH431" s="53"/>
      <c r="AI431" s="53"/>
    </row>
    <row r="432" spans="1:35" ht="15" x14ac:dyDescent="0.25">
      <c r="A432"/>
      <c r="B432"/>
      <c r="C432"/>
      <c r="D432" s="45"/>
      <c r="E432" s="46"/>
      <c r="F432" s="47"/>
      <c r="G432" s="48"/>
      <c r="H432" s="46"/>
      <c r="I432" s="47"/>
      <c r="J432" s="48"/>
      <c r="K432" s="46"/>
      <c r="L432" s="47"/>
      <c r="M432" s="48"/>
      <c r="N432" s="49"/>
      <c r="O432" s="50"/>
      <c r="P432" s="50"/>
      <c r="Q432"/>
      <c r="R432"/>
      <c r="S43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46"/>
      <c r="I433" s="47"/>
      <c r="J433" s="48"/>
      <c r="K433" s="46"/>
      <c r="L433" s="47"/>
      <c r="M433" s="48"/>
      <c r="N433" s="49"/>
      <c r="O433" s="50"/>
      <c r="P433" s="50"/>
      <c r="Q433"/>
      <c r="R433"/>
      <c r="S433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46"/>
      <c r="I434" s="47"/>
      <c r="J434" s="48"/>
      <c r="K434" s="46"/>
      <c r="L434" s="47"/>
      <c r="M434" s="48"/>
      <c r="N434" s="49"/>
      <c r="O434" s="50"/>
      <c r="P434" s="50"/>
      <c r="Q434"/>
      <c r="R434"/>
      <c r="S434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46"/>
      <c r="I435" s="47"/>
      <c r="J435" s="48"/>
      <c r="K435" s="46"/>
      <c r="L435" s="47"/>
      <c r="M435" s="48"/>
      <c r="N435" s="49"/>
      <c r="O435" s="50"/>
      <c r="P435" s="50"/>
      <c r="Q435"/>
      <c r="R435"/>
      <c r="S435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46"/>
      <c r="I436" s="47"/>
      <c r="J436" s="48"/>
      <c r="K436" s="46"/>
      <c r="L436" s="47"/>
      <c r="M436" s="48"/>
      <c r="N436" s="49"/>
      <c r="O436" s="50"/>
      <c r="P436" s="50"/>
      <c r="Q436"/>
      <c r="R436"/>
      <c r="S436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46"/>
      <c r="I437" s="47"/>
      <c r="J437" s="48"/>
      <c r="K437" s="46"/>
      <c r="L437" s="47"/>
      <c r="M437" s="48"/>
      <c r="N437" s="49"/>
      <c r="O437" s="50"/>
      <c r="P437" s="50"/>
      <c r="Q437"/>
      <c r="R437"/>
      <c r="S437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46"/>
      <c r="I438" s="47"/>
      <c r="J438" s="48"/>
      <c r="K438" s="46"/>
      <c r="L438" s="47"/>
      <c r="M438" s="48"/>
      <c r="N438" s="49"/>
      <c r="O438" s="50"/>
      <c r="P438" s="50"/>
      <c r="Q438"/>
      <c r="R438"/>
      <c r="S438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46"/>
      <c r="I439" s="47"/>
      <c r="J439" s="48"/>
      <c r="K439" s="46"/>
      <c r="L439" s="47"/>
      <c r="M439" s="48"/>
      <c r="N439" s="49"/>
      <c r="O439" s="50"/>
      <c r="P439" s="50"/>
      <c r="Q439"/>
      <c r="R439"/>
      <c r="S439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46"/>
      <c r="I440" s="47"/>
      <c r="J440" s="48"/>
      <c r="K440" s="46"/>
      <c r="L440" s="47"/>
      <c r="M440" s="48"/>
      <c r="N440" s="49"/>
      <c r="O440" s="50"/>
      <c r="P440" s="50"/>
      <c r="Q440"/>
      <c r="R440"/>
      <c r="S440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46"/>
      <c r="I441" s="47"/>
      <c r="J441" s="48"/>
      <c r="K441" s="46"/>
      <c r="L441" s="47"/>
      <c r="M441" s="48"/>
      <c r="N441" s="49"/>
      <c r="O441" s="50"/>
      <c r="P441" s="50"/>
      <c r="Q441"/>
      <c r="R441"/>
      <c r="S441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46"/>
      <c r="I442" s="47"/>
      <c r="J442" s="48"/>
      <c r="K442" s="46"/>
      <c r="L442" s="47"/>
      <c r="M442" s="48"/>
      <c r="N442" s="49"/>
      <c r="O442" s="50"/>
      <c r="P442" s="50"/>
      <c r="Q442"/>
      <c r="R442"/>
      <c r="S44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46"/>
      <c r="I443" s="47"/>
      <c r="J443" s="48"/>
      <c r="K443" s="46"/>
      <c r="L443" s="47"/>
      <c r="M443" s="48"/>
      <c r="N443" s="49"/>
      <c r="O443" s="50"/>
      <c r="P443" s="50"/>
      <c r="Q443"/>
      <c r="R443"/>
      <c r="S443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46"/>
      <c r="I444" s="47"/>
      <c r="J444" s="48"/>
      <c r="K444" s="46"/>
      <c r="L444" s="47"/>
      <c r="M444" s="48"/>
      <c r="N444" s="49"/>
      <c r="O444" s="50"/>
      <c r="P444" s="50"/>
      <c r="Q444"/>
      <c r="R444"/>
      <c r="S444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46"/>
      <c r="I445" s="47"/>
      <c r="J445" s="48"/>
      <c r="K445" s="46"/>
      <c r="L445" s="47"/>
      <c r="M445" s="48"/>
      <c r="N445" s="49"/>
      <c r="O445" s="50"/>
      <c r="P445" s="50"/>
      <c r="Q445"/>
      <c r="R445"/>
      <c r="S445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46"/>
      <c r="I446" s="47"/>
      <c r="J446" s="48"/>
      <c r="K446" s="46"/>
      <c r="L446" s="47"/>
      <c r="M446" s="48"/>
      <c r="N446" s="49"/>
      <c r="O446" s="50"/>
      <c r="P446" s="50"/>
      <c r="Q446"/>
      <c r="R446"/>
      <c r="S446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46"/>
      <c r="I447" s="47"/>
      <c r="J447" s="48"/>
      <c r="K447" s="46"/>
      <c r="L447" s="47"/>
      <c r="M447" s="48"/>
      <c r="N447" s="49"/>
      <c r="O447" s="50"/>
      <c r="P447" s="50"/>
      <c r="Q447"/>
      <c r="R447"/>
      <c r="S447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46"/>
      <c r="I448" s="47"/>
      <c r="J448" s="48"/>
      <c r="K448" s="46"/>
      <c r="L448" s="47"/>
      <c r="M448" s="48"/>
      <c r="N448" s="49"/>
      <c r="O448" s="50"/>
      <c r="P448" s="50"/>
      <c r="Q448"/>
      <c r="R448"/>
      <c r="S448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46"/>
      <c r="I449" s="47"/>
      <c r="J449" s="48"/>
      <c r="K449" s="46"/>
      <c r="L449" s="47"/>
      <c r="M449" s="48"/>
      <c r="N449" s="49"/>
      <c r="O449" s="50"/>
      <c r="P449" s="50"/>
      <c r="Q449"/>
      <c r="R449"/>
      <c r="S449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46"/>
      <c r="I450" s="47"/>
      <c r="J450" s="48"/>
      <c r="K450" s="46"/>
      <c r="L450" s="47"/>
      <c r="M450" s="48"/>
      <c r="N450" s="49"/>
      <c r="O450" s="50"/>
      <c r="P450" s="50"/>
      <c r="Q450"/>
      <c r="R450"/>
      <c r="S450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46"/>
      <c r="I451" s="47"/>
      <c r="J451" s="48"/>
      <c r="K451" s="46"/>
      <c r="L451" s="47"/>
      <c r="M451" s="48"/>
      <c r="N451" s="49"/>
      <c r="O451" s="50"/>
      <c r="P451" s="50"/>
      <c r="Q451"/>
      <c r="R451"/>
      <c r="S451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46"/>
      <c r="I452" s="47"/>
      <c r="J452" s="48"/>
      <c r="K452" s="46"/>
      <c r="L452" s="47"/>
      <c r="M452" s="48"/>
      <c r="N452" s="49"/>
      <c r="O452" s="50"/>
      <c r="P452" s="50"/>
      <c r="Q452"/>
      <c r="R452"/>
      <c r="S4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46"/>
      <c r="I453" s="47"/>
      <c r="J453" s="48"/>
      <c r="K453" s="46"/>
      <c r="L453" s="47"/>
      <c r="M453" s="48"/>
      <c r="N453" s="49"/>
      <c r="O453" s="50"/>
      <c r="P453" s="50"/>
      <c r="Q453"/>
      <c r="R453"/>
      <c r="S453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46"/>
      <c r="I454" s="47"/>
      <c r="J454" s="48"/>
      <c r="K454" s="46"/>
      <c r="L454" s="47"/>
      <c r="M454" s="48"/>
      <c r="N454" s="49"/>
      <c r="O454" s="50"/>
      <c r="P454" s="50"/>
      <c r="Q454"/>
      <c r="R454"/>
      <c r="S454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46"/>
      <c r="I455" s="47"/>
      <c r="J455" s="48"/>
      <c r="K455" s="46"/>
      <c r="L455" s="47"/>
      <c r="M455" s="48"/>
      <c r="N455" s="49"/>
      <c r="O455" s="50"/>
      <c r="P455" s="50"/>
      <c r="Q455"/>
      <c r="R455"/>
      <c r="S455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46"/>
      <c r="I456" s="47"/>
      <c r="J456" s="48"/>
      <c r="K456" s="46"/>
      <c r="L456" s="47"/>
      <c r="M456" s="48"/>
      <c r="N456" s="49"/>
      <c r="O456" s="50"/>
      <c r="P456" s="50"/>
      <c r="Q456"/>
      <c r="R456"/>
      <c r="S456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46"/>
      <c r="I457" s="47"/>
      <c r="J457" s="48"/>
      <c r="K457" s="46"/>
      <c r="L457" s="47"/>
      <c r="M457" s="48"/>
      <c r="N457" s="49"/>
      <c r="O457" s="50"/>
      <c r="P457" s="50"/>
      <c r="Q457"/>
      <c r="R457"/>
      <c r="S457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93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93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93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8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2021-01-13T14:41:29Z</dcterms:modified>
</cp:coreProperties>
</file>