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87" i="8" l="1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S189" i="8" s="1"/>
  <c r="R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S190" i="8" s="1"/>
  <c r="R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S191" i="8" s="1"/>
  <c r="R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S192" i="8" s="1"/>
  <c r="R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S194" i="8" s="1"/>
  <c r="R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S196" i="8" s="1"/>
  <c r="R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S197" i="8" s="1"/>
  <c r="R197" i="8"/>
  <c r="T197" i="8" s="1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S198" i="8" s="1"/>
  <c r="R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T199" i="8" s="1"/>
  <c r="Q199" i="8"/>
  <c r="R199" i="8"/>
  <c r="S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S200" i="8" s="1"/>
  <c r="R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T201" i="8" s="1"/>
  <c r="Q201" i="8"/>
  <c r="S201" i="8" s="1"/>
  <c r="R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T205" i="8" s="1"/>
  <c r="Q205" i="8"/>
  <c r="R205" i="8"/>
  <c r="S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S206" i="8" s="1"/>
  <c r="R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S207" i="8" s="1"/>
  <c r="R207" i="8"/>
  <c r="T207" i="8" s="1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S208" i="8" s="1"/>
  <c r="R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R209" i="8"/>
  <c r="S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S210" i="8" s="1"/>
  <c r="R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T213" i="8" s="1"/>
  <c r="Q213" i="8"/>
  <c r="R213" i="8"/>
  <c r="S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S214" i="8" s="1"/>
  <c r="R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S215" i="8" s="1"/>
  <c r="R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S216" i="8" s="1"/>
  <c r="R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T217" i="8" s="1"/>
  <c r="Q217" i="8"/>
  <c r="S217" i="8" s="1"/>
  <c r="R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S218" i="8" s="1"/>
  <c r="R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T219" i="8" s="1"/>
  <c r="Q219" i="8"/>
  <c r="S219" i="8" s="1"/>
  <c r="R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S220" i="8" s="1"/>
  <c r="R220" i="8"/>
  <c r="T220" i="8" s="1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T221" i="8" s="1"/>
  <c r="S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T222" i="8" s="1"/>
  <c r="S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T223" i="8" s="1"/>
  <c r="Q223" i="8"/>
  <c r="R223" i="8"/>
  <c r="S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S224" i="8" s="1"/>
  <c r="R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T225" i="8" s="1"/>
  <c r="Q225" i="8"/>
  <c r="R225" i="8"/>
  <c r="S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S226" i="8" s="1"/>
  <c r="R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S227" i="8" s="1"/>
  <c r="R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T228" i="8" s="1"/>
  <c r="Q228" i="8"/>
  <c r="R228" i="8"/>
  <c r="S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S229" i="8" s="1"/>
  <c r="R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S230" i="8" s="1"/>
  <c r="R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T231" i="8" s="1"/>
  <c r="Q231" i="8"/>
  <c r="S231" i="8" s="1"/>
  <c r="R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S232" i="8" s="1"/>
  <c r="R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S233" i="8" s="1"/>
  <c r="R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R235" i="8"/>
  <c r="S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T237" i="8" s="1"/>
  <c r="Q237" i="8"/>
  <c r="R237" i="8"/>
  <c r="S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T238" i="8" s="1"/>
  <c r="Q238" i="8"/>
  <c r="S238" i="8" s="1"/>
  <c r="R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S239" i="8" s="1"/>
  <c r="R239" i="8"/>
  <c r="T239" i="8" s="1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S240" i="8" s="1"/>
  <c r="R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S241" i="8"/>
  <c r="T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T242" i="8" s="1"/>
  <c r="Q242" i="8"/>
  <c r="R242" i="8"/>
  <c r="S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T243" i="8" s="1"/>
  <c r="Q243" i="8"/>
  <c r="S243" i="8" s="1"/>
  <c r="R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T244" i="8" s="1"/>
  <c r="Q244" i="8"/>
  <c r="S244" i="8" s="1"/>
  <c r="R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T247" i="8" s="1"/>
  <c r="Q247" i="8"/>
  <c r="R247" i="8"/>
  <c r="S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S248" i="8" s="1"/>
  <c r="R248" i="8"/>
  <c r="T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S249" i="8" s="1"/>
  <c r="R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T254" i="8" s="1"/>
  <c r="Q254" i="8"/>
  <c r="R254" i="8"/>
  <c r="S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S255" i="8" s="1"/>
  <c r="R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S256" i="8" s="1"/>
  <c r="R256" i="8"/>
  <c r="T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S257" i="8" s="1"/>
  <c r="R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S258" i="8" s="1"/>
  <c r="R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S259" i="8" s="1"/>
  <c r="R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S260" i="8" s="1"/>
  <c r="R260" i="8"/>
  <c r="T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T261" i="8" s="1"/>
  <c r="Q261" i="8"/>
  <c r="S261" i="8" s="1"/>
  <c r="R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S262" i="8" s="1"/>
  <c r="R262" i="8"/>
  <c r="T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T263" i="8" s="1"/>
  <c r="Q263" i="8"/>
  <c r="S263" i="8" s="1"/>
  <c r="R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S264" i="8" s="1"/>
  <c r="R264" i="8"/>
  <c r="T264" i="8" s="1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S265" i="8" s="1"/>
  <c r="R265" i="8"/>
  <c r="T265" i="8" s="1"/>
  <c r="D266" i="8"/>
  <c r="E266" i="8"/>
  <c r="F266" i="8"/>
  <c r="G266" i="8"/>
  <c r="H266" i="8"/>
  <c r="I266" i="8"/>
  <c r="J266" i="8"/>
  <c r="K266" i="8"/>
  <c r="L266" i="8"/>
  <c r="M266" i="8"/>
  <c r="O266" i="8"/>
  <c r="P266" i="8"/>
  <c r="Q266" i="8"/>
  <c r="R266" i="8"/>
  <c r="S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S268" i="8"/>
  <c r="T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S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Q270" i="8"/>
  <c r="R270" i="8"/>
  <c r="S270" i="8"/>
  <c r="T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R273" i="8"/>
  <c r="S273" i="8"/>
  <c r="T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T275" i="8" s="1"/>
  <c r="Q275" i="8"/>
  <c r="R275" i="8"/>
  <c r="S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S276" i="8" s="1"/>
  <c r="R276" i="8"/>
  <c r="T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T277" i="8" s="1"/>
  <c r="Q277" i="8"/>
  <c r="S277" i="8" s="1"/>
  <c r="R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S278" i="8" s="1"/>
  <c r="R278" i="8"/>
  <c r="T278" i="8" s="1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S279" i="8" s="1"/>
  <c r="R279" i="8"/>
  <c r="T279" i="8" s="1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S280" i="8" s="1"/>
  <c r="R280" i="8"/>
  <c r="T280" i="8" s="1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S281" i="8" s="1"/>
  <c r="R281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T282" i="8" s="1"/>
  <c r="S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T283" i="8" s="1"/>
  <c r="S283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R284" i="8"/>
  <c r="T284" i="8" s="1"/>
  <c r="S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T287" i="8" s="1"/>
  <c r="Q287" i="8"/>
  <c r="R287" i="8"/>
  <c r="S287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S288" i="8" s="1"/>
  <c r="R288" i="8"/>
  <c r="T288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S289" i="8" s="1"/>
  <c r="R289" i="8"/>
  <c r="T289" i="8"/>
  <c r="D290" i="8"/>
  <c r="E290" i="8"/>
  <c r="F290" i="8"/>
  <c r="G290" i="8"/>
  <c r="H290" i="8"/>
  <c r="I290" i="8"/>
  <c r="J290" i="8"/>
  <c r="K290" i="8"/>
  <c r="L290" i="8"/>
  <c r="M290" i="8"/>
  <c r="O290" i="8"/>
  <c r="P290" i="8"/>
  <c r="Q290" i="8"/>
  <c r="S290" i="8" s="1"/>
  <c r="R290" i="8"/>
  <c r="T290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Q291" i="8"/>
  <c r="S291" i="8" s="1"/>
  <c r="R291" i="8"/>
  <c r="T291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S292" i="8" s="1"/>
  <c r="R292" i="8"/>
  <c r="T292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S293" i="8" s="1"/>
  <c r="R293" i="8"/>
  <c r="T293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Q294" i="8"/>
  <c r="S294" i="8" s="1"/>
  <c r="R294" i="8"/>
  <c r="T294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T295" i="8" s="1"/>
  <c r="Q295" i="8"/>
  <c r="S295" i="8" s="1"/>
  <c r="R295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Q296" i="8"/>
  <c r="S296" i="8" s="1"/>
  <c r="R296" i="8"/>
  <c r="T296" i="8" s="1"/>
  <c r="D297" i="8"/>
  <c r="E297" i="8"/>
  <c r="F297" i="8"/>
  <c r="G297" i="8"/>
  <c r="H297" i="8"/>
  <c r="I297" i="8"/>
  <c r="J297" i="8"/>
  <c r="K297" i="8"/>
  <c r="L297" i="8"/>
  <c r="M297" i="8"/>
  <c r="O297" i="8"/>
  <c r="P297" i="8"/>
  <c r="Q297" i="8"/>
  <c r="S297" i="8" s="1"/>
  <c r="R297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R298" i="8"/>
  <c r="T298" i="8" s="1"/>
  <c r="S298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Q299" i="8"/>
  <c r="R299" i="8"/>
  <c r="S299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R300" i="8"/>
  <c r="S300" i="8"/>
  <c r="T300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Q301" i="8"/>
  <c r="R301" i="8"/>
  <c r="S301" i="8"/>
  <c r="T301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T302" i="8" s="1"/>
  <c r="Q302" i="8"/>
  <c r="R302" i="8"/>
  <c r="S302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Q303" i="8"/>
  <c r="S303" i="8" s="1"/>
  <c r="R303" i="8"/>
  <c r="T303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Q304" i="8"/>
  <c r="S304" i="8" s="1"/>
  <c r="R304" i="8"/>
  <c r="T304" i="8"/>
  <c r="D305" i="8"/>
  <c r="E305" i="8"/>
  <c r="F305" i="8"/>
  <c r="G305" i="8"/>
  <c r="H305" i="8"/>
  <c r="I305" i="8"/>
  <c r="J305" i="8"/>
  <c r="K305" i="8"/>
  <c r="L305" i="8"/>
  <c r="M305" i="8"/>
  <c r="O305" i="8"/>
  <c r="P305" i="8"/>
  <c r="Q305" i="8"/>
  <c r="S305" i="8" s="1"/>
  <c r="R305" i="8"/>
  <c r="T305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S306" i="8" s="1"/>
  <c r="R306" i="8"/>
  <c r="T306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T307" i="8" s="1"/>
  <c r="Q307" i="8"/>
  <c r="S307" i="8" s="1"/>
  <c r="R307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S308" i="8" s="1"/>
  <c r="R308" i="8"/>
  <c r="T308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Q309" i="8"/>
  <c r="S309" i="8" s="1"/>
  <c r="R309" i="8"/>
  <c r="T309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Q310" i="8"/>
  <c r="S310" i="8" s="1"/>
  <c r="R310" i="8"/>
  <c r="T310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T311" i="8" s="1"/>
  <c r="Q311" i="8"/>
  <c r="S311" i="8" s="1"/>
  <c r="R311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Q312" i="8"/>
  <c r="S312" i="8" s="1"/>
  <c r="R312" i="8"/>
  <c r="T312" i="8" s="1"/>
  <c r="D313" i="8"/>
  <c r="E313" i="8"/>
  <c r="F313" i="8"/>
  <c r="G313" i="8"/>
  <c r="H313" i="8"/>
  <c r="I313" i="8"/>
  <c r="J313" i="8"/>
  <c r="K313" i="8"/>
  <c r="L313" i="8"/>
  <c r="M313" i="8"/>
  <c r="O313" i="8"/>
  <c r="P313" i="8"/>
  <c r="Q313" i="8"/>
  <c r="S313" i="8" s="1"/>
  <c r="R313" i="8"/>
  <c r="T313" i="8" s="1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S314" i="8" s="1"/>
  <c r="R314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Q315" i="8"/>
  <c r="R315" i="8"/>
  <c r="S315" i="8"/>
  <c r="T315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R316" i="8"/>
  <c r="S316" i="8"/>
  <c r="T316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T317" i="8" s="1"/>
  <c r="Q317" i="8"/>
  <c r="R317" i="8"/>
  <c r="S317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Q318" i="8"/>
  <c r="S318" i="8" s="1"/>
  <c r="R318" i="8"/>
  <c r="T318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Q319" i="8"/>
  <c r="S319" i="8" s="1"/>
  <c r="R319" i="8"/>
  <c r="T319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Q320" i="8"/>
  <c r="S320" i="8" s="1"/>
  <c r="R320" i="8"/>
  <c r="T320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T321" i="8" s="1"/>
  <c r="Q321" i="8"/>
  <c r="R321" i="8"/>
  <c r="S321" i="8"/>
  <c r="D322" i="8"/>
  <c r="E322" i="8"/>
  <c r="F322" i="8"/>
  <c r="G322" i="8"/>
  <c r="H322" i="8"/>
  <c r="I322" i="8"/>
  <c r="J322" i="8"/>
  <c r="K322" i="8"/>
  <c r="L322" i="8"/>
  <c r="M322" i="8"/>
  <c r="O322" i="8"/>
  <c r="P322" i="8"/>
  <c r="T322" i="8" s="1"/>
  <c r="Q322" i="8"/>
  <c r="S322" i="8" s="1"/>
  <c r="R322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Q323" i="8"/>
  <c r="S323" i="8" s="1"/>
  <c r="R323" i="8"/>
  <c r="T323" i="8" s="1"/>
  <c r="D324" i="8"/>
  <c r="E324" i="8"/>
  <c r="F324" i="8"/>
  <c r="G324" i="8"/>
  <c r="H324" i="8"/>
  <c r="I324" i="8"/>
  <c r="J324" i="8"/>
  <c r="K324" i="8"/>
  <c r="L324" i="8"/>
  <c r="M324" i="8"/>
  <c r="O324" i="8"/>
  <c r="P324" i="8"/>
  <c r="Q324" i="8"/>
  <c r="R324" i="8"/>
  <c r="T324" i="8" s="1"/>
  <c r="S324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Q325" i="8"/>
  <c r="R325" i="8"/>
  <c r="S325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R326" i="8"/>
  <c r="S326" i="8"/>
  <c r="T326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Q327" i="8"/>
  <c r="R327" i="8"/>
  <c r="S327" i="8"/>
  <c r="T327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T328" i="8" s="1"/>
  <c r="Q328" i="8"/>
  <c r="R328" i="8"/>
  <c r="S328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S329" i="8" s="1"/>
  <c r="R329" i="8"/>
  <c r="T329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Q330" i="8"/>
  <c r="S330" i="8" s="1"/>
  <c r="R330" i="8"/>
  <c r="T330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T331" i="8" s="1"/>
  <c r="Q331" i="8"/>
  <c r="S331" i="8" s="1"/>
  <c r="R331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S332" i="8" s="1"/>
  <c r="R332" i="8"/>
  <c r="T332" i="8" s="1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S333" i="8" s="1"/>
  <c r="R333" i="8"/>
  <c r="T333" i="8" s="1"/>
  <c r="D334" i="8"/>
  <c r="E334" i="8"/>
  <c r="F334" i="8"/>
  <c r="G334" i="8"/>
  <c r="H334" i="8"/>
  <c r="I334" i="8"/>
  <c r="J334" i="8"/>
  <c r="K334" i="8"/>
  <c r="L334" i="8"/>
  <c r="M334" i="8"/>
  <c r="O334" i="8"/>
  <c r="P334" i="8"/>
  <c r="Q334" i="8"/>
  <c r="S334" i="8" s="1"/>
  <c r="R334" i="8"/>
  <c r="T334" i="8" s="1"/>
  <c r="D335" i="8"/>
  <c r="E335" i="8"/>
  <c r="F335" i="8"/>
  <c r="G335" i="8"/>
  <c r="H335" i="8"/>
  <c r="I335" i="8"/>
  <c r="J335" i="8"/>
  <c r="K335" i="8"/>
  <c r="L335" i="8"/>
  <c r="M335" i="8"/>
  <c r="O335" i="8"/>
  <c r="P335" i="8"/>
  <c r="Q335" i="8"/>
  <c r="S335" i="8" s="1"/>
  <c r="R335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Q336" i="8"/>
  <c r="R336" i="8"/>
  <c r="T336" i="8" s="1"/>
  <c r="S336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T337" i="8" s="1"/>
  <c r="S337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Q338" i="8"/>
  <c r="R338" i="8"/>
  <c r="S338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R339" i="8"/>
  <c r="S339" i="8"/>
  <c r="T339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Q340" i="8"/>
  <c r="R340" i="8"/>
  <c r="S340" i="8"/>
  <c r="T340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T341" i="8" s="1"/>
  <c r="Q341" i="8"/>
  <c r="R341" i="8"/>
  <c r="S341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S342" i="8" s="1"/>
  <c r="R342" i="8"/>
  <c r="T342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T343" i="8" s="1"/>
  <c r="Q343" i="8"/>
  <c r="S343" i="8" s="1"/>
  <c r="R343" i="8"/>
  <c r="D344" i="8"/>
  <c r="E344" i="8"/>
  <c r="F344" i="8"/>
  <c r="G344" i="8"/>
  <c r="H344" i="8"/>
  <c r="I344" i="8"/>
  <c r="J344" i="8"/>
  <c r="K344" i="8"/>
  <c r="L344" i="8"/>
  <c r="M344" i="8"/>
  <c r="O344" i="8"/>
  <c r="P344" i="8"/>
  <c r="Q344" i="8"/>
  <c r="S344" i="8" s="1"/>
  <c r="R344" i="8"/>
  <c r="T344" i="8" s="1"/>
  <c r="D345" i="8"/>
  <c r="E345" i="8"/>
  <c r="F345" i="8"/>
  <c r="G345" i="8"/>
  <c r="H345" i="8"/>
  <c r="I345" i="8"/>
  <c r="J345" i="8"/>
  <c r="K345" i="8"/>
  <c r="L345" i="8"/>
  <c r="M345" i="8"/>
  <c r="O345" i="8"/>
  <c r="P345" i="8"/>
  <c r="Q345" i="8"/>
  <c r="S345" i="8" s="1"/>
  <c r="R345" i="8"/>
  <c r="T345" i="8" s="1"/>
  <c r="D346" i="8"/>
  <c r="E346" i="8"/>
  <c r="F346" i="8"/>
  <c r="G346" i="8"/>
  <c r="H346" i="8"/>
  <c r="I346" i="8"/>
  <c r="J346" i="8"/>
  <c r="K346" i="8"/>
  <c r="L346" i="8"/>
  <c r="M346" i="8"/>
  <c r="O346" i="8"/>
  <c r="P346" i="8"/>
  <c r="Q346" i="8"/>
  <c r="S346" i="8" s="1"/>
  <c r="R346" i="8"/>
  <c r="T346" i="8" s="1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S347" i="8" s="1"/>
  <c r="R347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Q348" i="8"/>
  <c r="R348" i="8"/>
  <c r="T348" i="8" s="1"/>
  <c r="S348" i="8"/>
  <c r="D349" i="8"/>
  <c r="E349" i="8"/>
  <c r="F349" i="8"/>
  <c r="G349" i="8"/>
  <c r="H349" i="8"/>
  <c r="I349" i="8"/>
  <c r="J349" i="8"/>
  <c r="K349" i="8"/>
  <c r="L349" i="8"/>
  <c r="M349" i="8"/>
  <c r="O349" i="8"/>
  <c r="P349" i="8"/>
  <c r="Q349" i="8"/>
  <c r="R349" i="8"/>
  <c r="S349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Q350" i="8"/>
  <c r="R350" i="8"/>
  <c r="S350" i="8"/>
  <c r="T350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Q351" i="8"/>
  <c r="R351" i="8"/>
  <c r="S351" i="8"/>
  <c r="T351" i="8"/>
  <c r="D352" i="8"/>
  <c r="E352" i="8"/>
  <c r="F352" i="8"/>
  <c r="G352" i="8"/>
  <c r="H352" i="8"/>
  <c r="I352" i="8"/>
  <c r="J352" i="8"/>
  <c r="K352" i="8"/>
  <c r="L352" i="8"/>
  <c r="M352" i="8"/>
  <c r="O352" i="8"/>
  <c r="P352" i="8"/>
  <c r="Q352" i="8"/>
  <c r="R352" i="8"/>
  <c r="S352" i="8"/>
  <c r="T352" i="8"/>
  <c r="D353" i="8"/>
  <c r="E353" i="8"/>
  <c r="F353" i="8"/>
  <c r="G353" i="8"/>
  <c r="H353" i="8"/>
  <c r="I353" i="8"/>
  <c r="J353" i="8"/>
  <c r="K353" i="8"/>
  <c r="L353" i="8"/>
  <c r="M353" i="8"/>
  <c r="O353" i="8"/>
  <c r="P353" i="8"/>
  <c r="T353" i="8" s="1"/>
  <c r="Q353" i="8"/>
  <c r="R353" i="8"/>
  <c r="S353" i="8"/>
  <c r="D354" i="8"/>
  <c r="E354" i="8"/>
  <c r="F354" i="8"/>
  <c r="G354" i="8"/>
  <c r="H354" i="8"/>
  <c r="I354" i="8"/>
  <c r="J354" i="8"/>
  <c r="K354" i="8"/>
  <c r="L354" i="8"/>
  <c r="M354" i="8"/>
  <c r="O354" i="8"/>
  <c r="P354" i="8"/>
  <c r="Q354" i="8"/>
  <c r="S354" i="8" s="1"/>
  <c r="R354" i="8"/>
  <c r="T354" i="8"/>
  <c r="D355" i="8"/>
  <c r="E355" i="8"/>
  <c r="F355" i="8"/>
  <c r="G355" i="8"/>
  <c r="H355" i="8"/>
  <c r="I355" i="8"/>
  <c r="J355" i="8"/>
  <c r="K355" i="8"/>
  <c r="L355" i="8"/>
  <c r="M355" i="8"/>
  <c r="O355" i="8"/>
  <c r="P355" i="8"/>
  <c r="Q355" i="8"/>
  <c r="S355" i="8" s="1"/>
  <c r="R355" i="8"/>
  <c r="T355" i="8"/>
  <c r="D356" i="8"/>
  <c r="E356" i="8"/>
  <c r="F356" i="8"/>
  <c r="G356" i="8"/>
  <c r="H356" i="8"/>
  <c r="I356" i="8"/>
  <c r="J356" i="8"/>
  <c r="K356" i="8"/>
  <c r="L356" i="8"/>
  <c r="M356" i="8"/>
  <c r="O356" i="8"/>
  <c r="P356" i="8"/>
  <c r="Q356" i="8"/>
  <c r="S356" i="8" s="1"/>
  <c r="R356" i="8"/>
  <c r="T35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U187" i="2"/>
  <c r="V187" i="2"/>
  <c r="W187" i="2"/>
  <c r="X187" i="2"/>
  <c r="AA187" i="2" s="1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X189" i="2"/>
  <c r="Y189" i="2"/>
  <c r="Z189" i="2"/>
  <c r="AC189" i="2" s="1"/>
  <c r="AA189" i="2"/>
  <c r="U190" i="2"/>
  <c r="AA190" i="2" s="1"/>
  <c r="V190" i="2"/>
  <c r="W190" i="2"/>
  <c r="X190" i="2"/>
  <c r="Y190" i="2"/>
  <c r="AB190" i="2" s="1"/>
  <c r="Z190" i="2"/>
  <c r="AC190" i="2"/>
  <c r="U191" i="2"/>
  <c r="V191" i="2"/>
  <c r="W191" i="2"/>
  <c r="X191" i="2"/>
  <c r="AA191" i="2" s="1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X193" i="2"/>
  <c r="Y193" i="2"/>
  <c r="Z193" i="2"/>
  <c r="AC193" i="2" s="1"/>
  <c r="AA193" i="2"/>
  <c r="U194" i="2"/>
  <c r="AA194" i="2" s="1"/>
  <c r="V194" i="2"/>
  <c r="W194" i="2"/>
  <c r="X194" i="2"/>
  <c r="Y194" i="2"/>
  <c r="AB194" i="2" s="1"/>
  <c r="Z194" i="2"/>
  <c r="AC194" i="2"/>
  <c r="U195" i="2"/>
  <c r="V195" i="2"/>
  <c r="W195" i="2"/>
  <c r="X195" i="2"/>
  <c r="AA195" i="2" s="1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X197" i="2"/>
  <c r="Y197" i="2"/>
  <c r="Z197" i="2"/>
  <c r="AC197" i="2" s="1"/>
  <c r="AA197" i="2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X199" i="2"/>
  <c r="AA199" i="2" s="1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X201" i="2"/>
  <c r="Y201" i="2"/>
  <c r="Z201" i="2"/>
  <c r="AC201" i="2" s="1"/>
  <c r="AA201" i="2"/>
  <c r="U202" i="2"/>
  <c r="AA202" i="2" s="1"/>
  <c r="V202" i="2"/>
  <c r="W202" i="2"/>
  <c r="X202" i="2"/>
  <c r="Y202" i="2"/>
  <c r="AB202" i="2" s="1"/>
  <c r="Z202" i="2"/>
  <c r="AC202" i="2"/>
  <c r="U203" i="2"/>
  <c r="V203" i="2"/>
  <c r="W203" i="2"/>
  <c r="X203" i="2"/>
  <c r="AA203" i="2" s="1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AC205" i="2" s="1"/>
  <c r="X205" i="2"/>
  <c r="Y205" i="2"/>
  <c r="Z205" i="2"/>
  <c r="AA205" i="2"/>
  <c r="U206" i="2"/>
  <c r="AA206" i="2" s="1"/>
  <c r="V206" i="2"/>
  <c r="W206" i="2"/>
  <c r="X206" i="2"/>
  <c r="Y206" i="2"/>
  <c r="Z206" i="2"/>
  <c r="AC206" i="2"/>
  <c r="U207" i="2"/>
  <c r="AA207" i="2" s="1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X209" i="2"/>
  <c r="Y209" i="2"/>
  <c r="Z209" i="2"/>
  <c r="AA209" i="2"/>
  <c r="U210" i="2"/>
  <c r="AA210" i="2" s="1"/>
  <c r="V210" i="2"/>
  <c r="AB210" i="2" s="1"/>
  <c r="W210" i="2"/>
  <c r="X210" i="2"/>
  <c r="Y210" i="2"/>
  <c r="Z210" i="2"/>
  <c r="AC210" i="2"/>
  <c r="U211" i="2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AC213" i="2" s="1"/>
  <c r="X213" i="2"/>
  <c r="Y213" i="2"/>
  <c r="Z213" i="2"/>
  <c r="AA213" i="2"/>
  <c r="U214" i="2"/>
  <c r="AA214" i="2" s="1"/>
  <c r="V214" i="2"/>
  <c r="W214" i="2"/>
  <c r="X214" i="2"/>
  <c r="Y214" i="2"/>
  <c r="Z214" i="2"/>
  <c r="AC214" i="2"/>
  <c r="U215" i="2"/>
  <c r="AA215" i="2" s="1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X217" i="2"/>
  <c r="Y217" i="2"/>
  <c r="Z217" i="2"/>
  <c r="AA217" i="2"/>
  <c r="U218" i="2"/>
  <c r="AA218" i="2" s="1"/>
  <c r="V218" i="2"/>
  <c r="AB218" i="2" s="1"/>
  <c r="W218" i="2"/>
  <c r="X218" i="2"/>
  <c r="Y218" i="2"/>
  <c r="Z218" i="2"/>
  <c r="AC218" i="2"/>
  <c r="U219" i="2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AC221" i="2" s="1"/>
  <c r="X221" i="2"/>
  <c r="Y221" i="2"/>
  <c r="Z221" i="2"/>
  <c r="AA221" i="2"/>
  <c r="U222" i="2"/>
  <c r="AA222" i="2" s="1"/>
  <c r="V222" i="2"/>
  <c r="W222" i="2"/>
  <c r="X222" i="2"/>
  <c r="Y222" i="2"/>
  <c r="Z222" i="2"/>
  <c r="AC222" i="2"/>
  <c r="U223" i="2"/>
  <c r="AA223" i="2" s="1"/>
  <c r="V223" i="2"/>
  <c r="W223" i="2"/>
  <c r="X223" i="2"/>
  <c r="Y223" i="2"/>
  <c r="AB223" i="2" s="1"/>
  <c r="Z223" i="2"/>
  <c r="AC223" i="2"/>
  <c r="U224" i="2"/>
  <c r="V224" i="2"/>
  <c r="W224" i="2"/>
  <c r="AC224" i="2" s="1"/>
  <c r="X224" i="2"/>
  <c r="AA224" i="2" s="1"/>
  <c r="Y224" i="2"/>
  <c r="Z224" i="2"/>
  <c r="AB224" i="2"/>
  <c r="U225" i="2"/>
  <c r="V225" i="2"/>
  <c r="AB225" i="2" s="1"/>
  <c r="W225" i="2"/>
  <c r="X225" i="2"/>
  <c r="Y225" i="2"/>
  <c r="Z225" i="2"/>
  <c r="AA225" i="2"/>
  <c r="U226" i="2"/>
  <c r="AA226" i="2" s="1"/>
  <c r="V226" i="2"/>
  <c r="AB226" i="2" s="1"/>
  <c r="W226" i="2"/>
  <c r="X226" i="2"/>
  <c r="Y226" i="2"/>
  <c r="Z226" i="2"/>
  <c r="AC226" i="2"/>
  <c r="U227" i="2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AA228" i="2" s="1"/>
  <c r="Y228" i="2"/>
  <c r="Z228" i="2"/>
  <c r="AB228" i="2"/>
  <c r="U229" i="2"/>
  <c r="V229" i="2"/>
  <c r="AB229" i="2" s="1"/>
  <c r="W229" i="2"/>
  <c r="AC229" i="2" s="1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AA231" i="2" s="1"/>
  <c r="V231" i="2"/>
  <c r="W231" i="2"/>
  <c r="X231" i="2"/>
  <c r="Y231" i="2"/>
  <c r="AB231" i="2" s="1"/>
  <c r="Z231" i="2"/>
  <c r="AC231" i="2"/>
  <c r="U232" i="2"/>
  <c r="V232" i="2"/>
  <c r="W232" i="2"/>
  <c r="AC232" i="2" s="1"/>
  <c r="X232" i="2"/>
  <c r="AA232" i="2" s="1"/>
  <c r="Y232" i="2"/>
  <c r="Z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AB234" i="2" s="1"/>
  <c r="W234" i="2"/>
  <c r="X234" i="2"/>
  <c r="Y234" i="2"/>
  <c r="Z234" i="2"/>
  <c r="AC234" i="2"/>
  <c r="U235" i="2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AA236" i="2" s="1"/>
  <c r="Y236" i="2"/>
  <c r="Z236" i="2"/>
  <c r="AB236" i="2"/>
  <c r="U237" i="2"/>
  <c r="V237" i="2"/>
  <c r="AB237" i="2" s="1"/>
  <c r="W237" i="2"/>
  <c r="AC237" i="2" s="1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AA239" i="2" s="1"/>
  <c r="V239" i="2"/>
  <c r="W239" i="2"/>
  <c r="X239" i="2"/>
  <c r="Y239" i="2"/>
  <c r="AB239" i="2" s="1"/>
  <c r="Z239" i="2"/>
  <c r="AC239" i="2"/>
  <c r="U240" i="2"/>
  <c r="V240" i="2"/>
  <c r="W240" i="2"/>
  <c r="AC240" i="2" s="1"/>
  <c r="X240" i="2"/>
  <c r="AA240" i="2" s="1"/>
  <c r="Y240" i="2"/>
  <c r="Z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AB242" i="2" s="1"/>
  <c r="W242" i="2"/>
  <c r="X242" i="2"/>
  <c r="Y242" i="2"/>
  <c r="Z242" i="2"/>
  <c r="AC242" i="2"/>
  <c r="U243" i="2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AA244" i="2" s="1"/>
  <c r="Y244" i="2"/>
  <c r="Z244" i="2"/>
  <c r="AB244" i="2"/>
  <c r="U245" i="2"/>
  <c r="V245" i="2"/>
  <c r="AB245" i="2" s="1"/>
  <c r="W245" i="2"/>
  <c r="AC245" i="2" s="1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AA247" i="2" s="1"/>
  <c r="V247" i="2"/>
  <c r="W247" i="2"/>
  <c r="X247" i="2"/>
  <c r="Y247" i="2"/>
  <c r="AB247" i="2" s="1"/>
  <c r="Z247" i="2"/>
  <c r="AC247" i="2"/>
  <c r="U248" i="2"/>
  <c r="V248" i="2"/>
  <c r="W248" i="2"/>
  <c r="AC248" i="2" s="1"/>
  <c r="X248" i="2"/>
  <c r="AA248" i="2" s="1"/>
  <c r="Y248" i="2"/>
  <c r="Z248" i="2"/>
  <c r="AB248" i="2"/>
  <c r="U249" i="2"/>
  <c r="V249" i="2"/>
  <c r="AB249" i="2" s="1"/>
  <c r="W249" i="2"/>
  <c r="X249" i="2"/>
  <c r="Y249" i="2"/>
  <c r="Z249" i="2"/>
  <c r="AA249" i="2"/>
  <c r="U250" i="2"/>
  <c r="AA250" i="2" s="1"/>
  <c r="V250" i="2"/>
  <c r="AB250" i="2" s="1"/>
  <c r="W250" i="2"/>
  <c r="X250" i="2"/>
  <c r="Y250" i="2"/>
  <c r="Z250" i="2"/>
  <c r="AC250" i="2"/>
  <c r="U251" i="2"/>
  <c r="V251" i="2"/>
  <c r="W251" i="2"/>
  <c r="X251" i="2"/>
  <c r="Y251" i="2"/>
  <c r="Z251" i="2"/>
  <c r="AB251" i="2"/>
  <c r="AC251" i="2"/>
  <c r="U252" i="2"/>
  <c r="V252" i="2"/>
  <c r="W252" i="2"/>
  <c r="AC252" i="2" s="1"/>
  <c r="X252" i="2"/>
  <c r="AA252" i="2" s="1"/>
  <c r="Y252" i="2"/>
  <c r="Z252" i="2"/>
  <c r="AB252" i="2"/>
  <c r="U253" i="2"/>
  <c r="V253" i="2"/>
  <c r="AB253" i="2" s="1"/>
  <c r="W253" i="2"/>
  <c r="AC253" i="2" s="1"/>
  <c r="X253" i="2"/>
  <c r="Y253" i="2"/>
  <c r="Z253" i="2"/>
  <c r="AA253" i="2"/>
  <c r="U254" i="2"/>
  <c r="AA254" i="2" s="1"/>
  <c r="V254" i="2"/>
  <c r="W254" i="2"/>
  <c r="X254" i="2"/>
  <c r="Y254" i="2"/>
  <c r="Z254" i="2"/>
  <c r="AC254" i="2"/>
  <c r="U255" i="2"/>
  <c r="AA255" i="2" s="1"/>
  <c r="V255" i="2"/>
  <c r="W255" i="2"/>
  <c r="X255" i="2"/>
  <c r="Y255" i="2"/>
  <c r="AB255" i="2" s="1"/>
  <c r="Z255" i="2"/>
  <c r="AC255" i="2"/>
  <c r="U256" i="2"/>
  <c r="V256" i="2"/>
  <c r="W256" i="2"/>
  <c r="AC256" i="2" s="1"/>
  <c r="X256" i="2"/>
  <c r="AA256" i="2" s="1"/>
  <c r="Y256" i="2"/>
  <c r="Z256" i="2"/>
  <c r="AB256" i="2"/>
  <c r="U257" i="2"/>
  <c r="V257" i="2"/>
  <c r="AB257" i="2" s="1"/>
  <c r="W257" i="2"/>
  <c r="X257" i="2"/>
  <c r="Y257" i="2"/>
  <c r="Z257" i="2"/>
  <c r="AA257" i="2"/>
  <c r="U258" i="2"/>
  <c r="AA258" i="2" s="1"/>
  <c r="V258" i="2"/>
  <c r="AB258" i="2" s="1"/>
  <c r="W258" i="2"/>
  <c r="X258" i="2"/>
  <c r="Y258" i="2"/>
  <c r="Z258" i="2"/>
  <c r="AC258" i="2"/>
  <c r="U259" i="2"/>
  <c r="V259" i="2"/>
  <c r="W259" i="2"/>
  <c r="X259" i="2"/>
  <c r="Y259" i="2"/>
  <c r="Z259" i="2"/>
  <c r="AB259" i="2"/>
  <c r="AC259" i="2"/>
  <c r="U260" i="2"/>
  <c r="V260" i="2"/>
  <c r="W260" i="2"/>
  <c r="AC260" i="2" s="1"/>
  <c r="X260" i="2"/>
  <c r="AA260" i="2" s="1"/>
  <c r="Y260" i="2"/>
  <c r="Z260" i="2"/>
  <c r="AB260" i="2"/>
  <c r="U261" i="2"/>
  <c r="V261" i="2"/>
  <c r="AB261" i="2" s="1"/>
  <c r="W261" i="2"/>
  <c r="AC261" i="2" s="1"/>
  <c r="X261" i="2"/>
  <c r="Y261" i="2"/>
  <c r="Z261" i="2"/>
  <c r="AA261" i="2"/>
  <c r="U262" i="2"/>
  <c r="AA262" i="2" s="1"/>
  <c r="V262" i="2"/>
  <c r="W262" i="2"/>
  <c r="X262" i="2"/>
  <c r="Y262" i="2"/>
  <c r="Z262" i="2"/>
  <c r="AC262" i="2"/>
  <c r="U263" i="2"/>
  <c r="AA263" i="2" s="1"/>
  <c r="V263" i="2"/>
  <c r="W263" i="2"/>
  <c r="X263" i="2"/>
  <c r="Y263" i="2"/>
  <c r="AB263" i="2" s="1"/>
  <c r="Z263" i="2"/>
  <c r="AC263" i="2"/>
  <c r="U264" i="2"/>
  <c r="V264" i="2"/>
  <c r="W264" i="2"/>
  <c r="AC264" i="2" s="1"/>
  <c r="X264" i="2"/>
  <c r="AA264" i="2" s="1"/>
  <c r="Y264" i="2"/>
  <c r="Z264" i="2"/>
  <c r="AB264" i="2"/>
  <c r="U265" i="2"/>
  <c r="V265" i="2"/>
  <c r="AB265" i="2" s="1"/>
  <c r="W265" i="2"/>
  <c r="X265" i="2"/>
  <c r="Y265" i="2"/>
  <c r="Z265" i="2"/>
  <c r="AA265" i="2"/>
  <c r="U266" i="2"/>
  <c r="AA266" i="2" s="1"/>
  <c r="V266" i="2"/>
  <c r="AB266" i="2" s="1"/>
  <c r="W266" i="2"/>
  <c r="X266" i="2"/>
  <c r="Y266" i="2"/>
  <c r="Z266" i="2"/>
  <c r="AC266" i="2"/>
  <c r="U267" i="2"/>
  <c r="V267" i="2"/>
  <c r="W267" i="2"/>
  <c r="X267" i="2"/>
  <c r="Y267" i="2"/>
  <c r="Z267" i="2"/>
  <c r="AB267" i="2"/>
  <c r="AC267" i="2"/>
  <c r="U268" i="2"/>
  <c r="V268" i="2"/>
  <c r="W268" i="2"/>
  <c r="AC268" i="2" s="1"/>
  <c r="X268" i="2"/>
  <c r="AA268" i="2" s="1"/>
  <c r="Y268" i="2"/>
  <c r="Z268" i="2"/>
  <c r="AB268" i="2"/>
  <c r="U269" i="2"/>
  <c r="V269" i="2"/>
  <c r="AB269" i="2" s="1"/>
  <c r="W269" i="2"/>
  <c r="AC269" i="2" s="1"/>
  <c r="X269" i="2"/>
  <c r="Y269" i="2"/>
  <c r="Z269" i="2"/>
  <c r="AA269" i="2"/>
  <c r="U270" i="2"/>
  <c r="AA270" i="2" s="1"/>
  <c r="V270" i="2"/>
  <c r="W270" i="2"/>
  <c r="X270" i="2"/>
  <c r="Y270" i="2"/>
  <c r="Z270" i="2"/>
  <c r="AC270" i="2"/>
  <c r="U271" i="2"/>
  <c r="AA271" i="2" s="1"/>
  <c r="V271" i="2"/>
  <c r="W271" i="2"/>
  <c r="X271" i="2"/>
  <c r="Y271" i="2"/>
  <c r="AB271" i="2" s="1"/>
  <c r="Z271" i="2"/>
  <c r="AC271" i="2"/>
  <c r="U272" i="2"/>
  <c r="V272" i="2"/>
  <c r="W272" i="2"/>
  <c r="AC272" i="2" s="1"/>
  <c r="X272" i="2"/>
  <c r="AA272" i="2" s="1"/>
  <c r="Y272" i="2"/>
  <c r="Z272" i="2"/>
  <c r="AB272" i="2"/>
  <c r="U273" i="2"/>
  <c r="V273" i="2"/>
  <c r="AB273" i="2" s="1"/>
  <c r="W273" i="2"/>
  <c r="X273" i="2"/>
  <c r="Y273" i="2"/>
  <c r="Z273" i="2"/>
  <c r="AA273" i="2"/>
  <c r="U274" i="2"/>
  <c r="AA274" i="2" s="1"/>
  <c r="V274" i="2"/>
  <c r="AB274" i="2" s="1"/>
  <c r="W274" i="2"/>
  <c r="X274" i="2"/>
  <c r="Y274" i="2"/>
  <c r="Z274" i="2"/>
  <c r="AC274" i="2"/>
  <c r="U275" i="2"/>
  <c r="V275" i="2"/>
  <c r="W275" i="2"/>
  <c r="X275" i="2"/>
  <c r="Y275" i="2"/>
  <c r="Z275" i="2"/>
  <c r="AB275" i="2"/>
  <c r="AC275" i="2"/>
  <c r="U276" i="2"/>
  <c r="V276" i="2"/>
  <c r="W276" i="2"/>
  <c r="AC276" i="2" s="1"/>
  <c r="X276" i="2"/>
  <c r="AA276" i="2" s="1"/>
  <c r="Y276" i="2"/>
  <c r="Z276" i="2"/>
  <c r="AB276" i="2"/>
  <c r="U277" i="2"/>
  <c r="V277" i="2"/>
  <c r="AB277" i="2" s="1"/>
  <c r="W277" i="2"/>
  <c r="AC277" i="2" s="1"/>
  <c r="X277" i="2"/>
  <c r="Y277" i="2"/>
  <c r="Z277" i="2"/>
  <c r="AA277" i="2"/>
  <c r="U278" i="2"/>
  <c r="AA278" i="2" s="1"/>
  <c r="V278" i="2"/>
  <c r="W278" i="2"/>
  <c r="X278" i="2"/>
  <c r="Y278" i="2"/>
  <c r="Z278" i="2"/>
  <c r="AC278" i="2"/>
  <c r="U279" i="2"/>
  <c r="AA279" i="2" s="1"/>
  <c r="V279" i="2"/>
  <c r="W279" i="2"/>
  <c r="X279" i="2"/>
  <c r="Y279" i="2"/>
  <c r="AB279" i="2" s="1"/>
  <c r="Z279" i="2"/>
  <c r="AC279" i="2"/>
  <c r="U280" i="2"/>
  <c r="V280" i="2"/>
  <c r="W280" i="2"/>
  <c r="AC280" i="2" s="1"/>
  <c r="X280" i="2"/>
  <c r="AA280" i="2" s="1"/>
  <c r="Y280" i="2"/>
  <c r="Z280" i="2"/>
  <c r="AB280" i="2"/>
  <c r="U281" i="2"/>
  <c r="V281" i="2"/>
  <c r="AB281" i="2" s="1"/>
  <c r="W281" i="2"/>
  <c r="X281" i="2"/>
  <c r="Y281" i="2"/>
  <c r="Z281" i="2"/>
  <c r="AA281" i="2"/>
  <c r="U282" i="2"/>
  <c r="AA282" i="2" s="1"/>
  <c r="V282" i="2"/>
  <c r="AB282" i="2" s="1"/>
  <c r="W282" i="2"/>
  <c r="X282" i="2"/>
  <c r="Y282" i="2"/>
  <c r="Z282" i="2"/>
  <c r="AC282" i="2"/>
  <c r="U283" i="2"/>
  <c r="V283" i="2"/>
  <c r="W283" i="2"/>
  <c r="X283" i="2"/>
  <c r="Y283" i="2"/>
  <c r="Z283" i="2"/>
  <c r="AB283" i="2"/>
  <c r="AC283" i="2"/>
  <c r="U284" i="2"/>
  <c r="V284" i="2"/>
  <c r="W284" i="2"/>
  <c r="AC284" i="2" s="1"/>
  <c r="X284" i="2"/>
  <c r="AA284" i="2" s="1"/>
  <c r="Y284" i="2"/>
  <c r="Z284" i="2"/>
  <c r="AB284" i="2"/>
  <c r="U285" i="2"/>
  <c r="V285" i="2"/>
  <c r="AB285" i="2" s="1"/>
  <c r="W285" i="2"/>
  <c r="AC285" i="2" s="1"/>
  <c r="X285" i="2"/>
  <c r="Y285" i="2"/>
  <c r="Z285" i="2"/>
  <c r="AA285" i="2"/>
  <c r="U286" i="2"/>
  <c r="AA286" i="2" s="1"/>
  <c r="V286" i="2"/>
  <c r="W286" i="2"/>
  <c r="X286" i="2"/>
  <c r="Y286" i="2"/>
  <c r="Z286" i="2"/>
  <c r="AC286" i="2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AC288" i="2" s="1"/>
  <c r="X288" i="2"/>
  <c r="AA288" i="2" s="1"/>
  <c r="Y288" i="2"/>
  <c r="Z288" i="2"/>
  <c r="AB288" i="2"/>
  <c r="U289" i="2"/>
  <c r="V289" i="2"/>
  <c r="AB289" i="2" s="1"/>
  <c r="W289" i="2"/>
  <c r="X289" i="2"/>
  <c r="Y289" i="2"/>
  <c r="Z289" i="2"/>
  <c r="AA289" i="2"/>
  <c r="U290" i="2"/>
  <c r="AA290" i="2" s="1"/>
  <c r="V290" i="2"/>
  <c r="AB290" i="2" s="1"/>
  <c r="W290" i="2"/>
  <c r="X290" i="2"/>
  <c r="Y290" i="2"/>
  <c r="Z290" i="2"/>
  <c r="AC290" i="2"/>
  <c r="U291" i="2"/>
  <c r="V291" i="2"/>
  <c r="W291" i="2"/>
  <c r="X291" i="2"/>
  <c r="Y291" i="2"/>
  <c r="Z291" i="2"/>
  <c r="AB291" i="2"/>
  <c r="AC291" i="2"/>
  <c r="U292" i="2"/>
  <c r="V292" i="2"/>
  <c r="W292" i="2"/>
  <c r="AC292" i="2" s="1"/>
  <c r="X292" i="2"/>
  <c r="AA292" i="2" s="1"/>
  <c r="Y292" i="2"/>
  <c r="Z292" i="2"/>
  <c r="AB292" i="2"/>
  <c r="U293" i="2"/>
  <c r="V293" i="2"/>
  <c r="AB293" i="2" s="1"/>
  <c r="W293" i="2"/>
  <c r="AC293" i="2" s="1"/>
  <c r="X293" i="2"/>
  <c r="Y293" i="2"/>
  <c r="Z293" i="2"/>
  <c r="AA293" i="2"/>
  <c r="U294" i="2"/>
  <c r="AA294" i="2" s="1"/>
  <c r="V294" i="2"/>
  <c r="W294" i="2"/>
  <c r="X294" i="2"/>
  <c r="Y294" i="2"/>
  <c r="Z294" i="2"/>
  <c r="AC294" i="2"/>
  <c r="U295" i="2"/>
  <c r="AA295" i="2" s="1"/>
  <c r="V295" i="2"/>
  <c r="W295" i="2"/>
  <c r="X295" i="2"/>
  <c r="Y295" i="2"/>
  <c r="AB295" i="2" s="1"/>
  <c r="Z295" i="2"/>
  <c r="AC295" i="2"/>
  <c r="U296" i="2"/>
  <c r="V296" i="2"/>
  <c r="W296" i="2"/>
  <c r="AC296" i="2" s="1"/>
  <c r="X296" i="2"/>
  <c r="AA296" i="2" s="1"/>
  <c r="Y296" i="2"/>
  <c r="Z296" i="2"/>
  <c r="AB296" i="2"/>
  <c r="U297" i="2"/>
  <c r="V297" i="2"/>
  <c r="AB297" i="2" s="1"/>
  <c r="W297" i="2"/>
  <c r="X297" i="2"/>
  <c r="Y297" i="2"/>
  <c r="Z297" i="2"/>
  <c r="AA297" i="2"/>
  <c r="U298" i="2"/>
  <c r="AA298" i="2" s="1"/>
  <c r="V298" i="2"/>
  <c r="AB298" i="2" s="1"/>
  <c r="W298" i="2"/>
  <c r="X298" i="2"/>
  <c r="Y298" i="2"/>
  <c r="Z298" i="2"/>
  <c r="AC298" i="2"/>
  <c r="U299" i="2"/>
  <c r="V299" i="2"/>
  <c r="W299" i="2"/>
  <c r="X299" i="2"/>
  <c r="Y299" i="2"/>
  <c r="Z299" i="2"/>
  <c r="AB299" i="2"/>
  <c r="AC299" i="2"/>
  <c r="U300" i="2"/>
  <c r="V300" i="2"/>
  <c r="W300" i="2"/>
  <c r="AC300" i="2" s="1"/>
  <c r="X300" i="2"/>
  <c r="AA300" i="2" s="1"/>
  <c r="Y300" i="2"/>
  <c r="Z300" i="2"/>
  <c r="AB300" i="2"/>
  <c r="U301" i="2"/>
  <c r="V301" i="2"/>
  <c r="AB301" i="2" s="1"/>
  <c r="W301" i="2"/>
  <c r="X301" i="2"/>
  <c r="Y301" i="2"/>
  <c r="Z301" i="2"/>
  <c r="AA301" i="2"/>
  <c r="U302" i="2"/>
  <c r="AA302" i="2" s="1"/>
  <c r="V302" i="2"/>
  <c r="W302" i="2"/>
  <c r="X302" i="2"/>
  <c r="Y302" i="2"/>
  <c r="Z302" i="2"/>
  <c r="AC302" i="2"/>
  <c r="U303" i="2"/>
  <c r="V303" i="2"/>
  <c r="W303" i="2"/>
  <c r="X303" i="2"/>
  <c r="Y303" i="2"/>
  <c r="Z303" i="2"/>
  <c r="AB303" i="2"/>
  <c r="AC303" i="2"/>
  <c r="U304" i="2"/>
  <c r="V304" i="2"/>
  <c r="W304" i="2"/>
  <c r="AC304" i="2" s="1"/>
  <c r="X304" i="2"/>
  <c r="AA304" i="2" s="1"/>
  <c r="Y304" i="2"/>
  <c r="Z304" i="2"/>
  <c r="AB304" i="2"/>
  <c r="U305" i="2"/>
  <c r="V305" i="2"/>
  <c r="AB305" i="2" s="1"/>
  <c r="W305" i="2"/>
  <c r="X305" i="2"/>
  <c r="Y305" i="2"/>
  <c r="Z305" i="2"/>
  <c r="AA305" i="2"/>
  <c r="U306" i="2"/>
  <c r="AA306" i="2" s="1"/>
  <c r="V306" i="2"/>
  <c r="W306" i="2"/>
  <c r="X306" i="2"/>
  <c r="Y306" i="2"/>
  <c r="Z306" i="2"/>
  <c r="AC306" i="2"/>
  <c r="U307" i="2"/>
  <c r="V307" i="2"/>
  <c r="W307" i="2"/>
  <c r="X307" i="2"/>
  <c r="Y307" i="2"/>
  <c r="AB307" i="2" s="1"/>
  <c r="Z307" i="2"/>
  <c r="AC307" i="2"/>
  <c r="U308" i="2"/>
  <c r="V308" i="2"/>
  <c r="W308" i="2"/>
  <c r="AC308" i="2" s="1"/>
  <c r="X308" i="2"/>
  <c r="AA308" i="2" s="1"/>
  <c r="Y308" i="2"/>
  <c r="Z308" i="2"/>
  <c r="AB308" i="2"/>
  <c r="U309" i="2"/>
  <c r="V309" i="2"/>
  <c r="AB309" i="2" s="1"/>
  <c r="W309" i="2"/>
  <c r="X309" i="2"/>
  <c r="Y309" i="2"/>
  <c r="Z309" i="2"/>
  <c r="AA309" i="2"/>
  <c r="U310" i="2"/>
  <c r="AA310" i="2" s="1"/>
  <c r="V310" i="2"/>
  <c r="W310" i="2"/>
  <c r="X310" i="2"/>
  <c r="Y310" i="2"/>
  <c r="Z310" i="2"/>
  <c r="AC310" i="2"/>
  <c r="U311" i="2"/>
  <c r="V311" i="2"/>
  <c r="W311" i="2"/>
  <c r="X311" i="2"/>
  <c r="Y311" i="2"/>
  <c r="Z311" i="2"/>
  <c r="AB311" i="2"/>
  <c r="AC311" i="2"/>
  <c r="U312" i="2"/>
  <c r="V312" i="2"/>
  <c r="W312" i="2"/>
  <c r="AC312" i="2" s="1"/>
  <c r="X312" i="2"/>
  <c r="AA312" i="2" s="1"/>
  <c r="Y312" i="2"/>
  <c r="Z312" i="2"/>
  <c r="AB312" i="2"/>
  <c r="U313" i="2"/>
  <c r="V313" i="2"/>
  <c r="AB313" i="2" s="1"/>
  <c r="W313" i="2"/>
  <c r="X313" i="2"/>
  <c r="Y313" i="2"/>
  <c r="Z313" i="2"/>
  <c r="AA313" i="2"/>
  <c r="U314" i="2"/>
  <c r="AA314" i="2" s="1"/>
  <c r="V314" i="2"/>
  <c r="W314" i="2"/>
  <c r="X314" i="2"/>
  <c r="Y314" i="2"/>
  <c r="Z314" i="2"/>
  <c r="AC314" i="2"/>
  <c r="U315" i="2"/>
  <c r="V315" i="2"/>
  <c r="W315" i="2"/>
  <c r="X315" i="2"/>
  <c r="Y315" i="2"/>
  <c r="AB315" i="2" s="1"/>
  <c r="Z315" i="2"/>
  <c r="AC315" i="2"/>
  <c r="U316" i="2"/>
  <c r="V316" i="2"/>
  <c r="W316" i="2"/>
  <c r="AC316" i="2" s="1"/>
  <c r="X316" i="2"/>
  <c r="AA316" i="2" s="1"/>
  <c r="Y316" i="2"/>
  <c r="Z316" i="2"/>
  <c r="AB316" i="2"/>
  <c r="U317" i="2"/>
  <c r="V317" i="2"/>
  <c r="AB317" i="2" s="1"/>
  <c r="W317" i="2"/>
  <c r="X317" i="2"/>
  <c r="Y317" i="2"/>
  <c r="Z317" i="2"/>
  <c r="AA317" i="2"/>
  <c r="U318" i="2"/>
  <c r="AA318" i="2" s="1"/>
  <c r="V318" i="2"/>
  <c r="W318" i="2"/>
  <c r="X318" i="2"/>
  <c r="Y318" i="2"/>
  <c r="Z318" i="2"/>
  <c r="AC318" i="2"/>
  <c r="U319" i="2"/>
  <c r="V319" i="2"/>
  <c r="W319" i="2"/>
  <c r="X319" i="2"/>
  <c r="Y319" i="2"/>
  <c r="Z319" i="2"/>
  <c r="AB319" i="2"/>
  <c r="AC319" i="2"/>
  <c r="U320" i="2"/>
  <c r="V320" i="2"/>
  <c r="W320" i="2"/>
  <c r="AC320" i="2" s="1"/>
  <c r="X320" i="2"/>
  <c r="AA320" i="2" s="1"/>
  <c r="Y320" i="2"/>
  <c r="Z320" i="2"/>
  <c r="AB320" i="2"/>
  <c r="U321" i="2"/>
  <c r="V321" i="2"/>
  <c r="AB321" i="2" s="1"/>
  <c r="W321" i="2"/>
  <c r="X321" i="2"/>
  <c r="Y321" i="2"/>
  <c r="Z321" i="2"/>
  <c r="AA321" i="2"/>
  <c r="U322" i="2"/>
  <c r="AA322" i="2" s="1"/>
  <c r="V322" i="2"/>
  <c r="W322" i="2"/>
  <c r="X322" i="2"/>
  <c r="Y322" i="2"/>
  <c r="Z322" i="2"/>
  <c r="AC322" i="2"/>
  <c r="U323" i="2"/>
  <c r="V323" i="2"/>
  <c r="W323" i="2"/>
  <c r="X323" i="2"/>
  <c r="Y323" i="2"/>
  <c r="AB323" i="2" s="1"/>
  <c r="Z323" i="2"/>
  <c r="AC323" i="2"/>
  <c r="U324" i="2"/>
  <c r="V324" i="2"/>
  <c r="W324" i="2"/>
  <c r="AC324" i="2" s="1"/>
  <c r="X324" i="2"/>
  <c r="AA324" i="2" s="1"/>
  <c r="Y324" i="2"/>
  <c r="Z324" i="2"/>
  <c r="AB324" i="2"/>
  <c r="U325" i="2"/>
  <c r="V325" i="2"/>
  <c r="AB325" i="2" s="1"/>
  <c r="W325" i="2"/>
  <c r="X325" i="2"/>
  <c r="Y325" i="2"/>
  <c r="Z325" i="2"/>
  <c r="AA325" i="2"/>
  <c r="U326" i="2"/>
  <c r="AA326" i="2" s="1"/>
  <c r="V326" i="2"/>
  <c r="W326" i="2"/>
  <c r="X326" i="2"/>
  <c r="Y326" i="2"/>
  <c r="Z326" i="2"/>
  <c r="AC326" i="2"/>
  <c r="U327" i="2"/>
  <c r="V327" i="2"/>
  <c r="W327" i="2"/>
  <c r="X327" i="2"/>
  <c r="Y327" i="2"/>
  <c r="Z327" i="2"/>
  <c r="AB327" i="2"/>
  <c r="AC327" i="2"/>
  <c r="U328" i="2"/>
  <c r="V328" i="2"/>
  <c r="W328" i="2"/>
  <c r="AC328" i="2" s="1"/>
  <c r="X328" i="2"/>
  <c r="AA328" i="2" s="1"/>
  <c r="Y328" i="2"/>
  <c r="Z328" i="2"/>
  <c r="AB328" i="2"/>
  <c r="U329" i="2"/>
  <c r="V329" i="2"/>
  <c r="AB329" i="2" s="1"/>
  <c r="W329" i="2"/>
  <c r="X329" i="2"/>
  <c r="Y329" i="2"/>
  <c r="Z329" i="2"/>
  <c r="AA329" i="2"/>
  <c r="U330" i="2"/>
  <c r="AA330" i="2" s="1"/>
  <c r="V330" i="2"/>
  <c r="W330" i="2"/>
  <c r="X330" i="2"/>
  <c r="Y330" i="2"/>
  <c r="Z330" i="2"/>
  <c r="AC330" i="2"/>
  <c r="U331" i="2"/>
  <c r="V331" i="2"/>
  <c r="W331" i="2"/>
  <c r="X331" i="2"/>
  <c r="Y331" i="2"/>
  <c r="AB331" i="2" s="1"/>
  <c r="Z331" i="2"/>
  <c r="AC331" i="2"/>
  <c r="U332" i="2"/>
  <c r="V332" i="2"/>
  <c r="W332" i="2"/>
  <c r="AC332" i="2" s="1"/>
  <c r="X332" i="2"/>
  <c r="AA332" i="2" s="1"/>
  <c r="Y332" i="2"/>
  <c r="Z332" i="2"/>
  <c r="AB332" i="2"/>
  <c r="U333" i="2"/>
  <c r="V333" i="2"/>
  <c r="AB333" i="2" s="1"/>
  <c r="W333" i="2"/>
  <c r="X333" i="2"/>
  <c r="Y333" i="2"/>
  <c r="Z333" i="2"/>
  <c r="AA333" i="2"/>
  <c r="U334" i="2"/>
  <c r="AA334" i="2" s="1"/>
  <c r="V334" i="2"/>
  <c r="W334" i="2"/>
  <c r="X334" i="2"/>
  <c r="Y334" i="2"/>
  <c r="Z334" i="2"/>
  <c r="AC334" i="2" s="1"/>
  <c r="AB334" i="2"/>
  <c r="U335" i="2"/>
  <c r="V335" i="2"/>
  <c r="W335" i="2"/>
  <c r="AC335" i="2" s="1"/>
  <c r="X335" i="2"/>
  <c r="Y335" i="2"/>
  <c r="AB335" i="2" s="1"/>
  <c r="Z335" i="2"/>
  <c r="AA335" i="2"/>
  <c r="U336" i="2"/>
  <c r="V336" i="2"/>
  <c r="AB336" i="2" s="1"/>
  <c r="W336" i="2"/>
  <c r="X336" i="2"/>
  <c r="AA336" i="2" s="1"/>
  <c r="Y336" i="2"/>
  <c r="Z336" i="2"/>
  <c r="U337" i="2"/>
  <c r="AA337" i="2" s="1"/>
  <c r="V337" i="2"/>
  <c r="AB337" i="2" s="1"/>
  <c r="W337" i="2"/>
  <c r="X337" i="2"/>
  <c r="Y337" i="2"/>
  <c r="Z337" i="2"/>
  <c r="AC337" i="2" s="1"/>
  <c r="U338" i="2"/>
  <c r="AA338" i="2" s="1"/>
  <c r="V338" i="2"/>
  <c r="AB338" i="2" s="1"/>
  <c r="W338" i="2"/>
  <c r="X338" i="2"/>
  <c r="Y338" i="2"/>
  <c r="Z338" i="2"/>
  <c r="AC338" i="2" s="1"/>
  <c r="U339" i="2"/>
  <c r="AA339" i="2" s="1"/>
  <c r="V339" i="2"/>
  <c r="W339" i="2"/>
  <c r="X339" i="2"/>
  <c r="Y339" i="2"/>
  <c r="AB339" i="2" s="1"/>
  <c r="Z339" i="2"/>
  <c r="AC339" i="2"/>
  <c r="U340" i="2"/>
  <c r="V340" i="2"/>
  <c r="W340" i="2"/>
  <c r="AC340" i="2" s="1"/>
  <c r="X340" i="2"/>
  <c r="AA340" i="2" s="1"/>
  <c r="Y340" i="2"/>
  <c r="Z340" i="2"/>
  <c r="AB340" i="2"/>
  <c r="U341" i="2"/>
  <c r="V341" i="2"/>
  <c r="AB341" i="2" s="1"/>
  <c r="W341" i="2"/>
  <c r="AC341" i="2" s="1"/>
  <c r="X341" i="2"/>
  <c r="Y341" i="2"/>
  <c r="Z341" i="2"/>
  <c r="AA341" i="2"/>
  <c r="U342" i="2"/>
  <c r="AA342" i="2" s="1"/>
  <c r="V342" i="2"/>
  <c r="AB342" i="2" s="1"/>
  <c r="W342" i="2"/>
  <c r="X342" i="2"/>
  <c r="Y342" i="2"/>
  <c r="Z342" i="2"/>
  <c r="AC342" i="2" s="1"/>
  <c r="U343" i="2"/>
  <c r="AA343" i="2" s="1"/>
  <c r="V343" i="2"/>
  <c r="W343" i="2"/>
  <c r="X343" i="2"/>
  <c r="Y343" i="2"/>
  <c r="AB343" i="2" s="1"/>
  <c r="Z343" i="2"/>
  <c r="AC343" i="2"/>
  <c r="U344" i="2"/>
  <c r="V344" i="2"/>
  <c r="W344" i="2"/>
  <c r="AC344" i="2" s="1"/>
  <c r="X344" i="2"/>
  <c r="AA344" i="2" s="1"/>
  <c r="Y344" i="2"/>
  <c r="Z344" i="2"/>
  <c r="AB344" i="2"/>
  <c r="U345" i="2"/>
  <c r="V345" i="2"/>
  <c r="AB345" i="2" s="1"/>
  <c r="W345" i="2"/>
  <c r="AC345" i="2" s="1"/>
  <c r="X345" i="2"/>
  <c r="Y345" i="2"/>
  <c r="Z345" i="2"/>
  <c r="AA345" i="2"/>
  <c r="U346" i="2"/>
  <c r="AA346" i="2" s="1"/>
  <c r="V346" i="2"/>
  <c r="AB346" i="2" s="1"/>
  <c r="W346" i="2"/>
  <c r="X346" i="2"/>
  <c r="Y346" i="2"/>
  <c r="Z346" i="2"/>
  <c r="AC346" i="2" s="1"/>
  <c r="U347" i="2"/>
  <c r="AA347" i="2" s="1"/>
  <c r="V347" i="2"/>
  <c r="W347" i="2"/>
  <c r="X347" i="2"/>
  <c r="Y347" i="2"/>
  <c r="AB347" i="2" s="1"/>
  <c r="Z347" i="2"/>
  <c r="AC347" i="2"/>
  <c r="U348" i="2"/>
  <c r="V348" i="2"/>
  <c r="W348" i="2"/>
  <c r="AC348" i="2" s="1"/>
  <c r="X348" i="2"/>
  <c r="AA348" i="2" s="1"/>
  <c r="Y348" i="2"/>
  <c r="Z348" i="2"/>
  <c r="AB348" i="2"/>
  <c r="U349" i="2"/>
  <c r="V349" i="2"/>
  <c r="AB349" i="2" s="1"/>
  <c r="W349" i="2"/>
  <c r="AC349" i="2" s="1"/>
  <c r="X349" i="2"/>
  <c r="Y349" i="2"/>
  <c r="Z349" i="2"/>
  <c r="AA349" i="2"/>
  <c r="U350" i="2"/>
  <c r="AA350" i="2" s="1"/>
  <c r="V350" i="2"/>
  <c r="AB350" i="2" s="1"/>
  <c r="W350" i="2"/>
  <c r="X350" i="2"/>
  <c r="Y350" i="2"/>
  <c r="Z350" i="2"/>
  <c r="AC350" i="2" s="1"/>
  <c r="U351" i="2"/>
  <c r="AA351" i="2" s="1"/>
  <c r="V351" i="2"/>
  <c r="W351" i="2"/>
  <c r="X351" i="2"/>
  <c r="Y351" i="2"/>
  <c r="AB351" i="2" s="1"/>
  <c r="Z351" i="2"/>
  <c r="AC351" i="2"/>
  <c r="U352" i="2"/>
  <c r="V352" i="2"/>
  <c r="W352" i="2"/>
  <c r="AC352" i="2" s="1"/>
  <c r="X352" i="2"/>
  <c r="AA352" i="2" s="1"/>
  <c r="Y352" i="2"/>
  <c r="Z352" i="2"/>
  <c r="AB352" i="2"/>
  <c r="U353" i="2"/>
  <c r="V353" i="2"/>
  <c r="AB353" i="2" s="1"/>
  <c r="W353" i="2"/>
  <c r="AC353" i="2" s="1"/>
  <c r="X353" i="2"/>
  <c r="Y353" i="2"/>
  <c r="Z353" i="2"/>
  <c r="AA353" i="2"/>
  <c r="U354" i="2"/>
  <c r="AA354" i="2" s="1"/>
  <c r="V354" i="2"/>
  <c r="AB354" i="2" s="1"/>
  <c r="W354" i="2"/>
  <c r="X354" i="2"/>
  <c r="Y354" i="2"/>
  <c r="Z354" i="2"/>
  <c r="AC354" i="2" s="1"/>
  <c r="U355" i="2"/>
  <c r="AA355" i="2" s="1"/>
  <c r="V355" i="2"/>
  <c r="W355" i="2"/>
  <c r="X355" i="2"/>
  <c r="Y355" i="2"/>
  <c r="AB355" i="2" s="1"/>
  <c r="Z355" i="2"/>
  <c r="AC355" i="2"/>
  <c r="U356" i="2"/>
  <c r="V356" i="2"/>
  <c r="W356" i="2"/>
  <c r="AC356" i="2" s="1"/>
  <c r="X356" i="2"/>
  <c r="AA356" i="2" s="1"/>
  <c r="Y356" i="2"/>
  <c r="Z356" i="2"/>
  <c r="AB35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T349" i="8" l="1"/>
  <c r="T338" i="8"/>
  <c r="T325" i="8"/>
  <c r="T314" i="8"/>
  <c r="T299" i="8"/>
  <c r="T285" i="8"/>
  <c r="T266" i="8"/>
  <c r="T240" i="8"/>
  <c r="T347" i="8"/>
  <c r="T335" i="8"/>
  <c r="T297" i="8"/>
  <c r="T281" i="8"/>
  <c r="AA331" i="2"/>
  <c r="AC329" i="2"/>
  <c r="AB326" i="2"/>
  <c r="AA323" i="2"/>
  <c r="AC321" i="2"/>
  <c r="AB318" i="2"/>
  <c r="AA315" i="2"/>
  <c r="AC313" i="2"/>
  <c r="AB310" i="2"/>
  <c r="AA307" i="2"/>
  <c r="AC305" i="2"/>
  <c r="AB302" i="2"/>
  <c r="AC336" i="2"/>
  <c r="AC333" i="2"/>
  <c r="AB330" i="2"/>
  <c r="AA327" i="2"/>
  <c r="AC325" i="2"/>
  <c r="AB322" i="2"/>
  <c r="AA319" i="2"/>
  <c r="AC317" i="2"/>
  <c r="AB314" i="2"/>
  <c r="AA311" i="2"/>
  <c r="AC309" i="2"/>
  <c r="AB306" i="2"/>
  <c r="AA303" i="2"/>
  <c r="AC301" i="2"/>
  <c r="AA299" i="2"/>
  <c r="AC297" i="2"/>
  <c r="AB294" i="2"/>
  <c r="AA291" i="2"/>
  <c r="AC289" i="2"/>
  <c r="AB286" i="2"/>
  <c r="AA283" i="2"/>
  <c r="AC281" i="2"/>
  <c r="AB278" i="2"/>
  <c r="AA275" i="2"/>
  <c r="AC273" i="2"/>
  <c r="AB270" i="2"/>
  <c r="AA267" i="2"/>
  <c r="AC265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S10" i="8" s="1"/>
  <c r="R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S11" i="8" s="1"/>
  <c r="R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S12" i="8" s="1"/>
  <c r="R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S14" i="8" s="1"/>
  <c r="R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S15" i="8" s="1"/>
  <c r="R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S16" i="8" s="1"/>
  <c r="R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S18" i="8" s="1"/>
  <c r="R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S19" i="8" s="1"/>
  <c r="R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T20" i="8" s="1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S22" i="8" s="1"/>
  <c r="R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S23" i="8" s="1"/>
  <c r="R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S24" i="8" s="1"/>
  <c r="R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S25" i="8" s="1"/>
  <c r="R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S27" i="8" s="1"/>
  <c r="R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S28" i="8" s="1"/>
  <c r="R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S30" i="8" s="1"/>
  <c r="R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S31" i="8" s="1"/>
  <c r="R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S32" i="8" s="1"/>
  <c r="R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S33" i="8" s="1"/>
  <c r="R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S34" i="8" s="1"/>
  <c r="R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S35" i="8" s="1"/>
  <c r="R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S39" i="8" s="1"/>
  <c r="R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S40" i="8" s="1"/>
  <c r="R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S41" i="8" s="1"/>
  <c r="R41" i="8"/>
  <c r="T41" i="8" s="1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S42" i="8" s="1"/>
  <c r="R42" i="8"/>
  <c r="T42" i="8" s="1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S43" i="8" s="1"/>
  <c r="R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T44" i="8" s="1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S47" i="8" s="1"/>
  <c r="R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S48" i="8" s="1"/>
  <c r="R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S49" i="8" s="1"/>
  <c r="R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S50" i="8" s="1"/>
  <c r="R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 s="1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T52" i="8" s="1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S58" i="8" s="1"/>
  <c r="R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S59" i="8" s="1"/>
  <c r="R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T60" i="8" s="1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T61" i="8" s="1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S62" i="8" s="1"/>
  <c r="R62" i="8"/>
  <c r="T62" i="8" s="1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S63" i="8" s="1"/>
  <c r="R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T64" i="8" s="1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S67" i="8" s="1"/>
  <c r="R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S70" i="8" s="1"/>
  <c r="R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S71" i="8" s="1"/>
  <c r="R71" i="8"/>
  <c r="T71" i="8" s="1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S72" i="8" s="1"/>
  <c r="R72" i="8"/>
  <c r="T72" i="8" s="1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S75" i="8" s="1"/>
  <c r="R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S76" i="8" s="1"/>
  <c r="R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S77" i="8" s="1"/>
  <c r="R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S78" i="8" s="1"/>
  <c r="R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S80" i="8" s="1"/>
  <c r="R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S81" i="8" s="1"/>
  <c r="R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T82" i="8" s="1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T83" i="8" s="1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S85" i="8" s="1"/>
  <c r="R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S87" i="8" s="1"/>
  <c r="R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S88" i="8" s="1"/>
  <c r="R88" i="8"/>
  <c r="T88" i="8" s="1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 s="1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S92" i="8" s="1"/>
  <c r="R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S94" i="8" s="1"/>
  <c r="R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S96" i="8" s="1"/>
  <c r="R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T98" i="8" s="1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S101" i="8" s="1"/>
  <c r="R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S102" i="8" s="1"/>
  <c r="R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S103" i="8" s="1"/>
  <c r="R103" i="8"/>
  <c r="T103" i="8" s="1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S104" i="8" s="1"/>
  <c r="R104" i="8"/>
  <c r="T104" i="8" s="1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S105" i="8" s="1"/>
  <c r="R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S106" i="8" s="1"/>
  <c r="R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S109" i="8" s="1"/>
  <c r="R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S110" i="8" s="1"/>
  <c r="R110" i="8"/>
  <c r="T110" i="8" s="1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S111" i="8" s="1"/>
  <c r="R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S114" i="8" s="1"/>
  <c r="R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S115" i="8" s="1"/>
  <c r="R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S116" i="8" s="1"/>
  <c r="R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S117" i="8" s="1"/>
  <c r="R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S122" i="8" s="1"/>
  <c r="R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S123" i="8" s="1"/>
  <c r="R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S124" i="8" s="1"/>
  <c r="R124" i="8"/>
  <c r="T124" i="8" s="1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S125" i="8" s="1"/>
  <c r="R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S134" i="8" s="1"/>
  <c r="R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S135" i="8" s="1"/>
  <c r="R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S136" i="8" s="1"/>
  <c r="R136" i="8"/>
  <c r="T136" i="8" s="1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S137" i="8" s="1"/>
  <c r="R137" i="8"/>
  <c r="T137" i="8" s="1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S138" i="8" s="1"/>
  <c r="R138" i="8"/>
  <c r="T138" i="8" s="1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S139" i="8" s="1"/>
  <c r="R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T140" i="8" s="1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S145" i="8" s="1"/>
  <c r="R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S146" i="8" s="1"/>
  <c r="R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S147" i="8" s="1"/>
  <c r="R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S148" i="8" s="1"/>
  <c r="R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S149" i="8" s="1"/>
  <c r="R149" i="8"/>
  <c r="T149" i="8" s="1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S150" i="8" s="1"/>
  <c r="R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T151" i="8" s="1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T152" i="8" s="1"/>
  <c r="S152" i="8"/>
  <c r="D153" i="8"/>
  <c r="E153" i="8"/>
  <c r="F153" i="8"/>
  <c r="G153" i="8"/>
  <c r="H153" i="8"/>
  <c r="I153" i="8"/>
  <c r="J153" i="8"/>
  <c r="K153" i="8"/>
  <c r="L153" i="8"/>
  <c r="M153" i="8"/>
  <c r="O153" i="8"/>
  <c r="S153" i="8" s="1"/>
  <c r="P153" i="8"/>
  <c r="Q153" i="8"/>
  <c r="R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S161" i="8" s="1"/>
  <c r="R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S162" i="8" s="1"/>
  <c r="R162" i="8"/>
  <c r="T162" i="8" s="1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S163" i="8" s="1"/>
  <c r="R163" i="8"/>
  <c r="T163" i="8" s="1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S164" i="8" s="1"/>
  <c r="R164" i="8"/>
  <c r="D165" i="8"/>
  <c r="E165" i="8"/>
  <c r="F165" i="8"/>
  <c r="G165" i="8"/>
  <c r="H165" i="8"/>
  <c r="I165" i="8"/>
  <c r="J165" i="8"/>
  <c r="K165" i="8"/>
  <c r="L165" i="8"/>
  <c r="M165" i="8"/>
  <c r="O165" i="8"/>
  <c r="S165" i="8" s="1"/>
  <c r="P165" i="8"/>
  <c r="Q165" i="8"/>
  <c r="R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S169" i="8" s="1"/>
  <c r="R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S170" i="8" s="1"/>
  <c r="R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S171" i="8" s="1"/>
  <c r="R171" i="8"/>
  <c r="D172" i="8"/>
  <c r="E172" i="8"/>
  <c r="F172" i="8"/>
  <c r="G172" i="8"/>
  <c r="H172" i="8"/>
  <c r="I172" i="8"/>
  <c r="J172" i="8"/>
  <c r="K172" i="8"/>
  <c r="L172" i="8"/>
  <c r="M172" i="8"/>
  <c r="O172" i="8"/>
  <c r="S172" i="8" s="1"/>
  <c r="P172" i="8"/>
  <c r="Q172" i="8"/>
  <c r="R172" i="8"/>
  <c r="T172" i="8" s="1"/>
  <c r="D173" i="8"/>
  <c r="E173" i="8"/>
  <c r="F173" i="8"/>
  <c r="G173" i="8"/>
  <c r="H173" i="8"/>
  <c r="I173" i="8"/>
  <c r="J173" i="8"/>
  <c r="K173" i="8"/>
  <c r="L173" i="8"/>
  <c r="M173" i="8"/>
  <c r="O173" i="8"/>
  <c r="S173" i="8" s="1"/>
  <c r="P173" i="8"/>
  <c r="Q173" i="8"/>
  <c r="R173" i="8"/>
  <c r="T173" i="8" s="1"/>
  <c r="D174" i="8"/>
  <c r="E174" i="8"/>
  <c r="F174" i="8"/>
  <c r="G174" i="8"/>
  <c r="H174" i="8"/>
  <c r="I174" i="8"/>
  <c r="J174" i="8"/>
  <c r="K174" i="8"/>
  <c r="L174" i="8"/>
  <c r="M174" i="8"/>
  <c r="O174" i="8"/>
  <c r="S174" i="8" s="1"/>
  <c r="P174" i="8"/>
  <c r="Q174" i="8"/>
  <c r="R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S180" i="8" s="1"/>
  <c r="R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S181" i="8" s="1"/>
  <c r="R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S182" i="8" s="1"/>
  <c r="R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S183" i="8" s="1"/>
  <c r="R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S184" i="8" s="1"/>
  <c r="R184" i="8"/>
  <c r="T184" i="8" s="1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S185" i="8" s="1"/>
  <c r="R185" i="8"/>
  <c r="D186" i="8"/>
  <c r="E186" i="8"/>
  <c r="F186" i="8"/>
  <c r="G186" i="8"/>
  <c r="H186" i="8"/>
  <c r="I186" i="8"/>
  <c r="J186" i="8"/>
  <c r="K186" i="8"/>
  <c r="L186" i="8"/>
  <c r="M186" i="8"/>
  <c r="O186" i="8"/>
  <c r="S186" i="8" s="1"/>
  <c r="P186" i="8"/>
  <c r="Q186" i="8"/>
  <c r="R186" i="8"/>
  <c r="T186" i="8" s="1"/>
  <c r="D4" i="8"/>
  <c r="E4" i="8"/>
  <c r="F4" i="8"/>
  <c r="G4" i="8"/>
  <c r="H4" i="8"/>
  <c r="I4" i="8"/>
  <c r="J4" i="8"/>
  <c r="K4" i="8"/>
  <c r="L4" i="8"/>
  <c r="M4" i="8"/>
  <c r="O4" i="8"/>
  <c r="S4" i="8" s="1"/>
  <c r="P4" i="8"/>
  <c r="Q4" i="8"/>
  <c r="R4" i="8"/>
  <c r="D5" i="8"/>
  <c r="E5" i="8"/>
  <c r="F5" i="8"/>
  <c r="G5" i="8"/>
  <c r="H5" i="8"/>
  <c r="I5" i="8"/>
  <c r="J5" i="8"/>
  <c r="K5" i="8"/>
  <c r="L5" i="8"/>
  <c r="M5" i="8"/>
  <c r="O5" i="8"/>
  <c r="S5" i="8" s="1"/>
  <c r="P5" i="8"/>
  <c r="T5" i="8" s="1"/>
  <c r="Q5" i="8"/>
  <c r="R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S6" i="8" s="1"/>
  <c r="R6" i="8"/>
  <c r="D7" i="8"/>
  <c r="E7" i="8"/>
  <c r="F7" i="8"/>
  <c r="G7" i="8"/>
  <c r="H7" i="8"/>
  <c r="I7" i="8"/>
  <c r="J7" i="8"/>
  <c r="K7" i="8"/>
  <c r="L7" i="8"/>
  <c r="M7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Y186" i="2"/>
  <c r="Z186" i="2"/>
  <c r="D993" i="2"/>
  <c r="U180" i="2"/>
  <c r="V180" i="2"/>
  <c r="W180" i="2"/>
  <c r="X180" i="2"/>
  <c r="Y180" i="2"/>
  <c r="AB180" i="2" s="1"/>
  <c r="Z180" i="2"/>
  <c r="U181" i="2"/>
  <c r="AA181" i="2" s="1"/>
  <c r="V181" i="2"/>
  <c r="W181" i="2"/>
  <c r="X181" i="2"/>
  <c r="Y181" i="2"/>
  <c r="Z181" i="2"/>
  <c r="U182" i="2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X172" i="2"/>
  <c r="Y172" i="2"/>
  <c r="Z172" i="2"/>
  <c r="U173" i="2"/>
  <c r="V173" i="2"/>
  <c r="W173" i="2"/>
  <c r="AC173" i="2" s="1"/>
  <c r="X173" i="2"/>
  <c r="Y173" i="2"/>
  <c r="Z173" i="2"/>
  <c r="U174" i="2"/>
  <c r="AA174" i="2" s="1"/>
  <c r="V174" i="2"/>
  <c r="W174" i="2"/>
  <c r="X174" i="2"/>
  <c r="Y174" i="2"/>
  <c r="Z174" i="2"/>
  <c r="U175" i="2"/>
  <c r="V175" i="2"/>
  <c r="W175" i="2"/>
  <c r="AC175" i="2" s="1"/>
  <c r="X175" i="2"/>
  <c r="Y175" i="2"/>
  <c r="Z175" i="2"/>
  <c r="U176" i="2"/>
  <c r="V176" i="2"/>
  <c r="W176" i="2"/>
  <c r="X176" i="2"/>
  <c r="Y176" i="2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F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H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H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F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F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H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H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F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F679" i="11" s="1"/>
  <c r="I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F682" i="11" s="1"/>
  <c r="A683" i="11"/>
  <c r="C683" i="11" s="1"/>
  <c r="B683" i="11"/>
  <c r="D683" i="11" s="1"/>
  <c r="A684" i="11"/>
  <c r="C684" i="11" s="1"/>
  <c r="B684" i="11"/>
  <c r="D684" i="11" s="1"/>
  <c r="H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F538" i="11"/>
  <c r="E662" i="11"/>
  <c r="E532" i="11"/>
  <c r="F526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65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79" i="11"/>
  <c r="H66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869" i="11"/>
  <c r="I710" i="11"/>
  <c r="D882" i="5"/>
  <c r="D878" i="5"/>
  <c r="E874" i="5"/>
  <c r="D866" i="5"/>
  <c r="J732" i="11"/>
  <c r="F992" i="11"/>
  <c r="J884" i="11"/>
  <c r="H987" i="11"/>
  <c r="F993" i="11"/>
  <c r="I993" i="11" s="1"/>
  <c r="C791" i="9"/>
  <c r="I719" i="11"/>
  <c r="I727" i="11"/>
  <c r="F991" i="11"/>
  <c r="F987" i="11"/>
  <c r="J987" i="11" s="1"/>
  <c r="F989" i="11"/>
  <c r="I884" i="11"/>
  <c r="E992" i="11"/>
  <c r="J710" i="11"/>
  <c r="E987" i="11"/>
  <c r="H989" i="11"/>
  <c r="E993" i="11"/>
  <c r="C778" i="9"/>
  <c r="C921" i="9"/>
  <c r="I753" i="11"/>
  <c r="J691" i="11"/>
  <c r="J755" i="11"/>
  <c r="I828" i="11"/>
  <c r="J828" i="11"/>
  <c r="J753" i="11"/>
  <c r="J769" i="11"/>
  <c r="J785" i="11"/>
  <c r="J801" i="11"/>
  <c r="K801" i="11" s="1"/>
  <c r="M801" i="11" s="1"/>
  <c r="J830" i="11"/>
  <c r="J846" i="11"/>
  <c r="J719" i="11"/>
  <c r="J767" i="11"/>
  <c r="J725" i="11"/>
  <c r="J773" i="11"/>
  <c r="J789" i="11"/>
  <c r="J86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K61" i="4"/>
  <c r="K59" i="4"/>
  <c r="K53" i="4"/>
  <c r="K51" i="4"/>
  <c r="K49" i="4"/>
  <c r="K45" i="4"/>
  <c r="K38" i="4"/>
  <c r="K36" i="4"/>
  <c r="K34" i="4"/>
  <c r="K30" i="4"/>
  <c r="K28" i="4"/>
  <c r="K18" i="4"/>
  <c r="I991" i="11"/>
  <c r="I989" i="11"/>
  <c r="G884" i="5"/>
  <c r="F907" i="5"/>
  <c r="F923" i="5"/>
  <c r="J993" i="11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J989" i="11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769" i="10"/>
  <c r="D757" i="10"/>
  <c r="D789" i="10"/>
  <c r="D690" i="10"/>
  <c r="D776" i="10"/>
  <c r="D817" i="10"/>
  <c r="D726" i="10"/>
  <c r="D760" i="10"/>
  <c r="D803" i="10"/>
  <c r="D700" i="10"/>
  <c r="D765" i="10"/>
  <c r="D714" i="10"/>
  <c r="D781" i="10"/>
  <c r="D744" i="10"/>
  <c r="D706" i="10"/>
  <c r="D761" i="10"/>
  <c r="D811" i="10"/>
  <c r="D758" i="10"/>
  <c r="D814" i="10"/>
  <c r="D816" i="10"/>
  <c r="D736" i="10"/>
  <c r="D718" i="10"/>
  <c r="D779" i="10"/>
  <c r="D696" i="10"/>
  <c r="D759" i="10"/>
  <c r="D694" i="10"/>
  <c r="D701" i="10"/>
  <c r="D740" i="10"/>
  <c r="D710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721" i="10"/>
  <c r="D693" i="10"/>
  <c r="D785" i="10"/>
  <c r="D722" i="10"/>
  <c r="D793" i="10"/>
  <c r="D695" i="10"/>
  <c r="D791" i="10"/>
  <c r="D716" i="10"/>
  <c r="D782" i="10"/>
  <c r="D792" i="10"/>
  <c r="D737" i="10"/>
  <c r="D720" i="10"/>
  <c r="D754" i="10"/>
  <c r="D745" i="10"/>
  <c r="D815" i="10"/>
  <c r="D731" i="10"/>
  <c r="D809" i="10"/>
  <c r="D802" i="10"/>
  <c r="D697" i="10"/>
  <c r="D790" i="10"/>
  <c r="D780" i="10"/>
  <c r="D738" i="10"/>
  <c r="D796" i="10"/>
  <c r="D768" i="10"/>
  <c r="D805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730" i="10"/>
  <c r="D808" i="10"/>
  <c r="D797" i="10"/>
  <c r="D692" i="10"/>
  <c r="D748" i="10"/>
  <c r="D778" i="10"/>
  <c r="D750" i="10"/>
  <c r="D763" i="10"/>
  <c r="D732" i="10"/>
  <c r="D719" i="10"/>
  <c r="D786" i="10"/>
  <c r="D767" i="10"/>
  <c r="D812" i="10"/>
  <c r="D708" i="10"/>
  <c r="D702" i="10"/>
  <c r="D713" i="10"/>
  <c r="D699" i="10"/>
  <c r="D715" i="10"/>
  <c r="D762" i="10"/>
  <c r="D724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733" i="10"/>
  <c r="D770" i="10"/>
  <c r="D800" i="10"/>
  <c r="D787" i="10"/>
  <c r="D725" i="10"/>
  <c r="D742" i="10"/>
  <c r="D775" i="10"/>
  <c r="D932" i="10"/>
  <c r="D904" i="10"/>
  <c r="D828" i="10"/>
  <c r="D842" i="10"/>
  <c r="D994" i="10"/>
  <c r="D845" i="10"/>
  <c r="D953" i="10"/>
  <c r="D838" i="10"/>
  <c r="D890" i="10"/>
  <c r="D833" i="10"/>
  <c r="D885" i="10"/>
  <c r="D751" i="10"/>
  <c r="D773" i="10"/>
  <c r="D783" i="10"/>
  <c r="D728" i="10"/>
  <c r="D804" i="10"/>
  <c r="D788" i="10"/>
  <c r="D784" i="10"/>
  <c r="D807" i="10"/>
  <c r="D902" i="10"/>
  <c r="D998" i="10"/>
  <c r="D861" i="10"/>
  <c r="D956" i="10"/>
  <c r="D970" i="10"/>
  <c r="D855" i="10"/>
  <c r="D813" i="10"/>
  <c r="D705" i="10"/>
  <c r="D712" i="10"/>
  <c r="D753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801" i="10"/>
  <c r="D799" i="10"/>
  <c r="D798" i="10"/>
  <c r="D806" i="10"/>
  <c r="D771" i="10"/>
  <c r="D749" i="10"/>
  <c r="D717" i="10"/>
  <c r="D878" i="10"/>
  <c r="D918" i="10"/>
  <c r="D832" i="10"/>
  <c r="D983" i="10"/>
  <c r="D912" i="10"/>
  <c r="D746" i="10"/>
  <c r="D734" i="10"/>
  <c r="D74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689" i="10"/>
  <c r="D389" i="10"/>
  <c r="D374" i="10"/>
  <c r="D377" i="10"/>
  <c r="D406" i="10"/>
  <c r="D396" i="10"/>
  <c r="D408" i="10"/>
  <c r="D370" i="10"/>
  <c r="D376" i="10"/>
  <c r="D417" i="10"/>
  <c r="D402" i="10"/>
  <c r="D371" i="10"/>
  <c r="D394" i="10"/>
  <c r="D410" i="10"/>
  <c r="D360" i="10"/>
  <c r="D356" i="10"/>
  <c r="D357" i="10"/>
  <c r="D421" i="10"/>
  <c r="D448" i="10"/>
  <c r="D442" i="10"/>
  <c r="D449" i="10"/>
  <c r="D440" i="10"/>
  <c r="D435" i="10"/>
  <c r="D444" i="10"/>
  <c r="D441" i="10"/>
  <c r="D519" i="10"/>
  <c r="D475" i="10"/>
  <c r="D615" i="10"/>
  <c r="D523" i="10"/>
  <c r="D500" i="10"/>
  <c r="D584" i="10"/>
  <c r="D511" i="10"/>
  <c r="D609" i="10"/>
  <c r="D484" i="10"/>
  <c r="D564" i="10"/>
  <c r="D604" i="10"/>
  <c r="D633" i="10"/>
  <c r="D624" i="10"/>
  <c r="D574" i="10"/>
  <c r="D569" i="10"/>
  <c r="D544" i="10"/>
  <c r="D492" i="10"/>
  <c r="D578" i="10"/>
  <c r="D631" i="10"/>
  <c r="D525" i="10"/>
  <c r="D479" i="10"/>
  <c r="D622" i="10"/>
  <c r="D477" i="10"/>
  <c r="D549" i="10"/>
  <c r="D491" i="10"/>
  <c r="D583" i="10"/>
  <c r="D573" i="10"/>
  <c r="D628" i="10"/>
  <c r="D581" i="10"/>
  <c r="D518" i="10"/>
  <c r="D538" i="10"/>
  <c r="D369" i="10"/>
  <c r="D378" i="10"/>
  <c r="D372" i="10"/>
  <c r="D366" i="10"/>
  <c r="D388" i="10"/>
  <c r="D379" i="10"/>
  <c r="D399" i="10"/>
  <c r="D400" i="10"/>
  <c r="D384" i="10"/>
  <c r="D401" i="10"/>
  <c r="D368" i="10"/>
  <c r="D418" i="10"/>
  <c r="D403" i="10"/>
  <c r="D398" i="10"/>
  <c r="D363" i="10"/>
  <c r="D359" i="10"/>
  <c r="D362" i="10"/>
  <c r="D428" i="10"/>
  <c r="D433" i="10"/>
  <c r="D432" i="10"/>
  <c r="D447" i="10"/>
  <c r="D450" i="10"/>
  <c r="D439" i="10"/>
  <c r="D424" i="10"/>
  <c r="D445" i="10"/>
  <c r="D485" i="10"/>
  <c r="D575" i="10"/>
  <c r="D601" i="10"/>
  <c r="D522" i="10"/>
  <c r="D472" i="10"/>
  <c r="D590" i="10"/>
  <c r="D504" i="10"/>
  <c r="D553" i="10"/>
  <c r="D506" i="10"/>
  <c r="D595" i="10"/>
  <c r="D514" i="10"/>
  <c r="D638" i="10"/>
  <c r="D646" i="10"/>
  <c r="D627" i="10"/>
  <c r="D613" i="10"/>
  <c r="D515" i="10"/>
  <c r="D468" i="10"/>
  <c r="D586" i="10"/>
  <c r="D636" i="10"/>
  <c r="D469" i="10"/>
  <c r="D561" i="10"/>
  <c r="D635" i="10"/>
  <c r="D611" i="10"/>
  <c r="D486" i="10"/>
  <c r="D579" i="10"/>
  <c r="D645" i="10"/>
  <c r="D618" i="10"/>
  <c r="D516" i="10"/>
  <c r="D556" i="10"/>
  <c r="D534" i="10"/>
  <c r="D551" i="10"/>
  <c r="D404" i="10"/>
  <c r="D375" i="10"/>
  <c r="D412" i="10"/>
  <c r="D395" i="10"/>
  <c r="D385" i="10"/>
  <c r="D383" i="10"/>
  <c r="D358" i="10"/>
  <c r="D446" i="10"/>
  <c r="D437" i="10"/>
  <c r="D427" i="10"/>
  <c r="D436" i="10"/>
  <c r="D527" i="10"/>
  <c r="D591" i="10"/>
  <c r="D526" i="10"/>
  <c r="D589" i="10"/>
  <c r="D541" i="10"/>
  <c r="D629" i="10"/>
  <c r="D552" i="10"/>
  <c r="D547" i="10"/>
  <c r="D528" i="10"/>
  <c r="D588" i="10"/>
  <c r="D461" i="10"/>
  <c r="D548" i="10"/>
  <c r="D466" i="10"/>
  <c r="D532" i="10"/>
  <c r="D493" i="10"/>
  <c r="D454" i="10"/>
  <c r="D509" i="10"/>
  <c r="D614" i="10"/>
  <c r="D539" i="10"/>
  <c r="D567" i="10"/>
  <c r="D619" i="10"/>
  <c r="D617" i="10"/>
  <c r="D451" i="10"/>
  <c r="D572" i="10"/>
  <c r="D644" i="10"/>
  <c r="D568" i="10"/>
  <c r="D580" i="10"/>
  <c r="D623" i="10"/>
  <c r="D562" i="10"/>
  <c r="D508" i="10"/>
  <c r="D630" i="10"/>
  <c r="D641" i="10"/>
  <c r="D512" i="10"/>
  <c r="D626" i="10"/>
  <c r="D670" i="10"/>
  <c r="D682" i="10"/>
  <c r="D655" i="10"/>
  <c r="D651" i="10"/>
  <c r="D663" i="10"/>
  <c r="D656" i="10"/>
  <c r="D661" i="10"/>
  <c r="D653" i="10"/>
  <c r="D688" i="10"/>
  <c r="D687" i="10"/>
  <c r="D382" i="10"/>
  <c r="D392" i="10"/>
  <c r="D391" i="10"/>
  <c r="D414" i="10"/>
  <c r="D407" i="10"/>
  <c r="D393" i="10"/>
  <c r="D416" i="10"/>
  <c r="D361" i="10"/>
  <c r="D431" i="10"/>
  <c r="D438" i="10"/>
  <c r="D426" i="10"/>
  <c r="D430" i="10"/>
  <c r="D554" i="10"/>
  <c r="D585" i="10"/>
  <c r="D470" i="10"/>
  <c r="D608" i="10"/>
  <c r="D540" i="10"/>
  <c r="D592" i="10"/>
  <c r="D463" i="10"/>
  <c r="D505" i="10"/>
  <c r="D520" i="10"/>
  <c r="D602" i="10"/>
  <c r="D507" i="10"/>
  <c r="D497" i="10"/>
  <c r="D476" i="10"/>
  <c r="D501" i="10"/>
  <c r="D571" i="10"/>
  <c r="D546" i="10"/>
  <c r="D481" i="10"/>
  <c r="D599" i="10"/>
  <c r="D499" i="10"/>
  <c r="D559" i="10"/>
  <c r="D521" i="10"/>
  <c r="D537" i="10"/>
  <c r="D503" i="10"/>
  <c r="D632" i="10"/>
  <c r="D643" i="10"/>
  <c r="D600" i="10"/>
  <c r="D531" i="10"/>
  <c r="D640" i="10"/>
  <c r="D596" i="10"/>
  <c r="D594" i="10"/>
  <c r="D465" i="10"/>
  <c r="D459" i="10"/>
  <c r="D563" i="10"/>
  <c r="D478" i="10"/>
  <c r="D659" i="10"/>
  <c r="D684" i="10"/>
  <c r="D649" i="10"/>
  <c r="D675" i="10"/>
  <c r="D668" i="10"/>
  <c r="D648" i="10"/>
  <c r="D665" i="10"/>
  <c r="D678" i="10"/>
  <c r="D685" i="10"/>
  <c r="D672" i="10"/>
  <c r="D367" i="10"/>
  <c r="D405" i="10"/>
  <c r="D390" i="10"/>
  <c r="D364" i="10"/>
  <c r="D423" i="10"/>
  <c r="D489" i="10"/>
  <c r="D560" i="10"/>
  <c r="D460" i="10"/>
  <c r="D464" i="10"/>
  <c r="D498" i="10"/>
  <c r="D605" i="10"/>
  <c r="D480" i="10"/>
  <c r="D488" i="10"/>
  <c r="D513" i="10"/>
  <c r="D598" i="10"/>
  <c r="D543" i="10"/>
  <c r="D576" i="10"/>
  <c r="D473" i="10"/>
  <c r="D471" i="10"/>
  <c r="D530" i="10"/>
  <c r="D483" i="10"/>
  <c r="D535" i="10"/>
  <c r="D667" i="10"/>
  <c r="D681" i="10"/>
  <c r="D652" i="10"/>
  <c r="D669" i="10"/>
  <c r="D654" i="10"/>
  <c r="D381" i="10"/>
  <c r="D397" i="10"/>
  <c r="D413" i="10"/>
  <c r="D380" i="10"/>
  <c r="D386" i="10"/>
  <c r="D373" i="10"/>
  <c r="D415" i="10"/>
  <c r="D434" i="10"/>
  <c r="D443" i="10"/>
  <c r="D420" i="10"/>
  <c r="D425" i="10"/>
  <c r="D452" i="10"/>
  <c r="D639" i="10"/>
  <c r="D494" i="10"/>
  <c r="D487" i="10"/>
  <c r="D458" i="10"/>
  <c r="D474" i="10"/>
  <c r="D557" i="10"/>
  <c r="D490" i="10"/>
  <c r="D456" i="10"/>
  <c r="D524" i="10"/>
  <c r="D582" i="10"/>
  <c r="D555" i="10"/>
  <c r="D587" i="10"/>
  <c r="D533" i="10"/>
  <c r="D453" i="10"/>
  <c r="D502" i="10"/>
  <c r="D570" i="10"/>
  <c r="D545" i="10"/>
  <c r="D482" i="10"/>
  <c r="D620" i="10"/>
  <c r="D455" i="10"/>
  <c r="D558" i="10"/>
  <c r="D495" i="10"/>
  <c r="D607" i="10"/>
  <c r="D517" i="10"/>
  <c r="D529" i="10"/>
  <c r="D457" i="10"/>
  <c r="D550" i="10"/>
  <c r="D577" i="10"/>
  <c r="D637" i="10"/>
  <c r="D612" i="10"/>
  <c r="D616" i="10"/>
  <c r="D610" i="10"/>
  <c r="D674" i="10"/>
  <c r="D686" i="10"/>
  <c r="D671" i="10"/>
  <c r="D662" i="10"/>
  <c r="D664" i="10"/>
  <c r="D676" i="10"/>
  <c r="D658" i="10"/>
  <c r="D679" i="10"/>
  <c r="D666" i="10"/>
  <c r="D650" i="10"/>
  <c r="D683" i="10"/>
  <c r="D411" i="10"/>
  <c r="D365" i="10"/>
  <c r="D409" i="10"/>
  <c r="D387" i="10"/>
  <c r="D419" i="10"/>
  <c r="D429" i="10"/>
  <c r="D422" i="10"/>
  <c r="D642" i="10"/>
  <c r="D593" i="10"/>
  <c r="D496" i="10"/>
  <c r="D597" i="10"/>
  <c r="D536" i="10"/>
  <c r="D542" i="10"/>
  <c r="D603" i="10"/>
  <c r="D621" i="10"/>
  <c r="D634" i="10"/>
  <c r="D462" i="10"/>
  <c r="D565" i="10"/>
  <c r="D606" i="10"/>
  <c r="D566" i="10"/>
  <c r="D510" i="10"/>
  <c r="D467" i="10"/>
  <c r="D625" i="10"/>
  <c r="D673" i="10"/>
  <c r="D647" i="10"/>
  <c r="D677" i="10"/>
  <c r="D680" i="10"/>
  <c r="D660" i="10"/>
  <c r="D657" i="10"/>
  <c r="D355" i="10"/>
  <c r="D323" i="10"/>
  <c r="D328" i="10"/>
  <c r="D333" i="10"/>
  <c r="D321" i="10"/>
  <c r="D344" i="10"/>
  <c r="D353" i="10"/>
  <c r="D349" i="10"/>
  <c r="D350" i="10"/>
  <c r="D342" i="10"/>
  <c r="D354" i="10"/>
  <c r="D337" i="10"/>
  <c r="D338" i="10"/>
  <c r="D330" i="10"/>
  <c r="D341" i="10"/>
  <c r="D346" i="10"/>
  <c r="D329" i="10"/>
  <c r="D351" i="10"/>
  <c r="D339" i="10"/>
  <c r="D334" i="10"/>
  <c r="D332" i="10"/>
  <c r="D340" i="10"/>
  <c r="D318" i="10"/>
  <c r="D322" i="10"/>
  <c r="D326" i="10"/>
  <c r="D348" i="10"/>
  <c r="D325" i="10"/>
  <c r="D331" i="10"/>
  <c r="D345" i="10"/>
  <c r="D343" i="10"/>
  <c r="D327" i="10"/>
  <c r="D336" i="10"/>
  <c r="D319" i="10"/>
  <c r="D335" i="10"/>
  <c r="D347" i="10"/>
  <c r="D324" i="10"/>
  <c r="D352" i="10"/>
  <c r="D320" i="10"/>
  <c r="D84" i="3"/>
  <c r="D121" i="3"/>
  <c r="D906" i="3"/>
  <c r="D73" i="3"/>
  <c r="D164" i="3"/>
  <c r="D106" i="3"/>
  <c r="D97" i="3"/>
  <c r="D938" i="3"/>
  <c r="D82" i="3"/>
  <c r="D88" i="3"/>
  <c r="D30" i="3"/>
  <c r="D866" i="3"/>
  <c r="D869" i="3"/>
  <c r="D975" i="3"/>
  <c r="D147" i="3"/>
  <c r="D63" i="3"/>
  <c r="D159" i="3"/>
  <c r="D934" i="3"/>
  <c r="D96" i="3"/>
  <c r="D5" i="3"/>
  <c r="D424" i="3"/>
  <c r="D62" i="3"/>
  <c r="D945" i="3"/>
  <c r="D178" i="3"/>
  <c r="D877" i="3"/>
  <c r="D994" i="3"/>
  <c r="D908" i="3"/>
  <c r="D999" i="3"/>
  <c r="D57" i="3"/>
  <c r="D41" i="3"/>
  <c r="D18" i="3"/>
  <c r="D868" i="3"/>
  <c r="D151" i="3"/>
  <c r="D926" i="3"/>
  <c r="D48" i="3"/>
  <c r="D38" i="3"/>
  <c r="D52" i="3"/>
  <c r="D175" i="3"/>
  <c r="D875" i="3"/>
  <c r="D946" i="3"/>
  <c r="D997" i="3"/>
  <c r="D939" i="3"/>
  <c r="D990" i="3"/>
  <c r="D971" i="3"/>
  <c r="D421" i="3"/>
  <c r="D46" i="3"/>
  <c r="D64" i="3"/>
  <c r="D143" i="3"/>
  <c r="D182" i="3"/>
  <c r="D157" i="3"/>
  <c r="D170" i="3"/>
  <c r="D162" i="3"/>
  <c r="D998" i="3"/>
  <c r="D78" i="3"/>
  <c r="D89" i="3"/>
  <c r="D996" i="3"/>
  <c r="D890" i="3"/>
  <c r="D991" i="3"/>
  <c r="D23" i="3"/>
  <c r="D974" i="3"/>
  <c r="D888" i="3"/>
  <c r="D898" i="3"/>
  <c r="D924" i="3"/>
  <c r="D920" i="3"/>
  <c r="D925" i="3"/>
  <c r="D125" i="3"/>
  <c r="D91" i="3"/>
  <c r="D907" i="3"/>
  <c r="D179" i="3"/>
  <c r="D987" i="3"/>
  <c r="D953" i="3"/>
  <c r="D161" i="3"/>
  <c r="D8" i="3"/>
  <c r="D879" i="3"/>
  <c r="D131" i="3"/>
  <c r="D901" i="3"/>
  <c r="D966" i="3"/>
  <c r="D6" i="3"/>
  <c r="D986" i="3"/>
  <c r="D812" i="3"/>
  <c r="D984" i="3"/>
  <c r="D45" i="3"/>
  <c r="D545" i="3"/>
  <c r="D637" i="3"/>
  <c r="D551" i="3"/>
  <c r="D572" i="3"/>
  <c r="D640" i="3"/>
  <c r="D619" i="3"/>
  <c r="D625" i="3"/>
  <c r="D632" i="3"/>
  <c r="D566" i="3"/>
  <c r="D656" i="3"/>
  <c r="D686" i="3"/>
  <c r="D670" i="3"/>
  <c r="D497" i="3"/>
  <c r="D605" i="3"/>
  <c r="D575" i="3"/>
  <c r="D502" i="3"/>
  <c r="D535" i="3"/>
  <c r="D576" i="3"/>
  <c r="D568" i="3"/>
  <c r="D655" i="3"/>
  <c r="D674" i="3"/>
  <c r="D541" i="3"/>
  <c r="D495" i="3"/>
  <c r="D539" i="3"/>
  <c r="D494" i="3"/>
  <c r="D638" i="3"/>
  <c r="D647" i="3"/>
  <c r="D600" i="3"/>
  <c r="D626" i="3"/>
  <c r="D681" i="3"/>
  <c r="D661" i="3"/>
  <c r="D565" i="3"/>
  <c r="D634" i="3"/>
  <c r="D577" i="3"/>
  <c r="D562" i="3"/>
  <c r="D520" i="3"/>
  <c r="D550" i="3"/>
  <c r="D613" i="3"/>
  <c r="D493" i="3"/>
  <c r="D611" i="3"/>
  <c r="D672" i="3"/>
  <c r="D664" i="3"/>
  <c r="D543" i="3"/>
  <c r="D612" i="3"/>
  <c r="D650" i="3"/>
  <c r="D503" i="3"/>
  <c r="D641" i="3"/>
  <c r="D571" i="3"/>
  <c r="D500" i="3"/>
  <c r="D659" i="3"/>
  <c r="D679" i="3"/>
  <c r="D805" i="3"/>
  <c r="D847" i="3"/>
  <c r="D791" i="3"/>
  <c r="D713" i="3"/>
  <c r="D808" i="3"/>
  <c r="D721" i="3"/>
  <c r="D730" i="3"/>
  <c r="D794" i="3"/>
  <c r="D839" i="3"/>
  <c r="D857" i="3"/>
  <c r="D787" i="3"/>
  <c r="D790" i="3"/>
  <c r="D761" i="3"/>
  <c r="D760" i="3"/>
  <c r="D703" i="3"/>
  <c r="D803" i="3"/>
  <c r="D722" i="3"/>
  <c r="D700" i="3"/>
  <c r="D694" i="3"/>
  <c r="D738" i="3"/>
  <c r="D817" i="3"/>
  <c r="D834" i="3"/>
  <c r="D860" i="3"/>
  <c r="D731" i="3"/>
  <c r="D696" i="3"/>
  <c r="D735" i="3"/>
  <c r="D829" i="3"/>
  <c r="D705" i="3"/>
  <c r="D861" i="3"/>
  <c r="D837" i="3"/>
  <c r="D718" i="3"/>
  <c r="D732" i="3"/>
  <c r="D855" i="3"/>
  <c r="D717" i="3"/>
  <c r="D695" i="3"/>
  <c r="D729" i="3"/>
  <c r="D818" i="3"/>
  <c r="D844" i="3"/>
  <c r="D793" i="3"/>
  <c r="D820" i="3"/>
  <c r="D698" i="3"/>
  <c r="D737" i="3"/>
  <c r="D393" i="3"/>
  <c r="D451" i="3"/>
  <c r="D384" i="3"/>
  <c r="D450" i="3"/>
  <c r="D377" i="3"/>
  <c r="D425" i="3"/>
  <c r="D386" i="3"/>
  <c r="D394" i="3"/>
  <c r="D413" i="3"/>
  <c r="D478" i="3"/>
  <c r="D360" i="3"/>
  <c r="D467" i="3"/>
  <c r="D368" i="3"/>
  <c r="D370" i="3"/>
  <c r="D376" i="3"/>
  <c r="D430" i="3"/>
  <c r="D397" i="3"/>
  <c r="D468" i="3"/>
  <c r="D438" i="3"/>
  <c r="D476" i="3"/>
  <c r="D471" i="3"/>
  <c r="D379" i="3"/>
  <c r="D414" i="3"/>
  <c r="D486" i="3"/>
  <c r="D463" i="3"/>
  <c r="D452" i="3"/>
  <c r="D475" i="3"/>
  <c r="D402" i="3"/>
  <c r="D415" i="3"/>
  <c r="D454" i="3"/>
  <c r="D382" i="3"/>
  <c r="D378" i="3"/>
  <c r="D902" i="3"/>
  <c r="D891" i="3"/>
  <c r="D53" i="3"/>
  <c r="D910" i="3"/>
  <c r="D881" i="3"/>
  <c r="D899" i="3"/>
  <c r="D815" i="3"/>
  <c r="D47" i="3"/>
  <c r="D16" i="3"/>
  <c r="D136" i="3"/>
  <c r="D85" i="3"/>
  <c r="D943" i="3"/>
  <c r="D140" i="3"/>
  <c r="D83" i="3"/>
  <c r="D963" i="3"/>
  <c r="D886" i="3"/>
  <c r="D128" i="3"/>
  <c r="D77" i="3"/>
  <c r="D132" i="3"/>
  <c r="D92" i="3"/>
  <c r="D185" i="3"/>
  <c r="D153" i="3"/>
  <c r="D9" i="3"/>
  <c r="D978" i="3"/>
  <c r="D904" i="3"/>
  <c r="D948" i="3"/>
  <c r="D69" i="3"/>
  <c r="D36" i="3"/>
  <c r="D169" i="3"/>
  <c r="D913" i="3"/>
  <c r="D58" i="3"/>
  <c r="D135" i="3"/>
  <c r="D133" i="3"/>
  <c r="D119" i="3"/>
  <c r="D37" i="3"/>
  <c r="D918" i="3"/>
  <c r="D72" i="3"/>
  <c r="D51" i="3"/>
  <c r="D107" i="3"/>
  <c r="D80" i="3"/>
  <c r="D931" i="3"/>
  <c r="D932" i="3"/>
  <c r="D87" i="3"/>
  <c r="D42" i="3"/>
  <c r="D35" i="3"/>
  <c r="D67" i="3"/>
  <c r="D903" i="3"/>
  <c r="D992" i="3"/>
  <c r="D968" i="3"/>
  <c r="D867" i="3"/>
  <c r="D896" i="3"/>
  <c r="D14" i="3"/>
  <c r="D929" i="3"/>
  <c r="D995" i="3"/>
  <c r="D876" i="3"/>
  <c r="D142" i="3"/>
  <c r="D936" i="3"/>
  <c r="D127" i="3"/>
  <c r="D12" i="3"/>
  <c r="D156" i="3"/>
  <c r="D905" i="3"/>
  <c r="D915" i="3"/>
  <c r="D977" i="3"/>
  <c r="D985" i="3"/>
  <c r="D960" i="3"/>
  <c r="D2" i="3"/>
  <c r="D177" i="3"/>
  <c r="D911" i="3"/>
  <c r="D883" i="3"/>
  <c r="D101" i="3"/>
  <c r="D75" i="3"/>
  <c r="D19" i="3"/>
  <c r="D983" i="3"/>
  <c r="D49" i="3"/>
  <c r="D70" i="3"/>
  <c r="D965" i="3"/>
  <c r="D952" i="3"/>
  <c r="D955" i="3"/>
  <c r="D166" i="3"/>
  <c r="D887" i="3"/>
  <c r="D973" i="3"/>
  <c r="D900" i="3"/>
  <c r="D3" i="3"/>
  <c r="D895" i="3"/>
  <c r="D180" i="3"/>
  <c r="D937" i="3"/>
  <c r="D184" i="3"/>
  <c r="D949" i="3"/>
  <c r="D181" i="3"/>
  <c r="D103" i="3"/>
  <c r="D98" i="3"/>
  <c r="D90" i="3"/>
  <c r="D897" i="3"/>
  <c r="D13" i="3"/>
  <c r="D65" i="3"/>
  <c r="D100" i="3"/>
  <c r="D872" i="3"/>
  <c r="D110" i="3"/>
  <c r="D40" i="3"/>
  <c r="D956" i="3"/>
  <c r="D118" i="3"/>
  <c r="D165" i="3"/>
  <c r="D56" i="3"/>
  <c r="D970" i="3"/>
  <c r="D158" i="3"/>
  <c r="D882" i="3"/>
  <c r="D964" i="3"/>
  <c r="D146" i="3"/>
  <c r="D172" i="3"/>
  <c r="D942" i="3"/>
  <c r="D988" i="3"/>
  <c r="D1001" i="3"/>
  <c r="D21" i="3"/>
  <c r="D423" i="3"/>
  <c r="D114" i="3"/>
  <c r="D154" i="3"/>
  <c r="D982" i="3"/>
  <c r="D4" i="3"/>
  <c r="D99" i="3"/>
  <c r="D892" i="3"/>
  <c r="D507" i="3"/>
  <c r="D533" i="3"/>
  <c r="D617" i="3"/>
  <c r="D598" i="3"/>
  <c r="D552" i="3"/>
  <c r="D629" i="3"/>
  <c r="D633" i="3"/>
  <c r="D684" i="3"/>
  <c r="D676" i="3"/>
  <c r="D553" i="3"/>
  <c r="D574" i="3"/>
  <c r="D557" i="3"/>
  <c r="D595" i="3"/>
  <c r="D511" i="3"/>
  <c r="D519" i="3"/>
  <c r="D680" i="3"/>
  <c r="D514" i="3"/>
  <c r="D564" i="3"/>
  <c r="D504" i="3"/>
  <c r="D532" i="3"/>
  <c r="D628" i="3"/>
  <c r="D593" i="3"/>
  <c r="D678" i="3"/>
  <c r="D610" i="3"/>
  <c r="D630" i="3"/>
  <c r="D622" i="3"/>
  <c r="D643" i="3"/>
  <c r="D496" i="3"/>
  <c r="D499" i="3"/>
  <c r="D544" i="3"/>
  <c r="D690" i="3"/>
  <c r="D624" i="3"/>
  <c r="D506" i="3"/>
  <c r="D602" i="3"/>
  <c r="D530" i="3"/>
  <c r="D594" i="3"/>
  <c r="D573" i="3"/>
  <c r="D691" i="3"/>
  <c r="D809" i="3"/>
  <c r="D825" i="3"/>
  <c r="D813" i="3"/>
  <c r="D836" i="3"/>
  <c r="D714" i="3"/>
  <c r="D755" i="3"/>
  <c r="D764" i="3"/>
  <c r="D854" i="3"/>
  <c r="D783" i="3"/>
  <c r="D784" i="3"/>
  <c r="D750" i="3"/>
  <c r="D757" i="3"/>
  <c r="D746" i="3"/>
  <c r="D795" i="3"/>
  <c r="D826" i="3"/>
  <c r="D806" i="3"/>
  <c r="D830" i="3"/>
  <c r="D797" i="3"/>
  <c r="D726" i="3"/>
  <c r="D788" i="3"/>
  <c r="D736" i="3"/>
  <c r="D754" i="3"/>
  <c r="D752" i="3"/>
  <c r="D819" i="3"/>
  <c r="D702" i="3"/>
  <c r="D745" i="3"/>
  <c r="D846" i="3"/>
  <c r="D814" i="3"/>
  <c r="D828" i="3"/>
  <c r="D801" i="3"/>
  <c r="D775" i="3"/>
  <c r="D727" i="3"/>
  <c r="D366" i="3"/>
  <c r="D406" i="3"/>
  <c r="D473" i="3"/>
  <c r="D398" i="3"/>
  <c r="D381" i="3"/>
  <c r="D388" i="3"/>
  <c r="D447" i="3"/>
  <c r="D410" i="3"/>
  <c r="D462" i="3"/>
  <c r="D449" i="3"/>
  <c r="D485" i="3"/>
  <c r="D404" i="3"/>
  <c r="D436" i="3"/>
  <c r="D391" i="3"/>
  <c r="D362" i="3"/>
  <c r="D363" i="3"/>
  <c r="D372" i="3"/>
  <c r="D390" i="3"/>
  <c r="D380" i="3"/>
  <c r="D458" i="3"/>
  <c r="D431" i="3"/>
  <c r="D405" i="3"/>
  <c r="D399" i="3"/>
  <c r="D427" i="3"/>
  <c r="D109" i="3"/>
  <c r="D941" i="3"/>
  <c r="D976" i="3"/>
  <c r="D79" i="3"/>
  <c r="D95" i="3"/>
  <c r="D993" i="3"/>
  <c r="D167" i="3"/>
  <c r="D112" i="3"/>
  <c r="D152" i="3"/>
  <c r="D27" i="3"/>
  <c r="D76" i="3"/>
  <c r="D163" i="3"/>
  <c r="D1000" i="3"/>
  <c r="D39" i="3"/>
  <c r="D604" i="3"/>
  <c r="D498" i="3"/>
  <c r="D555" i="3"/>
  <c r="D522" i="3"/>
  <c r="D515" i="3"/>
  <c r="D558" i="3"/>
  <c r="D614" i="3"/>
  <c r="D669" i="3"/>
  <c r="D540" i="3"/>
  <c r="D608" i="3"/>
  <c r="D642" i="3"/>
  <c r="D534" i="3"/>
  <c r="D671" i="3"/>
  <c r="D827" i="3"/>
  <c r="D740" i="3"/>
  <c r="D766" i="3"/>
  <c r="D776" i="3"/>
  <c r="D767" i="3"/>
  <c r="D856" i="3"/>
  <c r="D693" i="3"/>
  <c r="D852" i="3"/>
  <c r="D786" i="3"/>
  <c r="D762" i="3"/>
  <c r="D741" i="3"/>
  <c r="D444" i="3"/>
  <c r="D429" i="3"/>
  <c r="D489" i="3"/>
  <c r="D440" i="3"/>
  <c r="D472" i="3"/>
  <c r="D479" i="3"/>
  <c r="D374" i="3"/>
  <c r="D477" i="3"/>
  <c r="D980" i="3"/>
  <c r="D61" i="3"/>
  <c r="D10" i="3"/>
  <c r="D930" i="3"/>
  <c r="D176" i="3"/>
  <c r="D148" i="3"/>
  <c r="D111" i="3"/>
  <c r="D124" i="3"/>
  <c r="D940" i="3"/>
  <c r="D884" i="3"/>
  <c r="D71" i="3"/>
  <c r="D120" i="3"/>
  <c r="D26" i="3"/>
  <c r="D130" i="3"/>
  <c r="D29" i="3"/>
  <c r="D44" i="3"/>
  <c r="D126" i="3"/>
  <c r="D816" i="3"/>
  <c r="D134" i="3"/>
  <c r="D174" i="3"/>
  <c r="D68" i="3"/>
  <c r="D947" i="3"/>
  <c r="D173" i="3"/>
  <c r="D981" i="3"/>
  <c r="D102" i="3"/>
  <c r="D171" i="3"/>
  <c r="D115" i="3"/>
  <c r="D17" i="3"/>
  <c r="D878" i="3"/>
  <c r="D933" i="3"/>
  <c r="D871" i="3"/>
  <c r="D86" i="3"/>
  <c r="D105" i="3"/>
  <c r="D921" i="3"/>
  <c r="D113" i="3"/>
  <c r="D141" i="3"/>
  <c r="D145" i="3"/>
  <c r="D972" i="3"/>
  <c r="D81" i="3"/>
  <c r="D912" i="3"/>
  <c r="D55" i="3"/>
  <c r="D969" i="3"/>
  <c r="D646" i="3"/>
  <c r="D570" i="3"/>
  <c r="D542" i="3"/>
  <c r="D583" i="3"/>
  <c r="D645" i="3"/>
  <c r="D537" i="3"/>
  <c r="D603" i="3"/>
  <c r="D658" i="3"/>
  <c r="D651" i="3"/>
  <c r="D644" i="3"/>
  <c r="D597" i="3"/>
  <c r="D561" i="3"/>
  <c r="D505" i="3"/>
  <c r="D492" i="3"/>
  <c r="D683" i="3"/>
  <c r="D687" i="3"/>
  <c r="D586" i="3"/>
  <c r="D588" i="3"/>
  <c r="D567" i="3"/>
  <c r="D649" i="3"/>
  <c r="D521" i="3"/>
  <c r="D688" i="3"/>
  <c r="D675" i="3"/>
  <c r="D627" i="3"/>
  <c r="D513" i="3"/>
  <c r="D516" i="3"/>
  <c r="D510" i="3"/>
  <c r="D509" i="3"/>
  <c r="D559" i="3"/>
  <c r="D677" i="3"/>
  <c r="D657" i="3"/>
  <c r="D508" i="3"/>
  <c r="D528" i="3"/>
  <c r="D580" i="3"/>
  <c r="D596" i="3"/>
  <c r="D589" i="3"/>
  <c r="D660" i="3"/>
  <c r="D685" i="3"/>
  <c r="D774" i="3"/>
  <c r="D779" i="3"/>
  <c r="D748" i="3"/>
  <c r="D756" i="3"/>
  <c r="D701" i="3"/>
  <c r="D749" i="3"/>
  <c r="D706" i="3"/>
  <c r="D862" i="3"/>
  <c r="D799" i="3"/>
  <c r="D848" i="3"/>
  <c r="D785" i="3"/>
  <c r="D807" i="3"/>
  <c r="D842" i="3"/>
  <c r="D773" i="3"/>
  <c r="D725" i="3"/>
  <c r="D789" i="3"/>
  <c r="D715" i="3"/>
  <c r="D832" i="3"/>
  <c r="D716" i="3"/>
  <c r="D724" i="3"/>
  <c r="D723" i="3"/>
  <c r="D843" i="3"/>
  <c r="D759" i="3"/>
  <c r="D833" i="3"/>
  <c r="D777" i="3"/>
  <c r="D845" i="3"/>
  <c r="D824" i="3"/>
  <c r="D841" i="3"/>
  <c r="D802" i="3"/>
  <c r="D821" i="3"/>
  <c r="D747" i="3"/>
  <c r="D385" i="3"/>
  <c r="D433" i="3"/>
  <c r="D375" i="3"/>
  <c r="D457" i="3"/>
  <c r="D426" i="3"/>
  <c r="D392" i="3"/>
  <c r="D369" i="3"/>
  <c r="D474" i="3"/>
  <c r="D445" i="3"/>
  <c r="D396" i="3"/>
  <c r="D461" i="3"/>
  <c r="D358" i="3"/>
  <c r="D371" i="3"/>
  <c r="D455" i="3"/>
  <c r="D443" i="3"/>
  <c r="D357" i="3"/>
  <c r="D407" i="3"/>
  <c r="D367" i="3"/>
  <c r="D437" i="3"/>
  <c r="D373" i="3"/>
  <c r="D480" i="3"/>
  <c r="D464" i="3"/>
  <c r="D419" i="3"/>
  <c r="D453" i="3"/>
  <c r="D487" i="3"/>
  <c r="D24" i="3"/>
  <c r="D959" i="3"/>
  <c r="D954" i="3"/>
  <c r="D922" i="3"/>
  <c r="D885" i="3"/>
  <c r="D11" i="3"/>
  <c r="D94" i="3"/>
  <c r="D894" i="3"/>
  <c r="D893" i="3"/>
  <c r="D32" i="3"/>
  <c r="D928" i="3"/>
  <c r="D22" i="3"/>
  <c r="D93" i="3"/>
  <c r="D15" i="3"/>
  <c r="D527" i="3"/>
  <c r="D529" i="3"/>
  <c r="D662" i="3"/>
  <c r="D587" i="3"/>
  <c r="D579" i="3"/>
  <c r="D525" i="3"/>
  <c r="D526" i="3"/>
  <c r="D491" i="3"/>
  <c r="D618" i="3"/>
  <c r="D581" i="3"/>
  <c r="D549" i="3"/>
  <c r="D546" i="3"/>
  <c r="D838" i="3"/>
  <c r="D858" i="3"/>
  <c r="D782" i="3"/>
  <c r="D772" i="3"/>
  <c r="D733" i="3"/>
  <c r="D763" i="3"/>
  <c r="D792" i="3"/>
  <c r="D863" i="3"/>
  <c r="D770" i="3"/>
  <c r="D811" i="3"/>
  <c r="D460" i="3"/>
  <c r="D412" i="3"/>
  <c r="D403" i="3"/>
  <c r="D488" i="3"/>
  <c r="D409" i="3"/>
  <c r="D465" i="3"/>
  <c r="D482" i="3"/>
  <c r="D389" i="3"/>
  <c r="D20" i="3"/>
  <c r="D935" i="3"/>
  <c r="D144" i="3"/>
  <c r="D916" i="3"/>
  <c r="D919" i="3"/>
  <c r="D139" i="3"/>
  <c r="D950" i="3"/>
  <c r="D50" i="3"/>
  <c r="D962" i="3"/>
  <c r="D28" i="3"/>
  <c r="D961" i="3"/>
  <c r="D60" i="3"/>
  <c r="D104" i="3"/>
  <c r="D183" i="3"/>
  <c r="D160" i="3"/>
  <c r="D155" i="3"/>
  <c r="D923" i="3"/>
  <c r="D43" i="3"/>
  <c r="D967" i="3"/>
  <c r="D54" i="3"/>
  <c r="D33" i="3"/>
  <c r="D31" i="3"/>
  <c r="D958" i="3"/>
  <c r="D116" i="3"/>
  <c r="D874" i="3"/>
  <c r="D129" i="3"/>
  <c r="D989" i="3"/>
  <c r="D25" i="3"/>
  <c r="D66" i="3"/>
  <c r="D123" i="3"/>
  <c r="D74" i="3"/>
  <c r="D138" i="3"/>
  <c r="D34" i="3"/>
  <c r="D168" i="3"/>
  <c r="D150" i="3"/>
  <c r="D914" i="3"/>
  <c r="D7" i="3"/>
  <c r="D979" i="3"/>
  <c r="D917" i="3"/>
  <c r="D864" i="3"/>
  <c r="D117" i="3"/>
  <c r="D122" i="3"/>
  <c r="D422" i="3"/>
  <c r="D620" i="3"/>
  <c r="D636" i="3"/>
  <c r="D578" i="3"/>
  <c r="D536" i="3"/>
  <c r="D554" i="3"/>
  <c r="D631" i="3"/>
  <c r="D668" i="3"/>
  <c r="D652" i="3"/>
  <c r="D607" i="3"/>
  <c r="D621" i="3"/>
  <c r="D518" i="3"/>
  <c r="D599" i="3"/>
  <c r="D648" i="3"/>
  <c r="D531" i="3"/>
  <c r="D682" i="3"/>
  <c r="D547" i="3"/>
  <c r="D609" i="3"/>
  <c r="D615" i="3"/>
  <c r="D592" i="3"/>
  <c r="D512" i="3"/>
  <c r="D556" i="3"/>
  <c r="D665" i="3"/>
  <c r="D653" i="3"/>
  <c r="D560" i="3"/>
  <c r="D538" i="3"/>
  <c r="D501" i="3"/>
  <c r="D523" i="3"/>
  <c r="D524" i="3"/>
  <c r="D601" i="3"/>
  <c r="D673" i="3"/>
  <c r="D667" i="3"/>
  <c r="D582" i="3"/>
  <c r="D563" i="3"/>
  <c r="D517" i="3"/>
  <c r="D616" i="3"/>
  <c r="D635" i="3"/>
  <c r="D663" i="3"/>
  <c r="D689" i="3"/>
  <c r="D751" i="3"/>
  <c r="D753" i="3"/>
  <c r="D704" i="3"/>
  <c r="D804" i="3"/>
  <c r="D798" i="3"/>
  <c r="D697" i="3"/>
  <c r="D707" i="3"/>
  <c r="D849" i="3"/>
  <c r="D780" i="3"/>
  <c r="D796" i="3"/>
  <c r="D742" i="3"/>
  <c r="D768" i="3"/>
  <c r="D823" i="3"/>
  <c r="D710" i="3"/>
  <c r="D835" i="3"/>
  <c r="D781" i="3"/>
  <c r="D708" i="3"/>
  <c r="D744" i="3"/>
  <c r="D778" i="3"/>
  <c r="D719" i="3"/>
  <c r="D720" i="3"/>
  <c r="D851" i="3"/>
  <c r="D699" i="3"/>
  <c r="D711" i="3"/>
  <c r="D709" i="3"/>
  <c r="D810" i="3"/>
  <c r="D800" i="3"/>
  <c r="D850" i="3"/>
  <c r="D822" i="3"/>
  <c r="D728" i="3"/>
  <c r="D853" i="3"/>
  <c r="D416" i="3"/>
  <c r="D466" i="3"/>
  <c r="D408" i="3"/>
  <c r="D484" i="3"/>
  <c r="D456" i="3"/>
  <c r="D446" i="3"/>
  <c r="D365" i="3"/>
  <c r="D387" i="3"/>
  <c r="D432" i="3"/>
  <c r="D400" i="3"/>
  <c r="D448" i="3"/>
  <c r="D417" i="3"/>
  <c r="D364" i="3"/>
  <c r="D401" i="3"/>
  <c r="D459" i="3"/>
  <c r="D441" i="3"/>
  <c r="D435" i="3"/>
  <c r="D420" i="3"/>
  <c r="D434" i="3"/>
  <c r="D442" i="3"/>
  <c r="D483" i="3"/>
  <c r="D470" i="3"/>
  <c r="D481" i="3"/>
  <c r="D439" i="3"/>
  <c r="D469" i="3"/>
  <c r="D927" i="3"/>
  <c r="D865" i="3"/>
  <c r="D957" i="3"/>
  <c r="D951" i="3"/>
  <c r="D59" i="3"/>
  <c r="D137" i="3"/>
  <c r="D880" i="3"/>
  <c r="D108" i="3"/>
  <c r="D149" i="3"/>
  <c r="D889" i="3"/>
  <c r="D909" i="3"/>
  <c r="D944" i="3"/>
  <c r="D870" i="3"/>
  <c r="D873" i="3"/>
  <c r="D606" i="3"/>
  <c r="D490" i="3"/>
  <c r="D666" i="3"/>
  <c r="D591" i="3"/>
  <c r="D590" i="3"/>
  <c r="D654" i="3"/>
  <c r="D548" i="3"/>
  <c r="D639" i="3"/>
  <c r="D569" i="3"/>
  <c r="D623" i="3"/>
  <c r="D692" i="3"/>
  <c r="D584" i="3"/>
  <c r="D585" i="3"/>
  <c r="D831" i="3"/>
  <c r="D758" i="3"/>
  <c r="D743" i="3"/>
  <c r="D859" i="3"/>
  <c r="D739" i="3"/>
  <c r="D840" i="3"/>
  <c r="D765" i="3"/>
  <c r="D734" i="3"/>
  <c r="D771" i="3"/>
  <c r="D712" i="3"/>
  <c r="D769" i="3"/>
  <c r="D383" i="3"/>
  <c r="D411" i="3"/>
  <c r="D356" i="3"/>
  <c r="D395" i="3"/>
  <c r="D428" i="3"/>
  <c r="D418" i="3"/>
  <c r="D361" i="3"/>
  <c r="D359" i="3"/>
  <c r="D320" i="3"/>
  <c r="D332" i="3"/>
  <c r="D347" i="3"/>
  <c r="D326" i="3"/>
  <c r="D352" i="3"/>
  <c r="D335" i="3"/>
  <c r="D328" i="3"/>
  <c r="D343" i="3"/>
  <c r="D348" i="3"/>
  <c r="D354" i="3"/>
  <c r="D355" i="3"/>
  <c r="D340" i="3"/>
  <c r="D353" i="3"/>
  <c r="D339" i="3"/>
  <c r="D333" i="3"/>
  <c r="D319" i="3"/>
  <c r="D327" i="3"/>
  <c r="D346" i="3"/>
  <c r="D345" i="3"/>
  <c r="D344" i="3"/>
  <c r="D324" i="3"/>
  <c r="D334" i="3"/>
  <c r="D331" i="3"/>
  <c r="D350" i="3"/>
  <c r="D322" i="3"/>
  <c r="D325" i="3"/>
  <c r="D342" i="3"/>
  <c r="D336" i="3"/>
  <c r="D351" i="3"/>
  <c r="D338" i="3"/>
  <c r="D323" i="3"/>
  <c r="D329" i="3"/>
  <c r="D318" i="3"/>
  <c r="D341" i="3"/>
  <c r="D321" i="3"/>
  <c r="D330" i="3"/>
  <c r="D349" i="3"/>
  <c r="D337" i="3"/>
  <c r="D287" i="10"/>
  <c r="D301" i="10"/>
  <c r="D263" i="10"/>
  <c r="D222" i="10"/>
  <c r="D305" i="10"/>
  <c r="D302" i="10"/>
  <c r="D203" i="10"/>
  <c r="D268" i="10"/>
  <c r="D293" i="10"/>
  <c r="D228" i="10"/>
  <c r="D225" i="10"/>
  <c r="D257" i="10"/>
  <c r="D258" i="10"/>
  <c r="D214" i="10"/>
  <c r="D286" i="10"/>
  <c r="D273" i="10"/>
  <c r="D312" i="10"/>
  <c r="D248" i="10"/>
  <c r="D267" i="10"/>
  <c r="D239" i="10"/>
  <c r="D313" i="10"/>
  <c r="D201" i="10"/>
  <c r="D284" i="10"/>
  <c r="D220" i="10"/>
  <c r="D242" i="10"/>
  <c r="D229" i="10"/>
  <c r="D309" i="10"/>
  <c r="D275" i="10"/>
  <c r="D310" i="10"/>
  <c r="D307" i="10"/>
  <c r="D249" i="10"/>
  <c r="D209" i="10"/>
  <c r="D277" i="10"/>
  <c r="D282" i="10"/>
  <c r="D270" i="10"/>
  <c r="D210" i="10"/>
  <c r="D235" i="10"/>
  <c r="D308" i="10"/>
  <c r="D291" i="10"/>
  <c r="D261" i="10"/>
  <c r="D276" i="10"/>
  <c r="D190" i="10"/>
  <c r="D199" i="10"/>
  <c r="D213" i="10"/>
  <c r="D259" i="10"/>
  <c r="D237" i="10"/>
  <c r="D192" i="10"/>
  <c r="D243" i="10"/>
  <c r="D271" i="10"/>
  <c r="D262" i="10"/>
  <c r="D297" i="10"/>
  <c r="D194" i="10"/>
  <c r="D212" i="10"/>
  <c r="D208" i="10"/>
  <c r="D283" i="10"/>
  <c r="D197" i="10"/>
  <c r="D205" i="10"/>
  <c r="D304" i="10"/>
  <c r="D303" i="10"/>
  <c r="D288" i="10"/>
  <c r="D188" i="10"/>
  <c r="D233" i="10"/>
  <c r="D264" i="10"/>
  <c r="D253" i="10"/>
  <c r="D316" i="10"/>
  <c r="D187" i="10"/>
  <c r="D272" i="10"/>
  <c r="D226" i="10"/>
  <c r="D189" i="10"/>
  <c r="D289" i="10"/>
  <c r="D221" i="10"/>
  <c r="D252" i="10"/>
  <c r="D195" i="10"/>
  <c r="D227" i="10"/>
  <c r="D244" i="10"/>
  <c r="D231" i="10"/>
  <c r="D236" i="10"/>
  <c r="D230" i="10"/>
  <c r="D232" i="10"/>
  <c r="D238" i="10"/>
  <c r="D281" i="10"/>
  <c r="D219" i="10"/>
  <c r="D266" i="10"/>
  <c r="D193" i="10"/>
  <c r="D250" i="10"/>
  <c r="D247" i="10"/>
  <c r="D246" i="10"/>
  <c r="D196" i="10"/>
  <c r="D256" i="10"/>
  <c r="D216" i="10"/>
  <c r="D296" i="10"/>
  <c r="D200" i="10"/>
  <c r="D314" i="10"/>
  <c r="D260" i="10"/>
  <c r="D223" i="10"/>
  <c r="D269" i="10"/>
  <c r="D215" i="10"/>
  <c r="D292" i="10"/>
  <c r="D206" i="10"/>
  <c r="D191" i="10"/>
  <c r="D300" i="10"/>
  <c r="D311" i="10"/>
  <c r="D241" i="10"/>
  <c r="D217" i="10"/>
  <c r="D202" i="10"/>
  <c r="D290" i="10"/>
  <c r="D298" i="10"/>
  <c r="D294" i="10"/>
  <c r="D218" i="10"/>
  <c r="D254" i="10"/>
  <c r="D299" i="10"/>
  <c r="D285" i="10"/>
  <c r="D245" i="10"/>
  <c r="D211" i="10"/>
  <c r="D204" i="10"/>
  <c r="D186" i="10"/>
  <c r="D317" i="10"/>
  <c r="D306" i="10"/>
  <c r="D198" i="10"/>
  <c r="D207" i="10"/>
  <c r="D278" i="10"/>
  <c r="D255" i="10"/>
  <c r="D224" i="10"/>
  <c r="D315" i="10"/>
  <c r="D295" i="10"/>
  <c r="D234" i="10"/>
  <c r="D274" i="10"/>
  <c r="D280" i="10"/>
  <c r="D251" i="10"/>
  <c r="D240" i="10"/>
  <c r="D279" i="10"/>
  <c r="D265" i="10"/>
  <c r="D291" i="3"/>
  <c r="D212" i="3"/>
  <c r="D270" i="3"/>
  <c r="D223" i="3"/>
  <c r="D255" i="3"/>
  <c r="D282" i="3"/>
  <c r="D206" i="3"/>
  <c r="D203" i="3"/>
  <c r="D224" i="3"/>
  <c r="D257" i="3"/>
  <c r="D279" i="3"/>
  <c r="D296" i="3"/>
  <c r="D267" i="3"/>
  <c r="D205" i="3"/>
  <c r="D263" i="3"/>
  <c r="D217" i="3"/>
  <c r="D303" i="3"/>
  <c r="D227" i="3"/>
  <c r="D226" i="3"/>
  <c r="D310" i="3"/>
  <c r="D188" i="3"/>
  <c r="D308" i="3"/>
  <c r="D199" i="3"/>
  <c r="D281" i="3"/>
  <c r="D243" i="3"/>
  <c r="D244" i="3"/>
  <c r="D312" i="3"/>
  <c r="D192" i="3"/>
  <c r="D214" i="3"/>
  <c r="D201" i="3"/>
  <c r="D197" i="3"/>
  <c r="D258" i="3"/>
  <c r="D245" i="3"/>
  <c r="D218" i="3"/>
  <c r="D236" i="3"/>
  <c r="D288" i="3"/>
  <c r="D200" i="3"/>
  <c r="D187" i="3"/>
  <c r="D210" i="3"/>
  <c r="D204" i="3"/>
  <c r="D276" i="3"/>
  <c r="D239" i="3"/>
  <c r="D274" i="3"/>
  <c r="D241" i="3"/>
  <c r="D277" i="3"/>
  <c r="D268" i="3"/>
  <c r="D219" i="3"/>
  <c r="D250" i="3"/>
  <c r="D304" i="3"/>
  <c r="D305" i="3"/>
  <c r="D249" i="3"/>
  <c r="D292" i="3"/>
  <c r="D189" i="3"/>
  <c r="D211" i="3"/>
  <c r="D251" i="3"/>
  <c r="D311" i="3"/>
  <c r="D254" i="3"/>
  <c r="D278" i="3"/>
  <c r="D269" i="3"/>
  <c r="D314" i="3"/>
  <c r="D265" i="3"/>
  <c r="D191" i="3"/>
  <c r="D195" i="3"/>
  <c r="D275" i="3"/>
  <c r="D272" i="3"/>
  <c r="D237" i="3"/>
  <c r="D208" i="3"/>
  <c r="D213" i="3"/>
  <c r="D273" i="3"/>
  <c r="D220" i="3"/>
  <c r="D306" i="3"/>
  <c r="D229" i="3"/>
  <c r="D295" i="3"/>
  <c r="D231" i="3"/>
  <c r="D221" i="3"/>
  <c r="D286" i="3"/>
  <c r="D298" i="3"/>
  <c r="D256" i="3"/>
  <c r="D271" i="3"/>
  <c r="D284" i="3"/>
  <c r="D238" i="3"/>
  <c r="D207" i="3"/>
  <c r="D209" i="3"/>
  <c r="D280" i="3"/>
  <c r="D293" i="3"/>
  <c r="D246" i="3"/>
  <c r="D313" i="3"/>
  <c r="D300" i="3"/>
  <c r="D317" i="3"/>
  <c r="D285" i="3"/>
  <c r="D309" i="3"/>
  <c r="D248" i="3"/>
  <c r="D266" i="3"/>
  <c r="D216" i="3"/>
  <c r="D294" i="3"/>
  <c r="D242" i="3"/>
  <c r="D233" i="3"/>
  <c r="D225" i="3"/>
  <c r="D315" i="3"/>
  <c r="D302" i="3"/>
  <c r="D228" i="3"/>
  <c r="D193" i="3"/>
  <c r="D290" i="3"/>
  <c r="D259" i="3"/>
  <c r="D190" i="3"/>
  <c r="D307" i="3"/>
  <c r="D232" i="3"/>
  <c r="D261" i="3"/>
  <c r="D186" i="3"/>
  <c r="D222" i="3"/>
  <c r="D316" i="3"/>
  <c r="D253" i="3"/>
  <c r="D301" i="3"/>
  <c r="D215" i="3"/>
  <c r="D287" i="3"/>
  <c r="D264" i="3"/>
  <c r="D297" i="3"/>
  <c r="D234" i="3"/>
  <c r="D247" i="3"/>
  <c r="D198" i="3"/>
  <c r="D202" i="3"/>
  <c r="D283" i="3"/>
  <c r="D230" i="3"/>
  <c r="D194" i="3"/>
  <c r="D260" i="3"/>
  <c r="D240" i="3"/>
  <c r="D262" i="3"/>
  <c r="D252" i="3"/>
  <c r="D196" i="3"/>
  <c r="D299" i="3"/>
  <c r="D235" i="3"/>
  <c r="D289" i="3"/>
  <c r="C324" i="9" l="1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AB176" i="2"/>
  <c r="AC186" i="2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AA175" i="2"/>
  <c r="AC174" i="2"/>
  <c r="AA173" i="2"/>
  <c r="AC172" i="2"/>
  <c r="AC185" i="2"/>
  <c r="AA182" i="2"/>
  <c r="AC181" i="2"/>
  <c r="AA186" i="2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C325" i="9"/>
  <c r="D325" i="9" s="1"/>
  <c r="C311" i="9"/>
  <c r="C330" i="9"/>
  <c r="C328" i="9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J334" i="11" s="1"/>
  <c r="K334" i="11" s="1"/>
  <c r="M334" i="11" s="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34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J672" i="11" s="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E328" i="9"/>
  <c r="D324" i="9"/>
  <c r="C322" i="9"/>
  <c r="E322" i="9" s="1"/>
  <c r="C320" i="9"/>
  <c r="E320" i="9" s="1"/>
  <c r="C316" i="9"/>
  <c r="C314" i="9"/>
  <c r="E314" i="9" s="1"/>
  <c r="D312" i="9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E297" i="9"/>
  <c r="D297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D329" i="9"/>
  <c r="C323" i="9"/>
  <c r="E323" i="9" s="1"/>
  <c r="C341" i="9"/>
  <c r="D387" i="9"/>
  <c r="H417" i="11"/>
  <c r="J417" i="11" s="1"/>
  <c r="K417" i="11" s="1"/>
  <c r="M417" i="11" s="1"/>
  <c r="E327" i="9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T80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742" i="8"/>
  <c r="K742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K812" i="8"/>
  <c r="J812" i="8"/>
  <c r="K788" i="8"/>
  <c r="J788" i="8"/>
  <c r="J720" i="8"/>
  <c r="K720" i="8"/>
  <c r="J755" i="8"/>
  <c r="K755" i="8"/>
  <c r="J733" i="8"/>
  <c r="K733" i="8"/>
  <c r="J762" i="8"/>
  <c r="K762" i="8"/>
  <c r="K807" i="8"/>
  <c r="J807" i="8"/>
  <c r="J764" i="8"/>
  <c r="K764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K782" i="8"/>
  <c r="J782" i="8"/>
  <c r="J713" i="8"/>
  <c r="K713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717" i="8"/>
  <c r="K717" i="8"/>
  <c r="J701" i="8"/>
  <c r="K701" i="8"/>
  <c r="J735" i="8"/>
  <c r="K735" i="8"/>
  <c r="K792" i="8"/>
  <c r="J792" i="8"/>
  <c r="K804" i="8"/>
  <c r="J804" i="8"/>
  <c r="K800" i="8"/>
  <c r="J800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K777" i="8"/>
  <c r="J777" i="8"/>
  <c r="K802" i="8"/>
  <c r="J802" i="8"/>
  <c r="J723" i="8"/>
  <c r="K723" i="8"/>
  <c r="J691" i="8"/>
  <c r="K691" i="8"/>
  <c r="J692" i="8"/>
  <c r="K692" i="8"/>
  <c r="K786" i="8"/>
  <c r="J786" i="8"/>
  <c r="K790" i="8"/>
  <c r="J790" i="8"/>
  <c r="J734" i="8"/>
  <c r="K734" i="8"/>
  <c r="J699" i="8"/>
  <c r="K699" i="8"/>
  <c r="J757" i="8"/>
  <c r="K757" i="8"/>
  <c r="J758" i="8"/>
  <c r="K758" i="8"/>
  <c r="J728" i="8"/>
  <c r="K728" i="8"/>
  <c r="J694" i="8"/>
  <c r="K694" i="8"/>
  <c r="K774" i="8"/>
  <c r="J774" i="8"/>
  <c r="K811" i="8"/>
  <c r="J811" i="8"/>
  <c r="J722" i="8"/>
  <c r="K722" i="8"/>
  <c r="J756" i="8"/>
  <c r="K756" i="8"/>
  <c r="J770" i="8"/>
  <c r="K770" i="8"/>
  <c r="K814" i="8"/>
  <c r="J814" i="8"/>
  <c r="J753" i="8"/>
  <c r="K753" i="8"/>
  <c r="J765" i="8"/>
  <c r="K76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J319" i="2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S290" i="4" s="1"/>
  <c r="U290" i="4" s="1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H281" i="2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J323" i="2" s="1"/>
  <c r="D298" i="5"/>
  <c r="E298" i="5" s="1"/>
  <c r="H299" i="2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J270" i="2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D336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E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I249" i="11" s="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J200" i="2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5" i="2"/>
  <c r="H1001" i="3"/>
  <c r="F1001" i="3"/>
  <c r="I1001" i="3"/>
  <c r="O995" i="2"/>
  <c r="K1001" i="3"/>
  <c r="J1001" i="3"/>
  <c r="O993" i="2"/>
  <c r="N993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4" i="2"/>
  <c r="K1000" i="3"/>
  <c r="F1000" i="3"/>
  <c r="N994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H351" i="2" s="1"/>
  <c r="D346" i="5"/>
  <c r="I346" i="5" s="1"/>
  <c r="D338" i="5"/>
  <c r="G338" i="5" s="1"/>
  <c r="J339" i="2" s="1"/>
  <c r="D334" i="5"/>
  <c r="F334" i="5" s="1"/>
  <c r="I335" i="2" s="1"/>
  <c r="D306" i="5"/>
  <c r="E306" i="5" s="1"/>
  <c r="H307" i="2" s="1"/>
  <c r="D294" i="5"/>
  <c r="I294" i="5" s="1"/>
  <c r="D262" i="5"/>
  <c r="G262" i="5" s="1"/>
  <c r="J263" i="2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I347" i="2" s="1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J300" i="2" s="1"/>
  <c r="D290" i="5"/>
  <c r="D231" i="5"/>
  <c r="E231" i="5" s="1"/>
  <c r="H232" i="2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H332" i="2" s="1"/>
  <c r="D327" i="5"/>
  <c r="D323" i="5"/>
  <c r="G323" i="5" s="1"/>
  <c r="J324" i="2" s="1"/>
  <c r="D319" i="5"/>
  <c r="G319" i="5" s="1"/>
  <c r="J320" i="2" s="1"/>
  <c r="D317" i="5"/>
  <c r="E317" i="5" s="1"/>
  <c r="H318" i="2" s="1"/>
  <c r="D312" i="5"/>
  <c r="D311" i="5"/>
  <c r="G311" i="5" s="1"/>
  <c r="J312" i="2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J244" i="2" s="1"/>
  <c r="D240" i="5"/>
  <c r="E240" i="5" s="1"/>
  <c r="H241" i="2" s="1"/>
  <c r="D239" i="5"/>
  <c r="D236" i="5"/>
  <c r="D235" i="5"/>
  <c r="G235" i="5" s="1"/>
  <c r="J236" i="2" s="1"/>
  <c r="D228" i="5"/>
  <c r="E228" i="5" s="1"/>
  <c r="H229" i="2" s="1"/>
  <c r="D227" i="5"/>
  <c r="G227" i="5" s="1"/>
  <c r="J228" i="2" s="1"/>
  <c r="D224" i="5"/>
  <c r="D223" i="5"/>
  <c r="E223" i="5" s="1"/>
  <c r="H224" i="2" s="1"/>
  <c r="D219" i="5"/>
  <c r="G219" i="5" s="1"/>
  <c r="J220" i="2" s="1"/>
  <c r="D215" i="5"/>
  <c r="E215" i="5" s="1"/>
  <c r="H216" i="2" s="1"/>
  <c r="D211" i="5"/>
  <c r="E211" i="5" s="1"/>
  <c r="H212" i="2" s="1"/>
  <c r="D196" i="5"/>
  <c r="D195" i="5"/>
  <c r="F195" i="5" s="1"/>
  <c r="I196" i="2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J233" i="11" s="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65" i="9"/>
  <c r="D265" i="9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G275" i="9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J330" i="2" s="1"/>
  <c r="D315" i="5"/>
  <c r="E315" i="5" s="1"/>
  <c r="H316" i="2" s="1"/>
  <c r="D307" i="5"/>
  <c r="D303" i="5"/>
  <c r="E303" i="5" s="1"/>
  <c r="H304" i="2" s="1"/>
  <c r="D295" i="5"/>
  <c r="I295" i="5" s="1"/>
  <c r="D291" i="5"/>
  <c r="I291" i="5" s="1"/>
  <c r="D287" i="5"/>
  <c r="E287" i="5" s="1"/>
  <c r="H288" i="2" s="1"/>
  <c r="D281" i="5"/>
  <c r="G281" i="5" s="1"/>
  <c r="J282" i="2" s="1"/>
  <c r="D275" i="5"/>
  <c r="I275" i="5" s="1"/>
  <c r="D271" i="5"/>
  <c r="I271" i="5" s="1"/>
  <c r="D267" i="5"/>
  <c r="E267" i="5" s="1"/>
  <c r="H268" i="2" s="1"/>
  <c r="D263" i="5"/>
  <c r="E263" i="5" s="1"/>
  <c r="H264" i="2" s="1"/>
  <c r="D257" i="5"/>
  <c r="G257" i="5" s="1"/>
  <c r="J258" i="2" s="1"/>
  <c r="D255" i="5"/>
  <c r="I255" i="5" s="1"/>
  <c r="D251" i="5"/>
  <c r="E251" i="5" s="1"/>
  <c r="H252" i="2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I349" i="2" s="1"/>
  <c r="D316" i="5"/>
  <c r="G316" i="5" s="1"/>
  <c r="J317" i="2" s="1"/>
  <c r="D314" i="5"/>
  <c r="D310" i="5"/>
  <c r="D308" i="5"/>
  <c r="G308" i="5" s="1"/>
  <c r="J309" i="2" s="1"/>
  <c r="D304" i="5"/>
  <c r="G304" i="5" s="1"/>
  <c r="J305" i="2" s="1"/>
  <c r="D300" i="5"/>
  <c r="G300" i="5" s="1"/>
  <c r="J301" i="2" s="1"/>
  <c r="D296" i="5"/>
  <c r="G296" i="5" s="1"/>
  <c r="J297" i="2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H356" i="2" s="1"/>
  <c r="D351" i="5"/>
  <c r="D347" i="5"/>
  <c r="D343" i="5"/>
  <c r="D339" i="5"/>
  <c r="E339" i="5" s="1"/>
  <c r="H340" i="2" s="1"/>
  <c r="D335" i="5"/>
  <c r="E335" i="5" s="1"/>
  <c r="H336" i="2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J212" i="2" s="1"/>
  <c r="D207" i="5"/>
  <c r="G207" i="5" s="1"/>
  <c r="J208" i="2" s="1"/>
  <c r="D203" i="5"/>
  <c r="D200" i="5"/>
  <c r="F200" i="5" s="1"/>
  <c r="I201" i="2" s="1"/>
  <c r="D192" i="5"/>
  <c r="F192" i="5" s="1"/>
  <c r="I193" i="2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J346" i="2" s="1"/>
  <c r="D337" i="5"/>
  <c r="D333" i="5"/>
  <c r="D325" i="5"/>
  <c r="G325" i="5" s="1"/>
  <c r="J326" i="2" s="1"/>
  <c r="D321" i="5"/>
  <c r="D313" i="5"/>
  <c r="D309" i="5"/>
  <c r="D305" i="5"/>
  <c r="D301" i="5"/>
  <c r="D297" i="5"/>
  <c r="D293" i="5"/>
  <c r="G293" i="5" s="1"/>
  <c r="J294" i="2" s="1"/>
  <c r="G292" i="5"/>
  <c r="J293" i="2" s="1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J198" i="2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H333" i="2" s="1"/>
  <c r="D328" i="5"/>
  <c r="I328" i="5" s="1"/>
  <c r="D324" i="5"/>
  <c r="I324" i="5" s="1"/>
  <c r="D320" i="5"/>
  <c r="I320" i="5" s="1"/>
  <c r="D264" i="5"/>
  <c r="E264" i="5" s="1"/>
  <c r="H265" i="2" s="1"/>
  <c r="D260" i="5"/>
  <c r="E260" i="5" s="1"/>
  <c r="H261" i="2" s="1"/>
  <c r="D256" i="5"/>
  <c r="E256" i="5" s="1"/>
  <c r="H257" i="2" s="1"/>
  <c r="D244" i="5"/>
  <c r="D232" i="5"/>
  <c r="D208" i="5"/>
  <c r="E208" i="5" s="1"/>
  <c r="H209" i="2" s="1"/>
  <c r="D188" i="5"/>
  <c r="E188" i="5" s="1"/>
  <c r="H189" i="2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J294" i="11" l="1"/>
  <c r="I334" i="11"/>
  <c r="I234" i="11"/>
  <c r="I217" i="11"/>
  <c r="E342" i="9"/>
  <c r="F329" i="2"/>
  <c r="O329" i="2" s="1"/>
  <c r="G329" i="2"/>
  <c r="P329" i="2" s="1"/>
  <c r="E329" i="2"/>
  <c r="N329" i="2" s="1"/>
  <c r="E319" i="2"/>
  <c r="N319" i="2" s="1"/>
  <c r="F319" i="2"/>
  <c r="O319" i="2" s="1"/>
  <c r="G319" i="2"/>
  <c r="P319" i="2" s="1"/>
  <c r="E280" i="2"/>
  <c r="N280" i="2" s="1"/>
  <c r="F280" i="2"/>
  <c r="O280" i="2" s="1"/>
  <c r="G280" i="2"/>
  <c r="P280" i="2" s="1"/>
  <c r="G353" i="2"/>
  <c r="P353" i="2" s="1"/>
  <c r="E353" i="2"/>
  <c r="N353" i="2" s="1"/>
  <c r="F353" i="2"/>
  <c r="O353" i="2" s="1"/>
  <c r="G256" i="2"/>
  <c r="P256" i="2" s="1"/>
  <c r="E256" i="2"/>
  <c r="N256" i="2" s="1"/>
  <c r="F256" i="2"/>
  <c r="O256" i="2" s="1"/>
  <c r="G272" i="2"/>
  <c r="P272" i="2" s="1"/>
  <c r="E272" i="2"/>
  <c r="N272" i="2" s="1"/>
  <c r="F272" i="2"/>
  <c r="O272" i="2" s="1"/>
  <c r="E292" i="2"/>
  <c r="N292" i="2" s="1"/>
  <c r="F292" i="2"/>
  <c r="O292" i="2" s="1"/>
  <c r="G292" i="2"/>
  <c r="P292" i="2" s="1"/>
  <c r="F274" i="2"/>
  <c r="O274" i="2" s="1"/>
  <c r="G274" i="2"/>
  <c r="P274" i="2" s="1"/>
  <c r="E274" i="2"/>
  <c r="N274" i="2" s="1"/>
  <c r="E295" i="2"/>
  <c r="N295" i="2" s="1"/>
  <c r="F295" i="2"/>
  <c r="O295" i="2" s="1"/>
  <c r="G295" i="2"/>
  <c r="P295" i="2" s="1"/>
  <c r="E347" i="2"/>
  <c r="N347" i="2" s="1"/>
  <c r="F347" i="2"/>
  <c r="O347" i="2" s="1"/>
  <c r="G347" i="2"/>
  <c r="P347" i="2" s="1"/>
  <c r="F321" i="2"/>
  <c r="O321" i="2" s="1"/>
  <c r="G321" i="2"/>
  <c r="P321" i="2" s="1"/>
  <c r="E321" i="2"/>
  <c r="N321" i="2" s="1"/>
  <c r="E276" i="2"/>
  <c r="N276" i="2" s="1"/>
  <c r="F276" i="2"/>
  <c r="O276" i="2" s="1"/>
  <c r="G276" i="2"/>
  <c r="P276" i="2" s="1"/>
  <c r="E296" i="2"/>
  <c r="N296" i="2" s="1"/>
  <c r="F296" i="2"/>
  <c r="O296" i="2" s="1"/>
  <c r="G296" i="2"/>
  <c r="P296" i="2" s="1"/>
  <c r="E342" i="2"/>
  <c r="N342" i="2" s="1"/>
  <c r="F342" i="2"/>
  <c r="O342" i="2" s="1"/>
  <c r="G342" i="2"/>
  <c r="P342" i="2" s="1"/>
  <c r="E207" i="2"/>
  <c r="N207" i="2" s="1"/>
  <c r="F207" i="2"/>
  <c r="O207" i="2" s="1"/>
  <c r="G207" i="2"/>
  <c r="P207" i="2" s="1"/>
  <c r="F325" i="2"/>
  <c r="O325" i="2" s="1"/>
  <c r="G325" i="2"/>
  <c r="P325" i="2" s="1"/>
  <c r="E325" i="2"/>
  <c r="N325" i="2" s="1"/>
  <c r="G341" i="2"/>
  <c r="P341" i="2" s="1"/>
  <c r="F341" i="2"/>
  <c r="O341" i="2" s="1"/>
  <c r="E341" i="2"/>
  <c r="N341" i="2" s="1"/>
  <c r="G223" i="2"/>
  <c r="P223" i="2" s="1"/>
  <c r="E223" i="2"/>
  <c r="N223" i="2" s="1"/>
  <c r="F223" i="2"/>
  <c r="O223" i="2" s="1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J196" i="2" s="1"/>
  <c r="F329" i="5"/>
  <c r="I330" i="2" s="1"/>
  <c r="T343" i="4"/>
  <c r="T336" i="4"/>
  <c r="P815" i="4"/>
  <c r="T342" i="4"/>
  <c r="T348" i="4"/>
  <c r="S237" i="4"/>
  <c r="E279" i="5"/>
  <c r="H280" i="2" s="1"/>
  <c r="F222" i="5"/>
  <c r="I223" i="2" s="1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I339" i="2" s="1"/>
  <c r="F280" i="5"/>
  <c r="I281" i="2" s="1"/>
  <c r="S274" i="4"/>
  <c r="U274" i="4" s="1"/>
  <c r="I280" i="5"/>
  <c r="S338" i="4"/>
  <c r="U338" i="4" s="1"/>
  <c r="G280" i="5"/>
  <c r="J281" i="2" s="1"/>
  <c r="I513" i="11"/>
  <c r="J513" i="11"/>
  <c r="J193" i="1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H263" i="2" s="1"/>
  <c r="S234" i="4"/>
  <c r="U234" i="4" s="1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I212" i="2" s="1"/>
  <c r="T214" i="4"/>
  <c r="T269" i="4"/>
  <c r="T244" i="4"/>
  <c r="F358" i="5"/>
  <c r="E334" i="5"/>
  <c r="H335" i="2" s="1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H319" i="2" s="1"/>
  <c r="T347" i="4"/>
  <c r="S203" i="4"/>
  <c r="S255" i="4"/>
  <c r="U255" i="4" s="1"/>
  <c r="I269" i="5"/>
  <c r="S258" i="4"/>
  <c r="U258" i="4" s="1"/>
  <c r="F318" i="5"/>
  <c r="I319" i="2" s="1"/>
  <c r="E358" i="5"/>
  <c r="T294" i="4"/>
  <c r="T225" i="4"/>
  <c r="S343" i="4"/>
  <c r="S336" i="4"/>
  <c r="U336" i="4" s="1"/>
  <c r="S284" i="4"/>
  <c r="V284" i="4" s="1"/>
  <c r="T255" i="4"/>
  <c r="T221" i="4"/>
  <c r="G222" i="5"/>
  <c r="J223" i="2" s="1"/>
  <c r="G334" i="5"/>
  <c r="J335" i="2" s="1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J299" i="2" s="1"/>
  <c r="T310" i="4"/>
  <c r="S332" i="4"/>
  <c r="T373" i="4"/>
  <c r="E273" i="5"/>
  <c r="H274" i="2" s="1"/>
  <c r="G331" i="5"/>
  <c r="J332" i="2" s="1"/>
  <c r="G294" i="5"/>
  <c r="J295" i="2" s="1"/>
  <c r="T332" i="4"/>
  <c r="V332" i="4" s="1"/>
  <c r="T250" i="4"/>
  <c r="T340" i="4"/>
  <c r="V340" i="4" s="1"/>
  <c r="W340" i="4" s="1"/>
  <c r="F279" i="5"/>
  <c r="I280" i="2" s="1"/>
  <c r="E269" i="5"/>
  <c r="H270" i="2" s="1"/>
  <c r="S247" i="4"/>
  <c r="U247" i="4" s="1"/>
  <c r="S333" i="4"/>
  <c r="U333" i="4" s="1"/>
  <c r="F298" i="5"/>
  <c r="I299" i="2" s="1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H295" i="2" s="1"/>
  <c r="T353" i="4"/>
  <c r="F294" i="5"/>
  <c r="I295" i="2" s="1"/>
  <c r="T355" i="4"/>
  <c r="V258" i="4"/>
  <c r="G346" i="5"/>
  <c r="J347" i="2" s="1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H347" i="2" s="1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J280" i="2" s="1"/>
  <c r="I195" i="5"/>
  <c r="E195" i="5"/>
  <c r="H196" i="2" s="1"/>
  <c r="T237" i="4"/>
  <c r="V237" i="4" s="1"/>
  <c r="E299" i="5"/>
  <c r="H300" i="2" s="1"/>
  <c r="V467" i="4"/>
  <c r="W467" i="4" s="1"/>
  <c r="F464" i="5"/>
  <c r="T415" i="4"/>
  <c r="S392" i="4"/>
  <c r="F262" i="5"/>
  <c r="I263" i="2" s="1"/>
  <c r="I298" i="5"/>
  <c r="F269" i="5"/>
  <c r="I270" i="2" s="1"/>
  <c r="I306" i="5"/>
  <c r="F322" i="5"/>
  <c r="I323" i="2" s="1"/>
  <c r="I338" i="5"/>
  <c r="G350" i="5"/>
  <c r="J351" i="2" s="1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E160" i="2"/>
  <c r="N160" i="2" s="1"/>
  <c r="H159" i="3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J349" i="2" s="1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E199" i="5"/>
  <c r="H200" i="2" s="1"/>
  <c r="T187" i="4"/>
  <c r="T205" i="4"/>
  <c r="T213" i="4"/>
  <c r="S208" i="4"/>
  <c r="U208" i="4" s="1"/>
  <c r="T286" i="4"/>
  <c r="T222" i="4"/>
  <c r="V334" i="4"/>
  <c r="W334" i="4" s="1"/>
  <c r="X334" i="4" s="1"/>
  <c r="E243" i="5"/>
  <c r="H244" i="2" s="1"/>
  <c r="F445" i="5"/>
  <c r="T441" i="4"/>
  <c r="S401" i="4"/>
  <c r="I475" i="5"/>
  <c r="I394" i="5"/>
  <c r="I398" i="5"/>
  <c r="F475" i="5"/>
  <c r="T420" i="4"/>
  <c r="F350" i="5"/>
  <c r="I351" i="2" s="1"/>
  <c r="T219" i="4"/>
  <c r="I262" i="5"/>
  <c r="G306" i="5"/>
  <c r="J307" i="2" s="1"/>
  <c r="F306" i="5"/>
  <c r="I307" i="2" s="1"/>
  <c r="E338" i="5"/>
  <c r="H339" i="2" s="1"/>
  <c r="I350" i="5"/>
  <c r="T261" i="4"/>
  <c r="S337" i="4"/>
  <c r="U337" i="4" s="1"/>
  <c r="T252" i="4"/>
  <c r="T224" i="4"/>
  <c r="F199" i="5"/>
  <c r="I200" i="2" s="1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V163" i="4" s="1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F90" i="2" s="1"/>
  <c r="O90" i="2" s="1"/>
  <c r="I89" i="3" s="1"/>
  <c r="I57" i="5"/>
  <c r="E27" i="5"/>
  <c r="H28" i="2" s="1"/>
  <c r="S922" i="4"/>
  <c r="T922" i="4"/>
  <c r="T82" i="4"/>
  <c r="S18" i="4"/>
  <c r="T18" i="4"/>
  <c r="T861" i="4"/>
  <c r="I511" i="3"/>
  <c r="F160" i="2"/>
  <c r="O160" i="2" s="1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X344" i="4" s="1"/>
  <c r="Y344" i="4" s="1"/>
  <c r="AE344" i="4" s="1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I370" i="3"/>
  <c r="I453" i="3"/>
  <c r="I469" i="3"/>
  <c r="I481" i="3"/>
  <c r="I485" i="3"/>
  <c r="I489" i="3"/>
  <c r="I497" i="3"/>
  <c r="T426" i="4"/>
  <c r="T439" i="4"/>
  <c r="V439" i="4" s="1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H323" i="2" s="1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H342" i="2" s="1"/>
  <c r="E275" i="5"/>
  <c r="H276" i="2" s="1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H256" i="2" s="1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J191" i="2" s="1"/>
  <c r="I190" i="5"/>
  <c r="S254" i="4"/>
  <c r="S261" i="4"/>
  <c r="U261" i="4" s="1"/>
  <c r="F190" i="5"/>
  <c r="I191" i="2" s="1"/>
  <c r="I207" i="5"/>
  <c r="T197" i="4"/>
  <c r="T203" i="4"/>
  <c r="V203" i="4" s="1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H191" i="2" s="1"/>
  <c r="E222" i="5"/>
  <c r="H223" i="2" s="1"/>
  <c r="G206" i="5"/>
  <c r="J207" i="2" s="1"/>
  <c r="E206" i="5"/>
  <c r="H207" i="2" s="1"/>
  <c r="T251" i="4"/>
  <c r="R263" i="4"/>
  <c r="S263" i="4"/>
  <c r="T254" i="4"/>
  <c r="F206" i="5"/>
  <c r="I207" i="2" s="1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V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6" i="2" s="1"/>
  <c r="I215" i="5"/>
  <c r="E227" i="5"/>
  <c r="H228" i="2" s="1"/>
  <c r="F227" i="5"/>
  <c r="I228" i="2" s="1"/>
  <c r="I227" i="5"/>
  <c r="E239" i="5"/>
  <c r="H240" i="2" s="1"/>
  <c r="I239" i="5"/>
  <c r="F239" i="5"/>
  <c r="I240" i="2" s="1"/>
  <c r="G239" i="5"/>
  <c r="J240" i="2" s="1"/>
  <c r="E253" i="5"/>
  <c r="H254" i="2" s="1"/>
  <c r="I253" i="5"/>
  <c r="G253" i="5"/>
  <c r="J254" i="2" s="1"/>
  <c r="F253" i="5"/>
  <c r="I254" i="2" s="1"/>
  <c r="G268" i="5"/>
  <c r="J269" i="2" s="1"/>
  <c r="E268" i="5"/>
  <c r="H269" i="2" s="1"/>
  <c r="F268" i="5"/>
  <c r="I269" i="2" s="1"/>
  <c r="I268" i="5"/>
  <c r="I277" i="5"/>
  <c r="F277" i="5"/>
  <c r="I278" i="2" s="1"/>
  <c r="G277" i="5"/>
  <c r="J278" i="2" s="1"/>
  <c r="I311" i="5"/>
  <c r="E311" i="5"/>
  <c r="H312" i="2" s="1"/>
  <c r="F323" i="5"/>
  <c r="I324" i="2" s="1"/>
  <c r="I323" i="5"/>
  <c r="R312" i="4"/>
  <c r="S312" i="4"/>
  <c r="T312" i="4"/>
  <c r="I210" i="5"/>
  <c r="F210" i="5"/>
  <c r="I211" i="2" s="1"/>
  <c r="G210" i="5"/>
  <c r="J211" i="2" s="1"/>
  <c r="E210" i="5"/>
  <c r="H211" i="2" s="1"/>
  <c r="F302" i="5"/>
  <c r="I303" i="2" s="1"/>
  <c r="G302" i="5"/>
  <c r="J303" i="2" s="1"/>
  <c r="E302" i="5"/>
  <c r="H303" i="2" s="1"/>
  <c r="I302" i="5"/>
  <c r="I326" i="5"/>
  <c r="G326" i="5"/>
  <c r="J327" i="2" s="1"/>
  <c r="E326" i="5"/>
  <c r="H327" i="2" s="1"/>
  <c r="T267" i="4"/>
  <c r="R267" i="4"/>
  <c r="S269" i="4"/>
  <c r="R269" i="4"/>
  <c r="F326" i="5"/>
  <c r="I327" i="2" s="1"/>
  <c r="T346" i="4"/>
  <c r="T193" i="4"/>
  <c r="G215" i="5"/>
  <c r="J216" i="2" s="1"/>
  <c r="S315" i="4"/>
  <c r="U315" i="4" s="1"/>
  <c r="I303" i="5"/>
  <c r="F311" i="5"/>
  <c r="I312" i="2" s="1"/>
  <c r="E323" i="5"/>
  <c r="H324" i="2" s="1"/>
  <c r="S231" i="4"/>
  <c r="T277" i="4"/>
  <c r="E366" i="5"/>
  <c r="S227" i="4"/>
  <c r="U227" i="4" s="1"/>
  <c r="S351" i="4"/>
  <c r="E219" i="5"/>
  <c r="H220" i="2" s="1"/>
  <c r="F219" i="5"/>
  <c r="I220" i="2" s="1"/>
  <c r="I219" i="5"/>
  <c r="I228" i="5"/>
  <c r="F228" i="5"/>
  <c r="I229" i="2" s="1"/>
  <c r="G228" i="5"/>
  <c r="J229" i="2" s="1"/>
  <c r="I240" i="5"/>
  <c r="F240" i="5"/>
  <c r="I241" i="2" s="1"/>
  <c r="G240" i="5"/>
  <c r="J241" i="2" s="1"/>
  <c r="G259" i="5"/>
  <c r="J260" i="2" s="1"/>
  <c r="E259" i="5"/>
  <c r="H260" i="2" s="1"/>
  <c r="F259" i="5"/>
  <c r="I260" i="2" s="1"/>
  <c r="I259" i="5"/>
  <c r="G272" i="5"/>
  <c r="J273" i="2" s="1"/>
  <c r="F272" i="5"/>
  <c r="I273" i="2" s="1"/>
  <c r="E272" i="5"/>
  <c r="H273" i="2" s="1"/>
  <c r="I272" i="5"/>
  <c r="E283" i="5"/>
  <c r="H284" i="2" s="1"/>
  <c r="F283" i="5"/>
  <c r="I284" i="2" s="1"/>
  <c r="I283" i="5"/>
  <c r="G283" i="5"/>
  <c r="J284" i="2" s="1"/>
  <c r="G312" i="5"/>
  <c r="J313" i="2" s="1"/>
  <c r="I312" i="5"/>
  <c r="F312" i="5"/>
  <c r="I313" i="2" s="1"/>
  <c r="E312" i="5"/>
  <c r="H313" i="2" s="1"/>
  <c r="E327" i="5"/>
  <c r="H328" i="2" s="1"/>
  <c r="F327" i="5"/>
  <c r="I328" i="2" s="1"/>
  <c r="I327" i="5"/>
  <c r="I231" i="5"/>
  <c r="F231" i="5"/>
  <c r="I232" i="2" s="1"/>
  <c r="G231" i="5"/>
  <c r="J232" i="2" s="1"/>
  <c r="I330" i="5"/>
  <c r="E330" i="5"/>
  <c r="H331" i="2" s="1"/>
  <c r="G330" i="5"/>
  <c r="J331" i="2" s="1"/>
  <c r="R288" i="4"/>
  <c r="S288" i="4"/>
  <c r="T288" i="4"/>
  <c r="G327" i="5"/>
  <c r="J328" i="2" s="1"/>
  <c r="T217" i="4"/>
  <c r="S189" i="4"/>
  <c r="U189" i="4" s="1"/>
  <c r="S217" i="4"/>
  <c r="U217" i="4" s="1"/>
  <c r="S307" i="4"/>
  <c r="U307" i="4" s="1"/>
  <c r="T303" i="4"/>
  <c r="T351" i="4"/>
  <c r="E196" i="5"/>
  <c r="H197" i="2" s="1"/>
  <c r="G196" i="5"/>
  <c r="J197" i="2" s="1"/>
  <c r="I196" i="5"/>
  <c r="F196" i="5"/>
  <c r="I197" i="2" s="1"/>
  <c r="F223" i="5"/>
  <c r="I224" i="2" s="1"/>
  <c r="G223" i="5"/>
  <c r="J224" i="2" s="1"/>
  <c r="I223" i="5"/>
  <c r="E235" i="5"/>
  <c r="H236" i="2" s="1"/>
  <c r="I235" i="5"/>
  <c r="F235" i="5"/>
  <c r="I236" i="2" s="1"/>
  <c r="F243" i="5"/>
  <c r="I244" i="2" s="1"/>
  <c r="I243" i="5"/>
  <c r="E261" i="5"/>
  <c r="H262" i="2" s="1"/>
  <c r="F261" i="5"/>
  <c r="I262" i="2" s="1"/>
  <c r="I261" i="5"/>
  <c r="G261" i="5"/>
  <c r="J262" i="2" s="1"/>
  <c r="G273" i="5"/>
  <c r="J274" i="2" s="1"/>
  <c r="F273" i="5"/>
  <c r="I274" i="2" s="1"/>
  <c r="G284" i="5"/>
  <c r="J285" i="2" s="1"/>
  <c r="E284" i="5"/>
  <c r="H285" i="2" s="1"/>
  <c r="F284" i="5"/>
  <c r="I285" i="2" s="1"/>
  <c r="I284" i="5"/>
  <c r="G317" i="5"/>
  <c r="J318" i="2" s="1"/>
  <c r="F317" i="5"/>
  <c r="I318" i="2" s="1"/>
  <c r="F331" i="5"/>
  <c r="I332" i="2" s="1"/>
  <c r="I331" i="5"/>
  <c r="R304" i="4"/>
  <c r="S304" i="4"/>
  <c r="T304" i="4"/>
  <c r="I290" i="5"/>
  <c r="G290" i="5"/>
  <c r="J291" i="2" s="1"/>
  <c r="E290" i="5"/>
  <c r="H291" i="2" s="1"/>
  <c r="G342" i="5"/>
  <c r="J343" i="2" s="1"/>
  <c r="E342" i="5"/>
  <c r="H343" i="2" s="1"/>
  <c r="I342" i="5"/>
  <c r="F342" i="5"/>
  <c r="I343" i="2" s="1"/>
  <c r="S267" i="4"/>
  <c r="R275" i="4"/>
  <c r="S275" i="4"/>
  <c r="E277" i="5"/>
  <c r="H278" i="2" s="1"/>
  <c r="F330" i="5"/>
  <c r="I331" i="2" s="1"/>
  <c r="T189" i="4"/>
  <c r="S193" i="4"/>
  <c r="U193" i="4" s="1"/>
  <c r="F366" i="5"/>
  <c r="T307" i="4"/>
  <c r="E224" i="5"/>
  <c r="H225" i="2" s="1"/>
  <c r="F224" i="5"/>
  <c r="I225" i="2" s="1"/>
  <c r="G224" i="5"/>
  <c r="J225" i="2" s="1"/>
  <c r="I224" i="5"/>
  <c r="I236" i="5"/>
  <c r="F236" i="5"/>
  <c r="I237" i="2" s="1"/>
  <c r="G236" i="5"/>
  <c r="J237" i="2" s="1"/>
  <c r="E236" i="5"/>
  <c r="H237" i="2" s="1"/>
  <c r="F247" i="5"/>
  <c r="I248" i="2" s="1"/>
  <c r="I247" i="5"/>
  <c r="G247" i="5"/>
  <c r="J248" i="2" s="1"/>
  <c r="E247" i="5"/>
  <c r="H248" i="2" s="1"/>
  <c r="I265" i="5"/>
  <c r="G265" i="5"/>
  <c r="J266" i="2" s="1"/>
  <c r="F265" i="5"/>
  <c r="I266" i="2" s="1"/>
  <c r="G276" i="5"/>
  <c r="J277" i="2" s="1"/>
  <c r="E276" i="5"/>
  <c r="H277" i="2" s="1"/>
  <c r="I276" i="5"/>
  <c r="F276" i="5"/>
  <c r="I277" i="2" s="1"/>
  <c r="G288" i="5"/>
  <c r="J289" i="2" s="1"/>
  <c r="F288" i="5"/>
  <c r="I289" i="2" s="1"/>
  <c r="E288" i="5"/>
  <c r="H289" i="2" s="1"/>
  <c r="I288" i="5"/>
  <c r="F319" i="5"/>
  <c r="I320" i="2" s="1"/>
  <c r="E319" i="5"/>
  <c r="H320" i="2" s="1"/>
  <c r="I319" i="5"/>
  <c r="G341" i="5"/>
  <c r="J342" i="2" s="1"/>
  <c r="F341" i="5"/>
  <c r="I342" i="2" s="1"/>
  <c r="I299" i="5"/>
  <c r="F299" i="5"/>
  <c r="I300" i="2" s="1"/>
  <c r="I354" i="5"/>
  <c r="E354" i="5"/>
  <c r="H355" i="2" s="1"/>
  <c r="G354" i="5"/>
  <c r="J355" i="2" s="1"/>
  <c r="F354" i="5"/>
  <c r="I355" i="2" s="1"/>
  <c r="R214" i="4"/>
  <c r="S214" i="4"/>
  <c r="S218" i="4"/>
  <c r="S273" i="4"/>
  <c r="U273" i="4" s="1"/>
  <c r="T275" i="4"/>
  <c r="T311" i="4"/>
  <c r="S317" i="4"/>
  <c r="R317" i="4"/>
  <c r="E265" i="5"/>
  <c r="H266" i="2" s="1"/>
  <c r="F290" i="5"/>
  <c r="I291" i="2" s="1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H226" i="2" s="1"/>
  <c r="I225" i="5"/>
  <c r="G225" i="5"/>
  <c r="J226" i="2" s="1"/>
  <c r="F225" i="5"/>
  <c r="I226" i="2" s="1"/>
  <c r="E241" i="5"/>
  <c r="H242" i="2" s="1"/>
  <c r="I241" i="5"/>
  <c r="G241" i="5"/>
  <c r="J242" i="2" s="1"/>
  <c r="F241" i="5"/>
  <c r="I242" i="2" s="1"/>
  <c r="I289" i="5"/>
  <c r="F289" i="5"/>
  <c r="I290" i="2" s="1"/>
  <c r="E289" i="5"/>
  <c r="H290" i="2" s="1"/>
  <c r="G289" i="5"/>
  <c r="J290" i="2" s="1"/>
  <c r="I297" i="5"/>
  <c r="E297" i="5"/>
  <c r="H298" i="2" s="1"/>
  <c r="G297" i="5"/>
  <c r="J298" i="2" s="1"/>
  <c r="F297" i="5"/>
  <c r="I298" i="2" s="1"/>
  <c r="I305" i="5"/>
  <c r="F305" i="5"/>
  <c r="I306" i="2" s="1"/>
  <c r="E305" i="5"/>
  <c r="H306" i="2" s="1"/>
  <c r="E337" i="5"/>
  <c r="H338" i="2" s="1"/>
  <c r="F337" i="5"/>
  <c r="I338" i="2" s="1"/>
  <c r="I337" i="5"/>
  <c r="G337" i="5"/>
  <c r="J338" i="2" s="1"/>
  <c r="I353" i="5"/>
  <c r="F353" i="5"/>
  <c r="I354" i="2" s="1"/>
  <c r="E353" i="5"/>
  <c r="H354" i="2" s="1"/>
  <c r="G353" i="5"/>
  <c r="J354" i="2" s="1"/>
  <c r="E369" i="5"/>
  <c r="G369" i="5"/>
  <c r="I369" i="5"/>
  <c r="F369" i="5"/>
  <c r="E186" i="5"/>
  <c r="H187" i="2" s="1"/>
  <c r="F186" i="5"/>
  <c r="I187" i="2" s="1"/>
  <c r="I186" i="5"/>
  <c r="G186" i="5"/>
  <c r="J187" i="2" s="1"/>
  <c r="U316" i="4"/>
  <c r="V316" i="4"/>
  <c r="G343" i="5"/>
  <c r="J344" i="2" s="1"/>
  <c r="F343" i="5"/>
  <c r="I344" i="2" s="1"/>
  <c r="I343" i="5"/>
  <c r="G359" i="5"/>
  <c r="F359" i="5"/>
  <c r="I359" i="5"/>
  <c r="T313" i="4"/>
  <c r="R313" i="4"/>
  <c r="S313" i="4"/>
  <c r="F220" i="5"/>
  <c r="I221" i="2" s="1"/>
  <c r="I220" i="5"/>
  <c r="E220" i="5"/>
  <c r="H221" i="2" s="1"/>
  <c r="G220" i="5"/>
  <c r="J221" i="2" s="1"/>
  <c r="I248" i="5"/>
  <c r="G248" i="5"/>
  <c r="J249" i="2" s="1"/>
  <c r="F248" i="5"/>
  <c r="I249" i="2" s="1"/>
  <c r="E248" i="5"/>
  <c r="H249" i="2" s="1"/>
  <c r="I258" i="5"/>
  <c r="G258" i="5"/>
  <c r="J259" i="2" s="1"/>
  <c r="F258" i="5"/>
  <c r="I259" i="2" s="1"/>
  <c r="E258" i="5"/>
  <c r="H259" i="2" s="1"/>
  <c r="E278" i="5"/>
  <c r="H279" i="2" s="1"/>
  <c r="G278" i="5"/>
  <c r="J279" i="2" s="1"/>
  <c r="I278" i="5"/>
  <c r="F278" i="5"/>
  <c r="I279" i="2" s="1"/>
  <c r="I296" i="5"/>
  <c r="F296" i="5"/>
  <c r="I297" i="2" s="1"/>
  <c r="E296" i="5"/>
  <c r="H297" i="2" s="1"/>
  <c r="I310" i="5"/>
  <c r="E310" i="5"/>
  <c r="H311" i="2" s="1"/>
  <c r="F310" i="5"/>
  <c r="I311" i="2" s="1"/>
  <c r="G310" i="5"/>
  <c r="J311" i="2" s="1"/>
  <c r="F364" i="5"/>
  <c r="I364" i="5"/>
  <c r="E364" i="5"/>
  <c r="R361" i="4"/>
  <c r="S361" i="4"/>
  <c r="T243" i="4"/>
  <c r="R243" i="4"/>
  <c r="T283" i="4"/>
  <c r="R283" i="4"/>
  <c r="F307" i="5"/>
  <c r="I308" i="2" s="1"/>
  <c r="G307" i="5"/>
  <c r="J308" i="2" s="1"/>
  <c r="I307" i="5"/>
  <c r="S233" i="4"/>
  <c r="R233" i="4"/>
  <c r="U237" i="4"/>
  <c r="E229" i="5"/>
  <c r="H230" i="2" s="1"/>
  <c r="G229" i="5"/>
  <c r="J230" i="2" s="1"/>
  <c r="F229" i="5"/>
  <c r="I230" i="2" s="1"/>
  <c r="I229" i="5"/>
  <c r="E245" i="5"/>
  <c r="H246" i="2" s="1"/>
  <c r="F245" i="5"/>
  <c r="I246" i="2" s="1"/>
  <c r="I245" i="5"/>
  <c r="G245" i="5"/>
  <c r="J246" i="2" s="1"/>
  <c r="E321" i="5"/>
  <c r="H322" i="2" s="1"/>
  <c r="G321" i="5"/>
  <c r="J322" i="2" s="1"/>
  <c r="F321" i="5"/>
  <c r="I322" i="2" s="1"/>
  <c r="I321" i="5"/>
  <c r="E345" i="5"/>
  <c r="H346" i="2" s="1"/>
  <c r="I345" i="5"/>
  <c r="F345" i="5"/>
  <c r="I346" i="2" s="1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J348" i="2" s="1"/>
  <c r="F347" i="5"/>
  <c r="I348" i="2" s="1"/>
  <c r="I347" i="5"/>
  <c r="G363" i="5"/>
  <c r="F363" i="5"/>
  <c r="I363" i="5"/>
  <c r="I238" i="5"/>
  <c r="G238" i="5"/>
  <c r="J239" i="2" s="1"/>
  <c r="F238" i="5"/>
  <c r="I239" i="2" s="1"/>
  <c r="E238" i="5"/>
  <c r="H239" i="2" s="1"/>
  <c r="I250" i="5"/>
  <c r="F250" i="5"/>
  <c r="I251" i="2" s="1"/>
  <c r="E250" i="5"/>
  <c r="H251" i="2" s="1"/>
  <c r="G250" i="5"/>
  <c r="J251" i="2" s="1"/>
  <c r="E266" i="5"/>
  <c r="H267" i="2" s="1"/>
  <c r="F266" i="5"/>
  <c r="I267" i="2" s="1"/>
  <c r="I266" i="5"/>
  <c r="G266" i="5"/>
  <c r="J267" i="2" s="1"/>
  <c r="E282" i="5"/>
  <c r="H283" i="2" s="1"/>
  <c r="I282" i="5"/>
  <c r="G282" i="5"/>
  <c r="J283" i="2" s="1"/>
  <c r="F282" i="5"/>
  <c r="I283" i="2" s="1"/>
  <c r="E300" i="5"/>
  <c r="H301" i="2" s="1"/>
  <c r="I300" i="5"/>
  <c r="F300" i="5"/>
  <c r="I301" i="2" s="1"/>
  <c r="I314" i="5"/>
  <c r="E314" i="5"/>
  <c r="H315" i="2" s="1"/>
  <c r="G314" i="5"/>
  <c r="J315" i="2" s="1"/>
  <c r="F314" i="5"/>
  <c r="I315" i="2" s="1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J252" i="2" s="1"/>
  <c r="F251" i="5"/>
  <c r="I252" i="2" s="1"/>
  <c r="I251" i="5"/>
  <c r="G255" i="5"/>
  <c r="J256" i="2" s="1"/>
  <c r="F255" i="5"/>
  <c r="I256" i="2" s="1"/>
  <c r="G263" i="5"/>
  <c r="J264" i="2" s="1"/>
  <c r="I263" i="5"/>
  <c r="F263" i="5"/>
  <c r="I264" i="2" s="1"/>
  <c r="E271" i="5"/>
  <c r="H272" i="2" s="1"/>
  <c r="G271" i="5"/>
  <c r="J272" i="2" s="1"/>
  <c r="F271" i="5"/>
  <c r="I272" i="2" s="1"/>
  <c r="F287" i="5"/>
  <c r="I288" i="2" s="1"/>
  <c r="G287" i="5"/>
  <c r="J288" i="2" s="1"/>
  <c r="G295" i="5"/>
  <c r="J296" i="2" s="1"/>
  <c r="F295" i="5"/>
  <c r="I296" i="2" s="1"/>
  <c r="E295" i="5"/>
  <c r="H296" i="2" s="1"/>
  <c r="E307" i="5"/>
  <c r="H308" i="2" s="1"/>
  <c r="F315" i="5"/>
  <c r="I316" i="2" s="1"/>
  <c r="G315" i="5"/>
  <c r="J316" i="2" s="1"/>
  <c r="I315" i="5"/>
  <c r="E347" i="5"/>
  <c r="H348" i="2" s="1"/>
  <c r="S229" i="4"/>
  <c r="R229" i="4"/>
  <c r="T233" i="4"/>
  <c r="S279" i="4"/>
  <c r="S355" i="4"/>
  <c r="R355" i="4"/>
  <c r="E233" i="5"/>
  <c r="H234" i="2" s="1"/>
  <c r="F233" i="5"/>
  <c r="I234" i="2" s="1"/>
  <c r="G233" i="5"/>
  <c r="J234" i="2" s="1"/>
  <c r="I233" i="5"/>
  <c r="G249" i="5"/>
  <c r="J250" i="2" s="1"/>
  <c r="F249" i="5"/>
  <c r="I250" i="2" s="1"/>
  <c r="I249" i="5"/>
  <c r="E249" i="5"/>
  <c r="H250" i="2" s="1"/>
  <c r="I293" i="5"/>
  <c r="F293" i="5"/>
  <c r="I294" i="2" s="1"/>
  <c r="E293" i="5"/>
  <c r="H294" i="2" s="1"/>
  <c r="I301" i="5"/>
  <c r="E301" i="5"/>
  <c r="H302" i="2" s="1"/>
  <c r="F301" i="5"/>
  <c r="I302" i="2" s="1"/>
  <c r="E309" i="5"/>
  <c r="H310" i="2" s="1"/>
  <c r="I309" i="5"/>
  <c r="G309" i="5"/>
  <c r="J310" i="2" s="1"/>
  <c r="F309" i="5"/>
  <c r="I310" i="2" s="1"/>
  <c r="I325" i="5"/>
  <c r="E325" i="5"/>
  <c r="H326" i="2" s="1"/>
  <c r="F325" i="5"/>
  <c r="I326" i="2" s="1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J336" i="2" s="1"/>
  <c r="F335" i="5"/>
  <c r="I336" i="2" s="1"/>
  <c r="I335" i="5"/>
  <c r="G351" i="5"/>
  <c r="J352" i="2" s="1"/>
  <c r="F351" i="5"/>
  <c r="I352" i="2" s="1"/>
  <c r="I351" i="5"/>
  <c r="G367" i="5"/>
  <c r="F367" i="5"/>
  <c r="I367" i="5"/>
  <c r="I242" i="5"/>
  <c r="E242" i="5"/>
  <c r="H243" i="2" s="1"/>
  <c r="G242" i="5"/>
  <c r="J243" i="2" s="1"/>
  <c r="F242" i="5"/>
  <c r="I243" i="2" s="1"/>
  <c r="E252" i="5"/>
  <c r="H253" i="2" s="1"/>
  <c r="G252" i="5"/>
  <c r="J253" i="2" s="1"/>
  <c r="I252" i="5"/>
  <c r="I270" i="5"/>
  <c r="E270" i="5"/>
  <c r="H271" i="2" s="1"/>
  <c r="G270" i="5"/>
  <c r="J271" i="2" s="1"/>
  <c r="F270" i="5"/>
  <c r="I271" i="2" s="1"/>
  <c r="E286" i="5"/>
  <c r="H287" i="2" s="1"/>
  <c r="F286" i="5"/>
  <c r="I287" i="2" s="1"/>
  <c r="I286" i="5"/>
  <c r="G286" i="5"/>
  <c r="J287" i="2" s="1"/>
  <c r="I304" i="5"/>
  <c r="F304" i="5"/>
  <c r="I305" i="2" s="1"/>
  <c r="E304" i="5"/>
  <c r="H305" i="2" s="1"/>
  <c r="I316" i="5"/>
  <c r="F316" i="5"/>
  <c r="I317" i="2" s="1"/>
  <c r="E316" i="5"/>
  <c r="H317" i="2" s="1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I253" i="2" s="1"/>
  <c r="G275" i="5"/>
  <c r="J276" i="2" s="1"/>
  <c r="F275" i="5"/>
  <c r="I276" i="2" s="1"/>
  <c r="I281" i="5"/>
  <c r="F281" i="5"/>
  <c r="I282" i="2" s="1"/>
  <c r="E281" i="5"/>
  <c r="H282" i="2" s="1"/>
  <c r="G303" i="5"/>
  <c r="J304" i="2" s="1"/>
  <c r="F303" i="5"/>
  <c r="I304" i="2" s="1"/>
  <c r="I329" i="5"/>
  <c r="E329" i="5"/>
  <c r="H330" i="2" s="1"/>
  <c r="E359" i="5"/>
  <c r="S235" i="4"/>
  <c r="R277" i="4"/>
  <c r="S277" i="4"/>
  <c r="T279" i="4"/>
  <c r="W258" i="4"/>
  <c r="X258" i="4" s="1"/>
  <c r="Y258" i="4" s="1"/>
  <c r="E221" i="5"/>
  <c r="H222" i="2" s="1"/>
  <c r="G221" i="5"/>
  <c r="J222" i="2" s="1"/>
  <c r="F221" i="5"/>
  <c r="I222" i="2" s="1"/>
  <c r="I221" i="5"/>
  <c r="E237" i="5"/>
  <c r="H238" i="2" s="1"/>
  <c r="G237" i="5"/>
  <c r="J238" i="2" s="1"/>
  <c r="F237" i="5"/>
  <c r="I238" i="2" s="1"/>
  <c r="I237" i="5"/>
  <c r="I285" i="5"/>
  <c r="E285" i="5"/>
  <c r="H286" i="2" s="1"/>
  <c r="G285" i="5"/>
  <c r="J286" i="2" s="1"/>
  <c r="F285" i="5"/>
  <c r="I286" i="2" s="1"/>
  <c r="E313" i="5"/>
  <c r="H314" i="2" s="1"/>
  <c r="G313" i="5"/>
  <c r="J314" i="2" s="1"/>
  <c r="I313" i="5"/>
  <c r="F313" i="5"/>
  <c r="I314" i="2" s="1"/>
  <c r="G333" i="5"/>
  <c r="J334" i="2" s="1"/>
  <c r="E333" i="5"/>
  <c r="H334" i="2" s="1"/>
  <c r="I333" i="5"/>
  <c r="F333" i="5"/>
  <c r="I334" i="2" s="1"/>
  <c r="I349" i="5"/>
  <c r="F349" i="5"/>
  <c r="I350" i="2" s="1"/>
  <c r="G349" i="5"/>
  <c r="J350" i="2" s="1"/>
  <c r="E349" i="5"/>
  <c r="H350" i="2" s="1"/>
  <c r="E365" i="5"/>
  <c r="F365" i="5"/>
  <c r="I365" i="5"/>
  <c r="G365" i="5"/>
  <c r="T299" i="4"/>
  <c r="T327" i="4"/>
  <c r="T323" i="4"/>
  <c r="T363" i="4"/>
  <c r="U332" i="4"/>
  <c r="G339" i="5"/>
  <c r="J340" i="2" s="1"/>
  <c r="F339" i="5"/>
  <c r="I340" i="2" s="1"/>
  <c r="I339" i="5"/>
  <c r="G355" i="5"/>
  <c r="J356" i="2" s="1"/>
  <c r="F355" i="5"/>
  <c r="I356" i="2" s="1"/>
  <c r="I355" i="5"/>
  <c r="F371" i="5"/>
  <c r="I371" i="5"/>
  <c r="G371" i="5"/>
  <c r="I218" i="5"/>
  <c r="F218" i="5"/>
  <c r="I219" i="2" s="1"/>
  <c r="E218" i="5"/>
  <c r="H219" i="2" s="1"/>
  <c r="G218" i="5"/>
  <c r="J219" i="2" s="1"/>
  <c r="I246" i="5"/>
  <c r="G246" i="5"/>
  <c r="J247" i="2" s="1"/>
  <c r="E246" i="5"/>
  <c r="H247" i="2" s="1"/>
  <c r="F246" i="5"/>
  <c r="I247" i="2" s="1"/>
  <c r="I254" i="5"/>
  <c r="G254" i="5"/>
  <c r="J255" i="2" s="1"/>
  <c r="E254" i="5"/>
  <c r="H255" i="2" s="1"/>
  <c r="F254" i="5"/>
  <c r="I255" i="2" s="1"/>
  <c r="E274" i="5"/>
  <c r="H275" i="2" s="1"/>
  <c r="I274" i="5"/>
  <c r="G274" i="5"/>
  <c r="J275" i="2" s="1"/>
  <c r="F274" i="5"/>
  <c r="I275" i="2" s="1"/>
  <c r="E292" i="5"/>
  <c r="H293" i="2" s="1"/>
  <c r="F292" i="5"/>
  <c r="I293" i="2" s="1"/>
  <c r="I292" i="5"/>
  <c r="E308" i="5"/>
  <c r="H309" i="2" s="1"/>
  <c r="F308" i="5"/>
  <c r="I309" i="2" s="1"/>
  <c r="I308" i="5"/>
  <c r="E348" i="5"/>
  <c r="H349" i="2" s="1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H258" i="2" s="1"/>
  <c r="I257" i="5"/>
  <c r="F257" i="5"/>
  <c r="I258" i="2" s="1"/>
  <c r="G267" i="5"/>
  <c r="J268" i="2" s="1"/>
  <c r="I267" i="5"/>
  <c r="F267" i="5"/>
  <c r="I268" i="2" s="1"/>
  <c r="E291" i="5"/>
  <c r="H292" i="2" s="1"/>
  <c r="F291" i="5"/>
  <c r="I292" i="2" s="1"/>
  <c r="G291" i="5"/>
  <c r="J292" i="2" s="1"/>
  <c r="G301" i="5"/>
  <c r="J302" i="2" s="1"/>
  <c r="G305" i="5"/>
  <c r="J306" i="2" s="1"/>
  <c r="E343" i="5"/>
  <c r="H344" i="2" s="1"/>
  <c r="E351" i="5"/>
  <c r="H352" i="2" s="1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H194" i="2" s="1"/>
  <c r="G193" i="5"/>
  <c r="J194" i="2" s="1"/>
  <c r="I193" i="5"/>
  <c r="F193" i="5"/>
  <c r="I194" i="2" s="1"/>
  <c r="E201" i="5"/>
  <c r="H202" i="2" s="1"/>
  <c r="G201" i="5"/>
  <c r="J202" i="2" s="1"/>
  <c r="I201" i="5"/>
  <c r="F201" i="5"/>
  <c r="I202" i="2" s="1"/>
  <c r="E209" i="5"/>
  <c r="H210" i="2" s="1"/>
  <c r="I209" i="5"/>
  <c r="G209" i="5"/>
  <c r="J210" i="2" s="1"/>
  <c r="F209" i="5"/>
  <c r="I210" i="2" s="1"/>
  <c r="E217" i="5"/>
  <c r="H218" i="2" s="1"/>
  <c r="I217" i="5"/>
  <c r="F217" i="5"/>
  <c r="I218" i="2" s="1"/>
  <c r="I198" i="5"/>
  <c r="F198" i="5"/>
  <c r="I199" i="2" s="1"/>
  <c r="G198" i="5"/>
  <c r="J199" i="2" s="1"/>
  <c r="E198" i="5"/>
  <c r="H199" i="2" s="1"/>
  <c r="I204" i="5"/>
  <c r="G204" i="5"/>
  <c r="J205" i="2" s="1"/>
  <c r="F204" i="5"/>
  <c r="I205" i="2" s="1"/>
  <c r="E204" i="5"/>
  <c r="H205" i="2" s="1"/>
  <c r="I214" i="5"/>
  <c r="G214" i="5"/>
  <c r="J215" i="2" s="1"/>
  <c r="F214" i="5"/>
  <c r="I215" i="2" s="1"/>
  <c r="E214" i="5"/>
  <c r="H215" i="2" s="1"/>
  <c r="U200" i="4"/>
  <c r="U211" i="4"/>
  <c r="G187" i="5"/>
  <c r="J188" i="2" s="1"/>
  <c r="F187" i="5"/>
  <c r="I188" i="2" s="1"/>
  <c r="E187" i="5"/>
  <c r="H188" i="2" s="1"/>
  <c r="I187" i="5"/>
  <c r="E203" i="5"/>
  <c r="H204" i="2" s="1"/>
  <c r="I203" i="5"/>
  <c r="F203" i="5"/>
  <c r="I204" i="2" s="1"/>
  <c r="G217" i="5"/>
  <c r="J218" i="2" s="1"/>
  <c r="E189" i="5"/>
  <c r="H190" i="2" s="1"/>
  <c r="G189" i="5"/>
  <c r="J190" i="2" s="1"/>
  <c r="F189" i="5"/>
  <c r="I190" i="2" s="1"/>
  <c r="I189" i="5"/>
  <c r="E197" i="5"/>
  <c r="H198" i="2" s="1"/>
  <c r="F197" i="5"/>
  <c r="I198" i="2" s="1"/>
  <c r="I197" i="5"/>
  <c r="E205" i="5"/>
  <c r="H206" i="2" s="1"/>
  <c r="G205" i="5"/>
  <c r="J206" i="2" s="1"/>
  <c r="F205" i="5"/>
  <c r="I206" i="2" s="1"/>
  <c r="I205" i="5"/>
  <c r="E213" i="5"/>
  <c r="H214" i="2" s="1"/>
  <c r="G213" i="5"/>
  <c r="J214" i="2" s="1"/>
  <c r="F213" i="5"/>
  <c r="I214" i="2" s="1"/>
  <c r="I213" i="5"/>
  <c r="I194" i="5"/>
  <c r="G194" i="5"/>
  <c r="J195" i="2" s="1"/>
  <c r="F194" i="5"/>
  <c r="I195" i="2" s="1"/>
  <c r="E194" i="5"/>
  <c r="H195" i="2" s="1"/>
  <c r="I202" i="5"/>
  <c r="G202" i="5"/>
  <c r="J203" i="2" s="1"/>
  <c r="F202" i="5"/>
  <c r="I203" i="2" s="1"/>
  <c r="E202" i="5"/>
  <c r="H203" i="2" s="1"/>
  <c r="E212" i="5"/>
  <c r="H213" i="2" s="1"/>
  <c r="I212" i="5"/>
  <c r="F212" i="5"/>
  <c r="I213" i="2" s="1"/>
  <c r="G212" i="5"/>
  <c r="J213" i="2" s="1"/>
  <c r="E216" i="5"/>
  <c r="H217" i="2" s="1"/>
  <c r="I216" i="5"/>
  <c r="F216" i="5"/>
  <c r="I217" i="2" s="1"/>
  <c r="G216" i="5"/>
  <c r="J217" i="2" s="1"/>
  <c r="V192" i="4"/>
  <c r="V195" i="4"/>
  <c r="U195" i="4"/>
  <c r="U199" i="4"/>
  <c r="V201" i="4"/>
  <c r="U201" i="4"/>
  <c r="E191" i="5"/>
  <c r="H192" i="2" s="1"/>
  <c r="F191" i="5"/>
  <c r="I192" i="2" s="1"/>
  <c r="I191" i="5"/>
  <c r="G191" i="5"/>
  <c r="J192" i="2" s="1"/>
  <c r="I192" i="5"/>
  <c r="G192" i="5"/>
  <c r="J193" i="2" s="1"/>
  <c r="E192" i="5"/>
  <c r="H193" i="2" s="1"/>
  <c r="E200" i="5"/>
  <c r="H201" i="2" s="1"/>
  <c r="I200" i="5"/>
  <c r="G200" i="5"/>
  <c r="J201" i="2" s="1"/>
  <c r="G203" i="5"/>
  <c r="J204" i="2" s="1"/>
  <c r="F207" i="5"/>
  <c r="I208" i="2" s="1"/>
  <c r="E207" i="5"/>
  <c r="H208" i="2" s="1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329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U198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H235" i="2" s="1"/>
  <c r="G234" i="5"/>
  <c r="J235" i="2" s="1"/>
  <c r="F234" i="5"/>
  <c r="I235" i="2" s="1"/>
  <c r="G336" i="5"/>
  <c r="J337" i="2" s="1"/>
  <c r="F336" i="5"/>
  <c r="I337" i="2" s="1"/>
  <c r="I336" i="5"/>
  <c r="F368" i="5"/>
  <c r="E368" i="5"/>
  <c r="G368" i="5"/>
  <c r="G208" i="5"/>
  <c r="J209" i="2" s="1"/>
  <c r="F208" i="5"/>
  <c r="I209" i="2" s="1"/>
  <c r="I208" i="5"/>
  <c r="F256" i="5"/>
  <c r="I257" i="2" s="1"/>
  <c r="G256" i="5"/>
  <c r="J257" i="2" s="1"/>
  <c r="I256" i="5"/>
  <c r="F264" i="5"/>
  <c r="I265" i="2" s="1"/>
  <c r="I264" i="5"/>
  <c r="G264" i="5"/>
  <c r="J265" i="2" s="1"/>
  <c r="G324" i="5"/>
  <c r="J325" i="2" s="1"/>
  <c r="E324" i="5"/>
  <c r="H325" i="2" s="1"/>
  <c r="F324" i="5"/>
  <c r="I325" i="2" s="1"/>
  <c r="E356" i="5"/>
  <c r="F356" i="5"/>
  <c r="G356" i="5"/>
  <c r="I226" i="5"/>
  <c r="G226" i="5"/>
  <c r="J227" i="2" s="1"/>
  <c r="F226" i="5"/>
  <c r="I227" i="2" s="1"/>
  <c r="E226" i="5"/>
  <c r="H227" i="2" s="1"/>
  <c r="F244" i="5"/>
  <c r="I245" i="2" s="1"/>
  <c r="I244" i="5"/>
  <c r="G244" i="5"/>
  <c r="J245" i="2" s="1"/>
  <c r="I332" i="5"/>
  <c r="F332" i="5"/>
  <c r="I333" i="2" s="1"/>
  <c r="G332" i="5"/>
  <c r="J333" i="2" s="1"/>
  <c r="F340" i="5"/>
  <c r="I341" i="2" s="1"/>
  <c r="G340" i="5"/>
  <c r="J341" i="2" s="1"/>
  <c r="E340" i="5"/>
  <c r="H341" i="2" s="1"/>
  <c r="G352" i="5"/>
  <c r="J353" i="2" s="1"/>
  <c r="E352" i="5"/>
  <c r="H353" i="2" s="1"/>
  <c r="F352" i="5"/>
  <c r="I353" i="2" s="1"/>
  <c r="G360" i="5"/>
  <c r="F360" i="5"/>
  <c r="E360" i="5"/>
  <c r="G372" i="5"/>
  <c r="F372" i="5"/>
  <c r="E372" i="5"/>
  <c r="Y190" i="4"/>
  <c r="AE190" i="4" s="1"/>
  <c r="F232" i="5"/>
  <c r="I233" i="2" s="1"/>
  <c r="I232" i="5"/>
  <c r="G232" i="5"/>
  <c r="J233" i="2" s="1"/>
  <c r="E344" i="5"/>
  <c r="H345" i="2" s="1"/>
  <c r="F344" i="5"/>
  <c r="I345" i="2" s="1"/>
  <c r="G344" i="5"/>
  <c r="J345" i="2" s="1"/>
  <c r="F230" i="5"/>
  <c r="I231" i="2" s="1"/>
  <c r="E230" i="5"/>
  <c r="H231" i="2" s="1"/>
  <c r="I230" i="5"/>
  <c r="G230" i="5"/>
  <c r="J231" i="2" s="1"/>
  <c r="I188" i="5"/>
  <c r="G188" i="5"/>
  <c r="J189" i="2" s="1"/>
  <c r="F188" i="5"/>
  <c r="I189" i="2" s="1"/>
  <c r="E232" i="5"/>
  <c r="H233" i="2" s="1"/>
  <c r="E244" i="5"/>
  <c r="H245" i="2" s="1"/>
  <c r="I260" i="5"/>
  <c r="F260" i="5"/>
  <c r="I261" i="2" s="1"/>
  <c r="G260" i="5"/>
  <c r="J261" i="2" s="1"/>
  <c r="E320" i="5"/>
  <c r="H321" i="2" s="1"/>
  <c r="G320" i="5"/>
  <c r="J321" i="2" s="1"/>
  <c r="F320" i="5"/>
  <c r="I321" i="2" s="1"/>
  <c r="F328" i="5"/>
  <c r="I329" i="2" s="1"/>
  <c r="E328" i="5"/>
  <c r="H329" i="2" s="1"/>
  <c r="G328" i="5"/>
  <c r="J329" i="2" s="1"/>
  <c r="E336" i="5"/>
  <c r="H337" i="2" s="1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D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G231" i="2" l="1"/>
  <c r="P231" i="2" s="1"/>
  <c r="E231" i="2"/>
  <c r="N231" i="2" s="1"/>
  <c r="F231" i="2"/>
  <c r="O231" i="2" s="1"/>
  <c r="G333" i="2"/>
  <c r="P333" i="2" s="1"/>
  <c r="F333" i="2"/>
  <c r="O333" i="2" s="1"/>
  <c r="E333" i="2"/>
  <c r="N333" i="2" s="1"/>
  <c r="F209" i="2"/>
  <c r="O209" i="2" s="1"/>
  <c r="G209" i="2"/>
  <c r="P209" i="2" s="1"/>
  <c r="E209" i="2"/>
  <c r="N209" i="2" s="1"/>
  <c r="F235" i="2"/>
  <c r="O235" i="2" s="1"/>
  <c r="G235" i="2"/>
  <c r="P235" i="2" s="1"/>
  <c r="E235" i="2"/>
  <c r="N235" i="2" s="1"/>
  <c r="F201" i="2"/>
  <c r="O201" i="2" s="1"/>
  <c r="G201" i="2"/>
  <c r="P201" i="2" s="1"/>
  <c r="E201" i="2"/>
  <c r="N201" i="2" s="1"/>
  <c r="F193" i="2"/>
  <c r="O193" i="2" s="1"/>
  <c r="G193" i="2"/>
  <c r="P193" i="2" s="1"/>
  <c r="E193" i="2"/>
  <c r="N193" i="2" s="1"/>
  <c r="E204" i="2"/>
  <c r="N204" i="2" s="1"/>
  <c r="F204" i="2"/>
  <c r="O204" i="2" s="1"/>
  <c r="G204" i="2"/>
  <c r="P204" i="2" s="1"/>
  <c r="G202" i="2"/>
  <c r="P202" i="2" s="1"/>
  <c r="E202" i="2"/>
  <c r="N202" i="2" s="1"/>
  <c r="F202" i="2"/>
  <c r="O202" i="2" s="1"/>
  <c r="G194" i="2"/>
  <c r="P194" i="2" s="1"/>
  <c r="E194" i="2"/>
  <c r="N194" i="2" s="1"/>
  <c r="F194" i="2"/>
  <c r="O194" i="2" s="1"/>
  <c r="E258" i="2"/>
  <c r="N258" i="2" s="1"/>
  <c r="F258" i="2"/>
  <c r="O258" i="2" s="1"/>
  <c r="G258" i="2"/>
  <c r="P258" i="2" s="1"/>
  <c r="F255" i="2"/>
  <c r="O255" i="2" s="1"/>
  <c r="G255" i="2"/>
  <c r="P255" i="2" s="1"/>
  <c r="E255" i="2"/>
  <c r="N255" i="2" s="1"/>
  <c r="F247" i="2"/>
  <c r="O247" i="2" s="1"/>
  <c r="G247" i="2"/>
  <c r="P247" i="2" s="1"/>
  <c r="E247" i="2"/>
  <c r="N247" i="2" s="1"/>
  <c r="G219" i="2"/>
  <c r="P219" i="2" s="1"/>
  <c r="E219" i="2"/>
  <c r="N219" i="2" s="1"/>
  <c r="F219" i="2"/>
  <c r="O219" i="2" s="1"/>
  <c r="F356" i="2"/>
  <c r="O356" i="2" s="1"/>
  <c r="G356" i="2"/>
  <c r="P356" i="2" s="1"/>
  <c r="E356" i="2"/>
  <c r="N356" i="2" s="1"/>
  <c r="E334" i="2"/>
  <c r="N334" i="2" s="1"/>
  <c r="F334" i="2"/>
  <c r="O334" i="2" s="1"/>
  <c r="G334" i="2"/>
  <c r="P334" i="2" s="1"/>
  <c r="G314" i="2"/>
  <c r="P314" i="2" s="1"/>
  <c r="E314" i="2"/>
  <c r="N314" i="2" s="1"/>
  <c r="F314" i="2"/>
  <c r="O314" i="2" s="1"/>
  <c r="F305" i="2"/>
  <c r="O305" i="2" s="1"/>
  <c r="G305" i="2"/>
  <c r="P305" i="2" s="1"/>
  <c r="E305" i="2"/>
  <c r="N305" i="2" s="1"/>
  <c r="F271" i="2"/>
  <c r="O271" i="2" s="1"/>
  <c r="G271" i="2"/>
  <c r="P271" i="2" s="1"/>
  <c r="E271" i="2"/>
  <c r="N271" i="2" s="1"/>
  <c r="G294" i="2"/>
  <c r="P294" i="2" s="1"/>
  <c r="E294" i="2"/>
  <c r="N294" i="2" s="1"/>
  <c r="F294" i="2"/>
  <c r="O294" i="2" s="1"/>
  <c r="E316" i="2"/>
  <c r="N316" i="2" s="1"/>
  <c r="F316" i="2"/>
  <c r="O316" i="2" s="1"/>
  <c r="G316" i="2"/>
  <c r="P316" i="2" s="1"/>
  <c r="F301" i="2"/>
  <c r="O301" i="2" s="1"/>
  <c r="G301" i="2"/>
  <c r="P301" i="2" s="1"/>
  <c r="E301" i="2"/>
  <c r="N301" i="2" s="1"/>
  <c r="E283" i="2"/>
  <c r="N283" i="2" s="1"/>
  <c r="F283" i="2"/>
  <c r="O283" i="2" s="1"/>
  <c r="G283" i="2"/>
  <c r="P283" i="2" s="1"/>
  <c r="G322" i="2"/>
  <c r="P322" i="2" s="1"/>
  <c r="E322" i="2"/>
  <c r="N322" i="2" s="1"/>
  <c r="F322" i="2"/>
  <c r="O322" i="2" s="1"/>
  <c r="F230" i="2"/>
  <c r="O230" i="2" s="1"/>
  <c r="G230" i="2"/>
  <c r="P230" i="2" s="1"/>
  <c r="E230" i="2"/>
  <c r="N230" i="2" s="1"/>
  <c r="E221" i="2"/>
  <c r="N221" i="2" s="1"/>
  <c r="F221" i="2"/>
  <c r="O221" i="2" s="1"/>
  <c r="G221" i="2"/>
  <c r="P221" i="2" s="1"/>
  <c r="F344" i="2"/>
  <c r="O344" i="2" s="1"/>
  <c r="E344" i="2"/>
  <c r="N344" i="2" s="1"/>
  <c r="G344" i="2"/>
  <c r="P344" i="2" s="1"/>
  <c r="E354" i="2"/>
  <c r="N354" i="2" s="1"/>
  <c r="G354" i="2"/>
  <c r="P354" i="2" s="1"/>
  <c r="F354" i="2"/>
  <c r="O354" i="2" s="1"/>
  <c r="E225" i="2"/>
  <c r="N225" i="2" s="1"/>
  <c r="F225" i="2"/>
  <c r="O225" i="2" s="1"/>
  <c r="G225" i="2"/>
  <c r="P225" i="2" s="1"/>
  <c r="G236" i="2"/>
  <c r="P236" i="2" s="1"/>
  <c r="E236" i="2"/>
  <c r="N236" i="2" s="1"/>
  <c r="F236" i="2"/>
  <c r="O236" i="2" s="1"/>
  <c r="E232" i="2"/>
  <c r="N232" i="2" s="1"/>
  <c r="F232" i="2"/>
  <c r="O232" i="2" s="1"/>
  <c r="G232" i="2"/>
  <c r="P232" i="2" s="1"/>
  <c r="E273" i="2"/>
  <c r="N273" i="2" s="1"/>
  <c r="F273" i="2"/>
  <c r="O273" i="2" s="1"/>
  <c r="G273" i="2"/>
  <c r="P273" i="2" s="1"/>
  <c r="G260" i="2"/>
  <c r="P260" i="2" s="1"/>
  <c r="E260" i="2"/>
  <c r="N260" i="2" s="1"/>
  <c r="F260" i="2"/>
  <c r="O260" i="2" s="1"/>
  <c r="E304" i="2"/>
  <c r="N304" i="2" s="1"/>
  <c r="F304" i="2"/>
  <c r="O304" i="2" s="1"/>
  <c r="G304" i="2"/>
  <c r="P304" i="2" s="1"/>
  <c r="E327" i="2"/>
  <c r="N327" i="2" s="1"/>
  <c r="F327" i="2"/>
  <c r="O327" i="2" s="1"/>
  <c r="G327" i="2"/>
  <c r="P327" i="2" s="1"/>
  <c r="E211" i="2"/>
  <c r="N211" i="2" s="1"/>
  <c r="F211" i="2"/>
  <c r="O211" i="2" s="1"/>
  <c r="G211" i="2"/>
  <c r="P211" i="2" s="1"/>
  <c r="E324" i="2"/>
  <c r="N324" i="2" s="1"/>
  <c r="F324" i="2"/>
  <c r="O324" i="2" s="1"/>
  <c r="G324" i="2"/>
  <c r="P324" i="2" s="1"/>
  <c r="E200" i="2"/>
  <c r="N200" i="2" s="1"/>
  <c r="F200" i="2"/>
  <c r="O200" i="2" s="1"/>
  <c r="G200" i="2"/>
  <c r="P200" i="2" s="1"/>
  <c r="E288" i="2"/>
  <c r="N288" i="2" s="1"/>
  <c r="F288" i="2"/>
  <c r="O288" i="2" s="1"/>
  <c r="G288" i="2"/>
  <c r="P288" i="2" s="1"/>
  <c r="E307" i="2"/>
  <c r="N307" i="2" s="1"/>
  <c r="F307" i="2"/>
  <c r="O307" i="2" s="1"/>
  <c r="G307" i="2"/>
  <c r="P307" i="2" s="1"/>
  <c r="E261" i="2"/>
  <c r="N261" i="2" s="1"/>
  <c r="F261" i="2"/>
  <c r="O261" i="2" s="1"/>
  <c r="G261" i="2"/>
  <c r="P261" i="2" s="1"/>
  <c r="E257" i="2"/>
  <c r="N257" i="2" s="1"/>
  <c r="F257" i="2"/>
  <c r="O257" i="2" s="1"/>
  <c r="G257" i="2"/>
  <c r="P257" i="2" s="1"/>
  <c r="G217" i="2"/>
  <c r="P217" i="2" s="1"/>
  <c r="E217" i="2"/>
  <c r="N217" i="2" s="1"/>
  <c r="F217" i="2"/>
  <c r="O217" i="2" s="1"/>
  <c r="F213" i="2"/>
  <c r="O213" i="2" s="1"/>
  <c r="G213" i="2"/>
  <c r="P213" i="2" s="1"/>
  <c r="E213" i="2"/>
  <c r="N213" i="2" s="1"/>
  <c r="F218" i="2"/>
  <c r="O218" i="2" s="1"/>
  <c r="G218" i="2"/>
  <c r="P218" i="2" s="1"/>
  <c r="E218" i="2"/>
  <c r="N218" i="2" s="1"/>
  <c r="G210" i="2"/>
  <c r="P210" i="2" s="1"/>
  <c r="E210" i="2"/>
  <c r="N210" i="2" s="1"/>
  <c r="F210" i="2"/>
  <c r="O210" i="2" s="1"/>
  <c r="G268" i="2"/>
  <c r="P268" i="2" s="1"/>
  <c r="E268" i="2"/>
  <c r="N268" i="2" s="1"/>
  <c r="F268" i="2"/>
  <c r="O268" i="2" s="1"/>
  <c r="G349" i="2"/>
  <c r="P349" i="2" s="1"/>
  <c r="F349" i="2"/>
  <c r="O349" i="2" s="1"/>
  <c r="E349" i="2"/>
  <c r="N349" i="2" s="1"/>
  <c r="F317" i="2"/>
  <c r="O317" i="2" s="1"/>
  <c r="G317" i="2"/>
  <c r="P317" i="2" s="1"/>
  <c r="E317" i="2"/>
  <c r="N317" i="2" s="1"/>
  <c r="E253" i="2"/>
  <c r="N253" i="2" s="1"/>
  <c r="F253" i="2"/>
  <c r="O253" i="2" s="1"/>
  <c r="G253" i="2"/>
  <c r="P253" i="2" s="1"/>
  <c r="G310" i="2"/>
  <c r="P310" i="2" s="1"/>
  <c r="E310" i="2"/>
  <c r="N310" i="2" s="1"/>
  <c r="F310" i="2"/>
  <c r="O310" i="2" s="1"/>
  <c r="G302" i="2"/>
  <c r="P302" i="2" s="1"/>
  <c r="E302" i="2"/>
  <c r="N302" i="2" s="1"/>
  <c r="F302" i="2"/>
  <c r="O302" i="2" s="1"/>
  <c r="E234" i="2"/>
  <c r="N234" i="2" s="1"/>
  <c r="F234" i="2"/>
  <c r="O234" i="2" s="1"/>
  <c r="G234" i="2"/>
  <c r="P234" i="2" s="1"/>
  <c r="G264" i="2"/>
  <c r="P264" i="2" s="1"/>
  <c r="E264" i="2"/>
  <c r="N264" i="2" s="1"/>
  <c r="F264" i="2"/>
  <c r="O264" i="2" s="1"/>
  <c r="G252" i="2"/>
  <c r="P252" i="2" s="1"/>
  <c r="E252" i="2"/>
  <c r="N252" i="2" s="1"/>
  <c r="F252" i="2"/>
  <c r="O252" i="2" s="1"/>
  <c r="F251" i="2"/>
  <c r="O251" i="2" s="1"/>
  <c r="G251" i="2"/>
  <c r="P251" i="2" s="1"/>
  <c r="E251" i="2"/>
  <c r="N251" i="2" s="1"/>
  <c r="F239" i="2"/>
  <c r="O239" i="2" s="1"/>
  <c r="G239" i="2"/>
  <c r="P239" i="2" s="1"/>
  <c r="E239" i="2"/>
  <c r="N239" i="2" s="1"/>
  <c r="F348" i="2"/>
  <c r="O348" i="2" s="1"/>
  <c r="G348" i="2"/>
  <c r="P348" i="2" s="1"/>
  <c r="E348" i="2"/>
  <c r="N348" i="2" s="1"/>
  <c r="E246" i="2"/>
  <c r="N246" i="2" s="1"/>
  <c r="F246" i="2"/>
  <c r="O246" i="2" s="1"/>
  <c r="G246" i="2"/>
  <c r="P246" i="2" s="1"/>
  <c r="F297" i="2"/>
  <c r="O297" i="2" s="1"/>
  <c r="G297" i="2"/>
  <c r="P297" i="2" s="1"/>
  <c r="E297" i="2"/>
  <c r="N297" i="2" s="1"/>
  <c r="F259" i="2"/>
  <c r="O259" i="2" s="1"/>
  <c r="G259" i="2"/>
  <c r="P259" i="2" s="1"/>
  <c r="E259" i="2"/>
  <c r="N259" i="2" s="1"/>
  <c r="E249" i="2"/>
  <c r="N249" i="2" s="1"/>
  <c r="F249" i="2"/>
  <c r="O249" i="2" s="1"/>
  <c r="G249" i="2"/>
  <c r="P249" i="2" s="1"/>
  <c r="E355" i="2"/>
  <c r="N355" i="2" s="1"/>
  <c r="F355" i="2"/>
  <c r="O355" i="2" s="1"/>
  <c r="G355" i="2"/>
  <c r="P355" i="2" s="1"/>
  <c r="F289" i="2"/>
  <c r="O289" i="2" s="1"/>
  <c r="G289" i="2"/>
  <c r="P289" i="2" s="1"/>
  <c r="E289" i="2"/>
  <c r="N289" i="2" s="1"/>
  <c r="G244" i="2"/>
  <c r="P244" i="2" s="1"/>
  <c r="E244" i="2"/>
  <c r="N244" i="2" s="1"/>
  <c r="F244" i="2"/>
  <c r="O244" i="2" s="1"/>
  <c r="E331" i="2"/>
  <c r="N331" i="2" s="1"/>
  <c r="F331" i="2"/>
  <c r="O331" i="2" s="1"/>
  <c r="G331" i="2"/>
  <c r="P331" i="2" s="1"/>
  <c r="E328" i="2"/>
  <c r="N328" i="2" s="1"/>
  <c r="F328" i="2"/>
  <c r="O328" i="2" s="1"/>
  <c r="G328" i="2"/>
  <c r="P328" i="2" s="1"/>
  <c r="E284" i="2"/>
  <c r="N284" i="2" s="1"/>
  <c r="F284" i="2"/>
  <c r="O284" i="2" s="1"/>
  <c r="G284" i="2"/>
  <c r="P284" i="2" s="1"/>
  <c r="E229" i="2"/>
  <c r="N229" i="2" s="1"/>
  <c r="F229" i="2"/>
  <c r="O229" i="2" s="1"/>
  <c r="G229" i="2"/>
  <c r="P229" i="2" s="1"/>
  <c r="E303" i="2"/>
  <c r="N303" i="2" s="1"/>
  <c r="F303" i="2"/>
  <c r="O303" i="2" s="1"/>
  <c r="G303" i="2"/>
  <c r="P303" i="2" s="1"/>
  <c r="E254" i="2"/>
  <c r="N254" i="2" s="1"/>
  <c r="F254" i="2"/>
  <c r="O254" i="2" s="1"/>
  <c r="G254" i="2"/>
  <c r="P254" i="2" s="1"/>
  <c r="G240" i="2"/>
  <c r="P240" i="2" s="1"/>
  <c r="E240" i="2"/>
  <c r="N240" i="2" s="1"/>
  <c r="F240" i="2"/>
  <c r="O240" i="2" s="1"/>
  <c r="G318" i="2"/>
  <c r="P318" i="2" s="1"/>
  <c r="E318" i="2"/>
  <c r="N318" i="2" s="1"/>
  <c r="F318" i="2"/>
  <c r="O318" i="2" s="1"/>
  <c r="V469" i="4"/>
  <c r="E270" i="2"/>
  <c r="N270" i="2" s="1"/>
  <c r="F270" i="2"/>
  <c r="O270" i="2" s="1"/>
  <c r="G270" i="2"/>
  <c r="P270" i="2" s="1"/>
  <c r="F189" i="2"/>
  <c r="O189" i="2" s="1"/>
  <c r="G189" i="2"/>
  <c r="P189" i="2" s="1"/>
  <c r="E189" i="2"/>
  <c r="N189" i="2" s="1"/>
  <c r="E245" i="2"/>
  <c r="N245" i="2" s="1"/>
  <c r="F245" i="2"/>
  <c r="O245" i="2" s="1"/>
  <c r="G245" i="2"/>
  <c r="P245" i="2" s="1"/>
  <c r="G337" i="2"/>
  <c r="P337" i="2" s="1"/>
  <c r="F337" i="2"/>
  <c r="O337" i="2" s="1"/>
  <c r="E337" i="2"/>
  <c r="N337" i="2" s="1"/>
  <c r="F192" i="2"/>
  <c r="O192" i="2" s="1"/>
  <c r="G192" i="2"/>
  <c r="P192" i="2" s="1"/>
  <c r="E192" i="2"/>
  <c r="N192" i="2" s="1"/>
  <c r="E203" i="2"/>
  <c r="N203" i="2" s="1"/>
  <c r="F203" i="2"/>
  <c r="O203" i="2" s="1"/>
  <c r="G203" i="2"/>
  <c r="P203" i="2" s="1"/>
  <c r="E195" i="2"/>
  <c r="N195" i="2" s="1"/>
  <c r="F195" i="2"/>
  <c r="O195" i="2" s="1"/>
  <c r="G195" i="2"/>
  <c r="P195" i="2" s="1"/>
  <c r="F190" i="2"/>
  <c r="O190" i="2" s="1"/>
  <c r="G190" i="2"/>
  <c r="P190" i="2" s="1"/>
  <c r="E190" i="2"/>
  <c r="N190" i="2" s="1"/>
  <c r="F188" i="2"/>
  <c r="O188" i="2" s="1"/>
  <c r="G188" i="2"/>
  <c r="P188" i="2" s="1"/>
  <c r="E188" i="2"/>
  <c r="N188" i="2" s="1"/>
  <c r="F293" i="2"/>
  <c r="O293" i="2" s="1"/>
  <c r="G293" i="2"/>
  <c r="P293" i="2" s="1"/>
  <c r="E293" i="2"/>
  <c r="N293" i="2" s="1"/>
  <c r="G350" i="2"/>
  <c r="P350" i="2" s="1"/>
  <c r="E350" i="2"/>
  <c r="N350" i="2" s="1"/>
  <c r="F350" i="2"/>
  <c r="O350" i="2" s="1"/>
  <c r="G286" i="2"/>
  <c r="P286" i="2" s="1"/>
  <c r="E286" i="2"/>
  <c r="N286" i="2" s="1"/>
  <c r="F286" i="2"/>
  <c r="O286" i="2" s="1"/>
  <c r="G330" i="2"/>
  <c r="P330" i="2" s="1"/>
  <c r="E330" i="2"/>
  <c r="N330" i="2" s="1"/>
  <c r="F330" i="2"/>
  <c r="O330" i="2" s="1"/>
  <c r="E287" i="2"/>
  <c r="N287" i="2" s="1"/>
  <c r="F287" i="2"/>
  <c r="O287" i="2" s="1"/>
  <c r="G287" i="2"/>
  <c r="P287" i="2" s="1"/>
  <c r="F336" i="2"/>
  <c r="O336" i="2" s="1"/>
  <c r="E336" i="2"/>
  <c r="N336" i="2" s="1"/>
  <c r="G336" i="2"/>
  <c r="P336" i="2" s="1"/>
  <c r="G326" i="2"/>
  <c r="P326" i="2" s="1"/>
  <c r="E326" i="2"/>
  <c r="N326" i="2" s="1"/>
  <c r="F326" i="2"/>
  <c r="O326" i="2" s="1"/>
  <c r="E250" i="2"/>
  <c r="N250" i="2" s="1"/>
  <c r="F250" i="2"/>
  <c r="O250" i="2" s="1"/>
  <c r="G250" i="2"/>
  <c r="P250" i="2" s="1"/>
  <c r="E315" i="2"/>
  <c r="N315" i="2" s="1"/>
  <c r="F315" i="2"/>
  <c r="O315" i="2" s="1"/>
  <c r="G315" i="2"/>
  <c r="P315" i="2" s="1"/>
  <c r="G346" i="2"/>
  <c r="P346" i="2" s="1"/>
  <c r="E346" i="2"/>
  <c r="N346" i="2" s="1"/>
  <c r="F346" i="2"/>
  <c r="O346" i="2" s="1"/>
  <c r="E311" i="2"/>
  <c r="N311" i="2" s="1"/>
  <c r="F311" i="2"/>
  <c r="O311" i="2" s="1"/>
  <c r="G311" i="2"/>
  <c r="P311" i="2" s="1"/>
  <c r="F187" i="2"/>
  <c r="O187" i="2" s="1"/>
  <c r="G187" i="2"/>
  <c r="P187" i="2" s="1"/>
  <c r="E187" i="2"/>
  <c r="N187" i="2" s="1"/>
  <c r="E338" i="2"/>
  <c r="N338" i="2" s="1"/>
  <c r="F338" i="2"/>
  <c r="O338" i="2" s="1"/>
  <c r="G338" i="2"/>
  <c r="P338" i="2" s="1"/>
  <c r="E242" i="2"/>
  <c r="N242" i="2" s="1"/>
  <c r="F242" i="2"/>
  <c r="O242" i="2" s="1"/>
  <c r="G242" i="2"/>
  <c r="P242" i="2" s="1"/>
  <c r="F226" i="2"/>
  <c r="O226" i="2" s="1"/>
  <c r="G226" i="2"/>
  <c r="P226" i="2" s="1"/>
  <c r="E226" i="2"/>
  <c r="N226" i="2" s="1"/>
  <c r="E320" i="2"/>
  <c r="N320" i="2" s="1"/>
  <c r="F320" i="2"/>
  <c r="O320" i="2" s="1"/>
  <c r="G320" i="2"/>
  <c r="P320" i="2" s="1"/>
  <c r="E277" i="2"/>
  <c r="N277" i="2" s="1"/>
  <c r="F277" i="2"/>
  <c r="O277" i="2" s="1"/>
  <c r="G277" i="2"/>
  <c r="P277" i="2" s="1"/>
  <c r="G248" i="2"/>
  <c r="P248" i="2" s="1"/>
  <c r="E248" i="2"/>
  <c r="N248" i="2" s="1"/>
  <c r="F248" i="2"/>
  <c r="O248" i="2" s="1"/>
  <c r="E343" i="2"/>
  <c r="N343" i="2" s="1"/>
  <c r="F343" i="2"/>
  <c r="O343" i="2" s="1"/>
  <c r="G343" i="2"/>
  <c r="P343" i="2" s="1"/>
  <c r="E262" i="2"/>
  <c r="N262" i="2" s="1"/>
  <c r="F262" i="2"/>
  <c r="O262" i="2" s="1"/>
  <c r="G262" i="2"/>
  <c r="P262" i="2" s="1"/>
  <c r="E224" i="2"/>
  <c r="N224" i="2" s="1"/>
  <c r="F224" i="2"/>
  <c r="O224" i="2" s="1"/>
  <c r="G224" i="2"/>
  <c r="P224" i="2" s="1"/>
  <c r="F197" i="2"/>
  <c r="O197" i="2" s="1"/>
  <c r="G197" i="2"/>
  <c r="P197" i="2" s="1"/>
  <c r="E197" i="2"/>
  <c r="N197" i="2" s="1"/>
  <c r="F313" i="2"/>
  <c r="O313" i="2" s="1"/>
  <c r="G313" i="2"/>
  <c r="P313" i="2" s="1"/>
  <c r="E313" i="2"/>
  <c r="N313" i="2" s="1"/>
  <c r="E241" i="2"/>
  <c r="N241" i="2" s="1"/>
  <c r="F241" i="2"/>
  <c r="O241" i="2" s="1"/>
  <c r="G241" i="2"/>
  <c r="P241" i="2" s="1"/>
  <c r="E220" i="2"/>
  <c r="N220" i="2" s="1"/>
  <c r="F220" i="2"/>
  <c r="O220" i="2" s="1"/>
  <c r="G220" i="2"/>
  <c r="P220" i="2" s="1"/>
  <c r="F278" i="2"/>
  <c r="O278" i="2" s="1"/>
  <c r="G278" i="2"/>
  <c r="P278" i="2" s="1"/>
  <c r="E278" i="2"/>
  <c r="N278" i="2" s="1"/>
  <c r="E216" i="2"/>
  <c r="N216" i="2" s="1"/>
  <c r="F216" i="2"/>
  <c r="O216" i="2" s="1"/>
  <c r="G216" i="2"/>
  <c r="P216" i="2" s="1"/>
  <c r="E351" i="2"/>
  <c r="N351" i="2" s="1"/>
  <c r="F351" i="2"/>
  <c r="O351" i="2" s="1"/>
  <c r="G351" i="2"/>
  <c r="P351" i="2" s="1"/>
  <c r="F263" i="2"/>
  <c r="O263" i="2" s="1"/>
  <c r="G263" i="2"/>
  <c r="P263" i="2" s="1"/>
  <c r="E263" i="2"/>
  <c r="N263" i="2" s="1"/>
  <c r="E339" i="2"/>
  <c r="N339" i="2" s="1"/>
  <c r="F339" i="2"/>
  <c r="O339" i="2" s="1"/>
  <c r="G339" i="2"/>
  <c r="P339" i="2" s="1"/>
  <c r="E299" i="2"/>
  <c r="N299" i="2" s="1"/>
  <c r="F299" i="2"/>
  <c r="O299" i="2" s="1"/>
  <c r="G299" i="2"/>
  <c r="P299" i="2" s="1"/>
  <c r="E335" i="2"/>
  <c r="N335" i="2" s="1"/>
  <c r="F335" i="2"/>
  <c r="O335" i="2" s="1"/>
  <c r="G335" i="2"/>
  <c r="P335" i="2" s="1"/>
  <c r="F281" i="2"/>
  <c r="O281" i="2" s="1"/>
  <c r="G281" i="2"/>
  <c r="P281" i="2" s="1"/>
  <c r="E281" i="2"/>
  <c r="N281" i="2" s="1"/>
  <c r="G345" i="2"/>
  <c r="P345" i="2" s="1"/>
  <c r="E345" i="2"/>
  <c r="N345" i="2" s="1"/>
  <c r="F345" i="2"/>
  <c r="O345" i="2" s="1"/>
  <c r="E233" i="2"/>
  <c r="N233" i="2" s="1"/>
  <c r="F233" i="2"/>
  <c r="O233" i="2" s="1"/>
  <c r="G233" i="2"/>
  <c r="P233" i="2" s="1"/>
  <c r="G227" i="2"/>
  <c r="P227" i="2" s="1"/>
  <c r="E227" i="2"/>
  <c r="N227" i="2" s="1"/>
  <c r="F227" i="2"/>
  <c r="O227" i="2" s="1"/>
  <c r="E265" i="2"/>
  <c r="N265" i="2" s="1"/>
  <c r="F265" i="2"/>
  <c r="O265" i="2" s="1"/>
  <c r="G265" i="2"/>
  <c r="P265" i="2" s="1"/>
  <c r="G214" i="2"/>
  <c r="P214" i="2" s="1"/>
  <c r="E214" i="2"/>
  <c r="N214" i="2" s="1"/>
  <c r="F214" i="2"/>
  <c r="O214" i="2" s="1"/>
  <c r="G206" i="2"/>
  <c r="P206" i="2" s="1"/>
  <c r="E206" i="2"/>
  <c r="N206" i="2" s="1"/>
  <c r="F206" i="2"/>
  <c r="O206" i="2" s="1"/>
  <c r="G198" i="2"/>
  <c r="P198" i="2" s="1"/>
  <c r="E198" i="2"/>
  <c r="N198" i="2" s="1"/>
  <c r="F198" i="2"/>
  <c r="O198" i="2" s="1"/>
  <c r="E215" i="2"/>
  <c r="N215" i="2" s="1"/>
  <c r="F215" i="2"/>
  <c r="O215" i="2" s="1"/>
  <c r="G215" i="2"/>
  <c r="P215" i="2" s="1"/>
  <c r="F205" i="2"/>
  <c r="O205" i="2" s="1"/>
  <c r="G205" i="2"/>
  <c r="P205" i="2" s="1"/>
  <c r="E205" i="2"/>
  <c r="N205" i="2" s="1"/>
  <c r="E199" i="2"/>
  <c r="N199" i="2" s="1"/>
  <c r="F199" i="2"/>
  <c r="O199" i="2" s="1"/>
  <c r="G199" i="2"/>
  <c r="P199" i="2" s="1"/>
  <c r="F309" i="2"/>
  <c r="O309" i="2" s="1"/>
  <c r="G309" i="2"/>
  <c r="P309" i="2" s="1"/>
  <c r="E309" i="2"/>
  <c r="N309" i="2" s="1"/>
  <c r="G275" i="2"/>
  <c r="P275" i="2" s="1"/>
  <c r="E275" i="2"/>
  <c r="N275" i="2" s="1"/>
  <c r="F275" i="2"/>
  <c r="O275" i="2" s="1"/>
  <c r="F340" i="2"/>
  <c r="O340" i="2" s="1"/>
  <c r="G340" i="2"/>
  <c r="P340" i="2" s="1"/>
  <c r="E340" i="2"/>
  <c r="N340" i="2" s="1"/>
  <c r="E238" i="2"/>
  <c r="N238" i="2" s="1"/>
  <c r="F238" i="2"/>
  <c r="O238" i="2" s="1"/>
  <c r="G238" i="2"/>
  <c r="P238" i="2" s="1"/>
  <c r="F222" i="2"/>
  <c r="O222" i="2" s="1"/>
  <c r="G222" i="2"/>
  <c r="P222" i="2" s="1"/>
  <c r="E222" i="2"/>
  <c r="N222" i="2" s="1"/>
  <c r="G282" i="2"/>
  <c r="P282" i="2" s="1"/>
  <c r="E282" i="2"/>
  <c r="N282" i="2" s="1"/>
  <c r="F282" i="2"/>
  <c r="O282" i="2" s="1"/>
  <c r="F243" i="2"/>
  <c r="O243" i="2" s="1"/>
  <c r="G243" i="2"/>
  <c r="P243" i="2" s="1"/>
  <c r="E243" i="2"/>
  <c r="N243" i="2" s="1"/>
  <c r="F352" i="2"/>
  <c r="O352" i="2" s="1"/>
  <c r="G352" i="2"/>
  <c r="P352" i="2" s="1"/>
  <c r="E352" i="2"/>
  <c r="N352" i="2" s="1"/>
  <c r="F267" i="2"/>
  <c r="O267" i="2" s="1"/>
  <c r="G267" i="2"/>
  <c r="P267" i="2" s="1"/>
  <c r="E267" i="2"/>
  <c r="N267" i="2" s="1"/>
  <c r="E308" i="2"/>
  <c r="N308" i="2" s="1"/>
  <c r="F308" i="2"/>
  <c r="O308" i="2" s="1"/>
  <c r="G308" i="2"/>
  <c r="P308" i="2" s="1"/>
  <c r="E279" i="2"/>
  <c r="N279" i="2" s="1"/>
  <c r="F279" i="2"/>
  <c r="O279" i="2" s="1"/>
  <c r="G279" i="2"/>
  <c r="P279" i="2" s="1"/>
  <c r="G306" i="2"/>
  <c r="P306" i="2" s="1"/>
  <c r="E306" i="2"/>
  <c r="N306" i="2" s="1"/>
  <c r="F306" i="2"/>
  <c r="O306" i="2" s="1"/>
  <c r="G298" i="2"/>
  <c r="P298" i="2" s="1"/>
  <c r="E298" i="2"/>
  <c r="N298" i="2" s="1"/>
  <c r="F298" i="2"/>
  <c r="O298" i="2" s="1"/>
  <c r="G290" i="2"/>
  <c r="P290" i="2" s="1"/>
  <c r="E290" i="2"/>
  <c r="N290" i="2" s="1"/>
  <c r="F290" i="2"/>
  <c r="O290" i="2" s="1"/>
  <c r="I289" i="3" s="1"/>
  <c r="E300" i="2"/>
  <c r="N300" i="2" s="1"/>
  <c r="F300" i="2"/>
  <c r="O300" i="2" s="1"/>
  <c r="G300" i="2"/>
  <c r="P300" i="2" s="1"/>
  <c r="E266" i="2"/>
  <c r="N266" i="2" s="1"/>
  <c r="F266" i="2"/>
  <c r="O266" i="2" s="1"/>
  <c r="G266" i="2"/>
  <c r="P266" i="2" s="1"/>
  <c r="E237" i="2"/>
  <c r="N237" i="2" s="1"/>
  <c r="F237" i="2"/>
  <c r="O237" i="2" s="1"/>
  <c r="G237" i="2"/>
  <c r="P237" i="2" s="1"/>
  <c r="E291" i="2"/>
  <c r="N291" i="2" s="1"/>
  <c r="F291" i="2"/>
  <c r="O291" i="2" s="1"/>
  <c r="G291" i="2"/>
  <c r="P291" i="2" s="1"/>
  <c r="E332" i="2"/>
  <c r="N332" i="2" s="1"/>
  <c r="G332" i="2"/>
  <c r="P332" i="2" s="1"/>
  <c r="F332" i="2"/>
  <c r="O332" i="2" s="1"/>
  <c r="F285" i="2"/>
  <c r="O285" i="2" s="1"/>
  <c r="I284" i="3" s="1"/>
  <c r="G285" i="2"/>
  <c r="P285" i="2" s="1"/>
  <c r="E285" i="2"/>
  <c r="N285" i="2" s="1"/>
  <c r="E312" i="2"/>
  <c r="N312" i="2" s="1"/>
  <c r="F312" i="2"/>
  <c r="O312" i="2" s="1"/>
  <c r="G312" i="2"/>
  <c r="P312" i="2" s="1"/>
  <c r="E269" i="2"/>
  <c r="N269" i="2" s="1"/>
  <c r="F269" i="2"/>
  <c r="O269" i="2" s="1"/>
  <c r="G269" i="2"/>
  <c r="P269" i="2" s="1"/>
  <c r="E228" i="2"/>
  <c r="N228" i="2" s="1"/>
  <c r="F228" i="2"/>
  <c r="O228" i="2" s="1"/>
  <c r="G228" i="2"/>
  <c r="P228" i="2" s="1"/>
  <c r="E208" i="2"/>
  <c r="N208" i="2" s="1"/>
  <c r="F208" i="2"/>
  <c r="O208" i="2" s="1"/>
  <c r="G208" i="2"/>
  <c r="P208" i="2" s="1"/>
  <c r="F191" i="2"/>
  <c r="O191" i="2" s="1"/>
  <c r="G191" i="2"/>
  <c r="P191" i="2" s="1"/>
  <c r="E191" i="2"/>
  <c r="N191" i="2" s="1"/>
  <c r="E323" i="2"/>
  <c r="N323" i="2" s="1"/>
  <c r="F323" i="2"/>
  <c r="O323" i="2" s="1"/>
  <c r="G323" i="2"/>
  <c r="P323" i="2" s="1"/>
  <c r="E196" i="2"/>
  <c r="N196" i="2" s="1"/>
  <c r="F196" i="2"/>
  <c r="O196" i="2" s="1"/>
  <c r="G196" i="2"/>
  <c r="P196" i="2" s="1"/>
  <c r="E212" i="2"/>
  <c r="N212" i="2" s="1"/>
  <c r="F212" i="2"/>
  <c r="O212" i="2" s="1"/>
  <c r="G212" i="2"/>
  <c r="P212" i="2" s="1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9" i="3"/>
  <c r="I244" i="3"/>
  <c r="I192" i="3"/>
  <c r="I261" i="3"/>
  <c r="I219" i="3"/>
  <c r="H269" i="3"/>
  <c r="I193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I253" i="3"/>
  <c r="AK972" i="4"/>
  <c r="V205" i="4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I99" i="3" s="1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V164" i="4"/>
  <c r="V646" i="4"/>
  <c r="V833" i="4"/>
  <c r="R952" i="4"/>
  <c r="S952" i="4"/>
  <c r="R876" i="4"/>
  <c r="S876" i="4"/>
  <c r="U946" i="4"/>
  <c r="V946" i="4"/>
  <c r="Y350" i="4"/>
  <c r="AK350" i="4" s="1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W874" i="4" s="1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AO405" i="4"/>
  <c r="AU405" i="4" s="1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AK96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195" i="3"/>
  <c r="I334" i="3"/>
  <c r="W18" i="4"/>
  <c r="X18" i="4" s="1"/>
  <c r="Y18" i="4" s="1"/>
  <c r="W88" i="4"/>
  <c r="W171" i="4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W145" i="4"/>
  <c r="W31" i="4"/>
  <c r="X31" i="4" s="1"/>
  <c r="Y31" i="4" s="1"/>
  <c r="S950" i="4"/>
  <c r="U950" i="4" s="1"/>
  <c r="I350" i="3"/>
  <c r="I262" i="3"/>
  <c r="T973" i="4"/>
  <c r="V973" i="4" s="1"/>
  <c r="W973" i="4" s="1"/>
  <c r="Y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189" i="3"/>
  <c r="I203" i="3"/>
  <c r="I187" i="3"/>
  <c r="I214" i="3"/>
  <c r="I204" i="3"/>
  <c r="I198" i="3"/>
  <c r="I21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315" i="3"/>
  <c r="I266" i="3"/>
  <c r="I250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188" i="3"/>
  <c r="I230" i="3"/>
  <c r="I332" i="3"/>
  <c r="I256" i="3"/>
  <c r="I212" i="3"/>
  <c r="I213" i="3"/>
  <c r="I205" i="3"/>
  <c r="I197" i="3"/>
  <c r="I201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245" i="3"/>
  <c r="I307" i="3"/>
  <c r="I31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224" i="3"/>
  <c r="I342" i="3"/>
  <c r="I235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R172" i="4"/>
  <c r="AE172" i="4"/>
  <c r="AT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AQ9" i="4"/>
  <c r="AW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AJ255" i="4"/>
  <c r="Y253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W301" i="4" s="1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F255" i="4"/>
  <c r="AI356" i="4"/>
  <c r="Y336" i="4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L241" i="4"/>
  <c r="AR241" i="4" s="1"/>
  <c r="X278" i="4"/>
  <c r="Y278" i="4" s="1"/>
  <c r="X266" i="4"/>
  <c r="Z191" i="4"/>
  <c r="X236" i="4"/>
  <c r="Y236" i="4" s="1"/>
  <c r="AD290" i="4"/>
  <c r="AE255" i="4"/>
  <c r="AQ255" i="4" s="1"/>
  <c r="AW255" i="4" s="1"/>
  <c r="AD255" i="4"/>
  <c r="AA255" i="4"/>
  <c r="AC255" i="4"/>
  <c r="AB255" i="4"/>
  <c r="Z255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L258" i="4" s="1"/>
  <c r="AR258" i="4" s="1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AI338" i="4"/>
  <c r="AE338" i="4"/>
  <c r="Z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M652" i="4" l="1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M334" i="4"/>
  <c r="AS334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L255" i="4"/>
  <c r="AR255" i="4" s="1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AJ413" i="4"/>
  <c r="Z413" i="4"/>
  <c r="V446" i="4"/>
  <c r="W446" i="4" s="1"/>
  <c r="X446" i="4" s="1"/>
  <c r="Y446" i="4" s="1"/>
  <c r="Y245" i="4"/>
  <c r="AG350" i="4"/>
  <c r="AH350" i="4"/>
  <c r="AN350" i="4" s="1"/>
  <c r="AT350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AL350" i="4" s="1"/>
  <c r="AR350" i="4" s="1"/>
  <c r="F350" i="4" s="1"/>
  <c r="J350" i="4" s="1"/>
  <c r="M351" i="2" s="1"/>
  <c r="AN250" i="4"/>
  <c r="AT250" i="4" s="1"/>
  <c r="AO255" i="4"/>
  <c r="AU255" i="4" s="1"/>
  <c r="W346" i="4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W183" i="4"/>
  <c r="AP727" i="4"/>
  <c r="AV727" i="4" s="1"/>
  <c r="AG112" i="4"/>
  <c r="AM112" i="4" s="1"/>
  <c r="AS112" i="4" s="1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N226" i="4" s="1"/>
  <c r="AT226" i="4" s="1"/>
  <c r="AQ805" i="4"/>
  <c r="AW805" i="4" s="1"/>
  <c r="W105" i="4"/>
  <c r="AI973" i="4"/>
  <c r="W21" i="4"/>
  <c r="W87" i="4"/>
  <c r="W141" i="4"/>
  <c r="W173" i="4"/>
  <c r="W967" i="4"/>
  <c r="W753" i="4"/>
  <c r="AF245" i="4"/>
  <c r="AA245" i="4"/>
  <c r="AB245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H253" i="4"/>
  <c r="AC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D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L335" i="2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K271" i="2" s="1"/>
  <c r="AJ336" i="4"/>
  <c r="AG336" i="4"/>
  <c r="AF336" i="4"/>
  <c r="AC336" i="4"/>
  <c r="AO336" i="4" s="1"/>
  <c r="AU336" i="4" s="1"/>
  <c r="AK336" i="4"/>
  <c r="AQ336" i="4" s="1"/>
  <c r="AW336" i="4" s="1"/>
  <c r="AB336" i="4"/>
  <c r="AP356" i="4"/>
  <c r="AV356" i="4" s="1"/>
  <c r="AL356" i="4"/>
  <c r="AR356" i="4" s="1"/>
  <c r="E356" i="4" s="1"/>
  <c r="I356" i="4" s="1"/>
  <c r="AH191" i="4"/>
  <c r="AN255" i="4"/>
  <c r="AT255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L96" i="4"/>
  <c r="AR96" i="4" s="1"/>
  <c r="E96" i="4" s="1"/>
  <c r="I96" i="4" s="1"/>
  <c r="L97" i="2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F96" i="4"/>
  <c r="J96" i="4" s="1"/>
  <c r="M97" i="2" s="1"/>
  <c r="D96" i="4"/>
  <c r="H96" i="4" s="1"/>
  <c r="K97" i="2" s="1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 s="1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H97" i="4"/>
  <c r="AC123" i="4"/>
  <c r="AO123" i="4" s="1"/>
  <c r="AU123" i="4" s="1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N191" i="4" s="1"/>
  <c r="AT191" i="4" s="1"/>
  <c r="AH308" i="4"/>
  <c r="AD253" i="4"/>
  <c r="AK308" i="4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O191" i="4" s="1"/>
  <c r="AU191" i="4" s="1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A226" i="4"/>
  <c r="AM226" i="4" s="1"/>
  <c r="AS226" i="4" s="1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L262" i="4" s="1"/>
  <c r="AR262" i="4" s="1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AK311" i="4"/>
  <c r="AG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O250" i="4"/>
  <c r="AU250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K350" i="2" s="1"/>
  <c r="AA252" i="4"/>
  <c r="W304" i="4"/>
  <c r="X304" i="4" s="1"/>
  <c r="W351" i="4"/>
  <c r="AH311" i="4"/>
  <c r="AJ31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L343" i="2" s="1"/>
  <c r="D342" i="4"/>
  <c r="H342" i="4" s="1"/>
  <c r="K343" i="2" s="1"/>
  <c r="G342" i="4"/>
  <c r="F342" i="4"/>
  <c r="J342" i="4" s="1"/>
  <c r="M343" i="2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K187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K345" i="2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87" i="4"/>
  <c r="AH187" i="4"/>
  <c r="AF187" i="4"/>
  <c r="AJ192" i="4"/>
  <c r="AE187" i="4"/>
  <c r="AD187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X205" i="4"/>
  <c r="Z192" i="4"/>
  <c r="AK192" i="4"/>
  <c r="AF192" i="4"/>
  <c r="AC192" i="4"/>
  <c r="AO192" i="4" s="1"/>
  <c r="AU192" i="4" s="1"/>
  <c r="AG213" i="4"/>
  <c r="Y189" i="4"/>
  <c r="AH189" i="4" s="1"/>
  <c r="AD203" i="4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M308" i="4"/>
  <c r="AS308" i="4" s="1"/>
  <c r="AP308" i="4"/>
  <c r="AV308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O228" i="4"/>
  <c r="AU228" i="4" s="1"/>
  <c r="AG222" i="4"/>
  <c r="Z330" i="4"/>
  <c r="AK330" i="4"/>
  <c r="AO358" i="4"/>
  <c r="AU358" i="4" s="1"/>
  <c r="AL358" i="4"/>
  <c r="AR358" i="4" s="1"/>
  <c r="Z355" i="4"/>
  <c r="AI355" i="4"/>
  <c r="AL190" i="4"/>
  <c r="AR190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F334" i="4"/>
  <c r="J334" i="4" s="1"/>
  <c r="M335" i="2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F250" i="4"/>
  <c r="J250" i="4" s="1"/>
  <c r="M251" i="2" s="1"/>
  <c r="E250" i="4"/>
  <c r="I250" i="4" s="1"/>
  <c r="L251" i="2" s="1"/>
  <c r="F258" i="4"/>
  <c r="J258" i="4" s="1"/>
  <c r="M259" i="2" s="1"/>
  <c r="E258" i="4"/>
  <c r="I258" i="4" s="1"/>
  <c r="L259" i="2" s="1"/>
  <c r="D258" i="4"/>
  <c r="H258" i="4" s="1"/>
  <c r="K259" i="2" s="1"/>
  <c r="G258" i="4"/>
  <c r="G322" i="4"/>
  <c r="F322" i="4"/>
  <c r="J322" i="4" s="1"/>
  <c r="M323" i="2" s="1"/>
  <c r="E322" i="4"/>
  <c r="I322" i="4" s="1"/>
  <c r="L323" i="2" s="1"/>
  <c r="D322" i="4"/>
  <c r="H322" i="4" s="1"/>
  <c r="K323" i="2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L271" i="2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L208" i="2" s="1"/>
  <c r="F207" i="4"/>
  <c r="J207" i="4" s="1"/>
  <c r="M208" i="2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L256" i="2" s="1"/>
  <c r="F255" i="4"/>
  <c r="J255" i="4" s="1"/>
  <c r="M256" i="2" s="1"/>
  <c r="D255" i="4"/>
  <c r="H255" i="4" s="1"/>
  <c r="K256" i="2" s="1"/>
  <c r="G255" i="4"/>
  <c r="AL191" i="4"/>
  <c r="AR191" i="4" s="1"/>
  <c r="Y266" i="4"/>
  <c r="AC266" i="4" s="1"/>
  <c r="E241" i="4"/>
  <c r="I241" i="4" s="1"/>
  <c r="L242" i="2" s="1"/>
  <c r="D241" i="4"/>
  <c r="H241" i="4" s="1"/>
  <c r="K242" i="2" s="1"/>
  <c r="G241" i="4"/>
  <c r="F241" i="4"/>
  <c r="J241" i="4" s="1"/>
  <c r="M242" i="2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G106" i="4" l="1"/>
  <c r="F106" i="4"/>
  <c r="J106" i="4" s="1"/>
  <c r="M107" i="2" s="1"/>
  <c r="D106" i="4"/>
  <c r="H106" i="4" s="1"/>
  <c r="K107" i="2" s="1"/>
  <c r="E106" i="4"/>
  <c r="I106" i="4" s="1"/>
  <c r="L107" i="2" s="1"/>
  <c r="AO869" i="4"/>
  <c r="AU869" i="4" s="1"/>
  <c r="AE380" i="4"/>
  <c r="AQ380" i="4" s="1"/>
  <c r="AW380" i="4" s="1"/>
  <c r="AO643" i="4"/>
  <c r="AU643" i="4" s="1"/>
  <c r="AI869" i="4"/>
  <c r="AG617" i="4"/>
  <c r="D350" i="4"/>
  <c r="H350" i="4" s="1"/>
  <c r="K351" i="2" s="1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L351" i="2" s="1"/>
  <c r="AP350" i="4"/>
  <c r="AV350" i="4" s="1"/>
  <c r="AN842" i="4"/>
  <c r="AT842" i="4" s="1"/>
  <c r="AH193" i="4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M311" i="4"/>
  <c r="AS311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M245" i="4" s="1"/>
  <c r="AS245" i="4" s="1"/>
  <c r="AE245" i="4"/>
  <c r="Z245" i="4"/>
  <c r="AJ245" i="4"/>
  <c r="AP245" i="4" s="1"/>
  <c r="AV245" i="4" s="1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M345" i="2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L245" i="4"/>
  <c r="AR245" i="4" s="1"/>
  <c r="D245" i="4" s="1"/>
  <c r="H245" i="4" s="1"/>
  <c r="K246" i="2" s="1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M271" i="2" s="1"/>
  <c r="G356" i="4"/>
  <c r="AF252" i="4"/>
  <c r="AL252" i="4" s="1"/>
  <c r="AR252" i="4" s="1"/>
  <c r="AH203" i="4"/>
  <c r="AG252" i="4"/>
  <c r="AM252" i="4" s="1"/>
  <c r="AS252" i="4" s="1"/>
  <c r="AA230" i="4"/>
  <c r="AH310" i="4"/>
  <c r="AF310" i="4"/>
  <c r="AB310" i="4"/>
  <c r="AC355" i="4"/>
  <c r="D207" i="4"/>
  <c r="H207" i="4" s="1"/>
  <c r="K208" i="2" s="1"/>
  <c r="G270" i="4"/>
  <c r="D250" i="4"/>
  <c r="H250" i="4" s="1"/>
  <c r="K251" i="2" s="1"/>
  <c r="D334" i="4"/>
  <c r="H334" i="4" s="1"/>
  <c r="K335" i="2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187" i="4"/>
  <c r="AW187" i="4" s="1"/>
  <c r="AQ251" i="4"/>
  <c r="AW251" i="4" s="1"/>
  <c r="AC252" i="4"/>
  <c r="AK252" i="4"/>
  <c r="AI252" i="4"/>
  <c r="AE252" i="4"/>
  <c r="AA192" i="4"/>
  <c r="AF203" i="4"/>
  <c r="AL203" i="4" s="1"/>
  <c r="AR203" i="4" s="1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E245" i="4"/>
  <c r="I245" i="4" s="1"/>
  <c r="L246" i="2" s="1"/>
  <c r="F245" i="4"/>
  <c r="J245" i="4" s="1"/>
  <c r="M246" i="2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O234" i="4" s="1"/>
  <c r="AU234" i="4" s="1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M254" i="2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D252" i="4"/>
  <c r="H252" i="4" s="1"/>
  <c r="K253" i="2" s="1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L345" i="2" s="1"/>
  <c r="AO355" i="4"/>
  <c r="AU355" i="4" s="1"/>
  <c r="E252" i="4"/>
  <c r="I252" i="4" s="1"/>
  <c r="L253" i="2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71" i="4"/>
  <c r="AR271" i="4" s="1"/>
  <c r="Y293" i="4"/>
  <c r="AH293" i="4" s="1"/>
  <c r="AL309" i="4"/>
  <c r="AR309" i="4" s="1"/>
  <c r="F309" i="4" s="1"/>
  <c r="J309" i="4" s="1"/>
  <c r="M310" i="2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U37" i="4" s="1"/>
  <c r="AA37" i="4"/>
  <c r="AM37" i="4" s="1"/>
  <c r="AS37" i="4" s="1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A67" i="4"/>
  <c r="AB67" i="4"/>
  <c r="AE67" i="4"/>
  <c r="AU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N142" i="4" s="1"/>
  <c r="AT142" i="4" s="1"/>
  <c r="AE142" i="4"/>
  <c r="AQ142" i="4" s="1"/>
  <c r="AW142" i="4" s="1"/>
  <c r="AR142" i="4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K254" i="2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L254" i="2" s="1"/>
  <c r="AO251" i="4"/>
  <c r="AU251" i="4" s="1"/>
  <c r="AJ267" i="4"/>
  <c r="AP267" i="4" s="1"/>
  <c r="AV267" i="4" s="1"/>
  <c r="AI267" i="4"/>
  <c r="AO267" i="4" s="1"/>
  <c r="AU267" i="4" s="1"/>
  <c r="AE267" i="4"/>
  <c r="AQ267" i="4" s="1"/>
  <c r="AW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L316" i="2" s="1"/>
  <c r="AM251" i="4"/>
  <c r="AS251" i="4" s="1"/>
  <c r="AF267" i="4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P300" i="4" s="1"/>
  <c r="AV300" i="4" s="1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K291" i="2" s="1"/>
  <c r="G290" i="4"/>
  <c r="E290" i="4"/>
  <c r="I290" i="4" s="1"/>
  <c r="L291" i="2" s="1"/>
  <c r="F290" i="4"/>
  <c r="J290" i="4" s="1"/>
  <c r="M291" i="2" s="1"/>
  <c r="AJ218" i="4"/>
  <c r="AI218" i="4"/>
  <c r="AK218" i="4"/>
  <c r="AH218" i="4"/>
  <c r="AG218" i="4"/>
  <c r="AF218" i="4"/>
  <c r="E251" i="4"/>
  <c r="I251" i="4" s="1"/>
  <c r="L252" i="2" s="1"/>
  <c r="F251" i="4"/>
  <c r="J251" i="4" s="1"/>
  <c r="M252" i="2" s="1"/>
  <c r="D251" i="4"/>
  <c r="H251" i="4" s="1"/>
  <c r="K252" i="2" s="1"/>
  <c r="G251" i="4"/>
  <c r="AN252" i="4"/>
  <c r="AT252" i="4" s="1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M350" i="2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L202" i="4" s="1"/>
  <c r="AR202" i="4" s="1"/>
  <c r="G202" i="4" s="1"/>
  <c r="AH280" i="4"/>
  <c r="AP341" i="4"/>
  <c r="AV341" i="4" s="1"/>
  <c r="AM203" i="4"/>
  <c r="AS203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L350" i="2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G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G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M214" i="2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K261" i="2" s="1"/>
  <c r="F260" i="4"/>
  <c r="J260" i="4" s="1"/>
  <c r="M261" i="2" s="1"/>
  <c r="G260" i="4"/>
  <c r="E260" i="4"/>
  <c r="I260" i="4" s="1"/>
  <c r="L261" i="2" s="1"/>
  <c r="G309" i="4"/>
  <c r="AH297" i="4"/>
  <c r="AJ297" i="4"/>
  <c r="AK297" i="4"/>
  <c r="AG297" i="4"/>
  <c r="AI297" i="4"/>
  <c r="AF297" i="4"/>
  <c r="E268" i="4"/>
  <c r="I268" i="4" s="1"/>
  <c r="L269" i="2" s="1"/>
  <c r="F343" i="4"/>
  <c r="J343" i="4" s="1"/>
  <c r="M344" i="2" s="1"/>
  <c r="G343" i="4"/>
  <c r="D343" i="4"/>
  <c r="H343" i="4" s="1"/>
  <c r="K344" i="2" s="1"/>
  <c r="E343" i="4"/>
  <c r="I343" i="4" s="1"/>
  <c r="L344" i="2" s="1"/>
  <c r="E276" i="4"/>
  <c r="I276" i="4" s="1"/>
  <c r="L277" i="2" s="1"/>
  <c r="D276" i="4"/>
  <c r="H276" i="4" s="1"/>
  <c r="K277" i="2" s="1"/>
  <c r="F276" i="4"/>
  <c r="J276" i="4" s="1"/>
  <c r="M277" i="2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A23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K319" i="2" s="1"/>
  <c r="D308" i="4"/>
  <c r="H308" i="4" s="1"/>
  <c r="K309" i="2" s="1"/>
  <c r="G308" i="4"/>
  <c r="E308" i="4"/>
  <c r="I308" i="4" s="1"/>
  <c r="L309" i="2" s="1"/>
  <c r="F308" i="4"/>
  <c r="J308" i="4" s="1"/>
  <c r="M309" i="2" s="1"/>
  <c r="D333" i="4"/>
  <c r="H333" i="4" s="1"/>
  <c r="K334" i="2" s="1"/>
  <c r="G333" i="4"/>
  <c r="F333" i="4"/>
  <c r="J333" i="4" s="1"/>
  <c r="M334" i="2" s="1"/>
  <c r="E333" i="4"/>
  <c r="I333" i="4" s="1"/>
  <c r="L334" i="2" s="1"/>
  <c r="E271" i="4"/>
  <c r="I271" i="4" s="1"/>
  <c r="L272" i="2" s="1"/>
  <c r="G271" i="4"/>
  <c r="D271" i="4"/>
  <c r="H271" i="4" s="1"/>
  <c r="K272" i="2" s="1"/>
  <c r="F271" i="4"/>
  <c r="J271" i="4" s="1"/>
  <c r="M272" i="2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N202" i="4" s="1"/>
  <c r="AT202" i="4" s="1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D213" i="4"/>
  <c r="H213" i="4" s="1"/>
  <c r="K214" i="2" s="1"/>
  <c r="AL192" i="4"/>
  <c r="AR192" i="4" s="1"/>
  <c r="AN193" i="4"/>
  <c r="AT193" i="4" s="1"/>
  <c r="AG193" i="4"/>
  <c r="AK193" i="4"/>
  <c r="AF193" i="4"/>
  <c r="AL193" i="4" s="1"/>
  <c r="AR193" i="4" s="1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L188" i="2" s="1"/>
  <c r="F187" i="4"/>
  <c r="J187" i="4" s="1"/>
  <c r="M188" i="2" s="1"/>
  <c r="D187" i="4"/>
  <c r="H187" i="4" s="1"/>
  <c r="K188" i="2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F341" i="4"/>
  <c r="J341" i="4" s="1"/>
  <c r="M342" i="2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Q299" i="4"/>
  <c r="AW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O310" i="4"/>
  <c r="AU310" i="4" s="1"/>
  <c r="AL298" i="4"/>
  <c r="AR298" i="4" s="1"/>
  <c r="G228" i="4"/>
  <c r="D228" i="4"/>
  <c r="H228" i="4" s="1"/>
  <c r="K229" i="2" s="1"/>
  <c r="F228" i="4"/>
  <c r="J228" i="4" s="1"/>
  <c r="M229" i="2" s="1"/>
  <c r="E228" i="4"/>
  <c r="I228" i="4" s="1"/>
  <c r="L229" i="2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M337" i="2" s="1"/>
  <c r="E336" i="4"/>
  <c r="I336" i="4" s="1"/>
  <c r="L337" i="2" s="1"/>
  <c r="D336" i="4"/>
  <c r="H336" i="4" s="1"/>
  <c r="K337" i="2" s="1"/>
  <c r="D262" i="4"/>
  <c r="H262" i="4" s="1"/>
  <c r="K263" i="2" s="1"/>
  <c r="G262" i="4"/>
  <c r="F262" i="4"/>
  <c r="J262" i="4" s="1"/>
  <c r="M263" i="2" s="1"/>
  <c r="E262" i="4"/>
  <c r="I262" i="4" s="1"/>
  <c r="L263" i="2" s="1"/>
  <c r="AL355" i="4"/>
  <c r="AR355" i="4" s="1"/>
  <c r="AM222" i="4"/>
  <c r="AS222" i="4" s="1"/>
  <c r="AP222" i="4"/>
  <c r="AV222" i="4" s="1"/>
  <c r="D338" i="4"/>
  <c r="H338" i="4" s="1"/>
  <c r="K339" i="2" s="1"/>
  <c r="E338" i="4"/>
  <c r="I338" i="4" s="1"/>
  <c r="L339" i="2" s="1"/>
  <c r="G338" i="4"/>
  <c r="F338" i="4"/>
  <c r="J338" i="4" s="1"/>
  <c r="M339" i="2" s="1"/>
  <c r="AO236" i="4"/>
  <c r="AU236" i="4" s="1"/>
  <c r="AL236" i="4"/>
  <c r="AR236" i="4" s="1"/>
  <c r="AO230" i="4"/>
  <c r="AU23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K224" i="2" s="1"/>
  <c r="F223" i="4"/>
  <c r="J223" i="4" s="1"/>
  <c r="M224" i="2" s="1"/>
  <c r="E223" i="4"/>
  <c r="I223" i="4" s="1"/>
  <c r="L224" i="2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K191" i="2" s="1"/>
  <c r="F190" i="4"/>
  <c r="J190" i="4" s="1"/>
  <c r="M191" i="2" s="1"/>
  <c r="E190" i="4"/>
  <c r="I190" i="4" s="1"/>
  <c r="L191" i="2" s="1"/>
  <c r="G190" i="4"/>
  <c r="G358" i="4"/>
  <c r="F358" i="4"/>
  <c r="J358" i="4" s="1"/>
  <c r="D358" i="4"/>
  <c r="H358" i="4" s="1"/>
  <c r="E358" i="4"/>
  <c r="I358" i="4" s="1"/>
  <c r="AM330" i="4"/>
  <c r="AS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L192" i="2" s="1"/>
  <c r="D191" i="4"/>
  <c r="H191" i="4" s="1"/>
  <c r="K192" i="2" s="1"/>
  <c r="F191" i="4"/>
  <c r="J191" i="4" s="1"/>
  <c r="M192" i="2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K353" i="2" s="1"/>
  <c r="E352" i="4"/>
  <c r="I352" i="4" s="1"/>
  <c r="L353" i="2" s="1"/>
  <c r="F352" i="4"/>
  <c r="J352" i="4" s="1"/>
  <c r="M353" i="2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G413" i="4" l="1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D203" i="4"/>
  <c r="H203" i="4" s="1"/>
  <c r="K204" i="2" s="1"/>
  <c r="F203" i="4"/>
  <c r="J203" i="4" s="1"/>
  <c r="M204" i="2" s="1"/>
  <c r="G203" i="4"/>
  <c r="E203" i="4"/>
  <c r="I203" i="4" s="1"/>
  <c r="L204" i="2" s="1"/>
  <c r="E341" i="4"/>
  <c r="I341" i="4" s="1"/>
  <c r="L342" i="2" s="1"/>
  <c r="AN198" i="4"/>
  <c r="AT198" i="4" s="1"/>
  <c r="AQ208" i="4"/>
  <c r="AW208" i="4" s="1"/>
  <c r="F268" i="4"/>
  <c r="J268" i="4" s="1"/>
  <c r="M269" i="2" s="1"/>
  <c r="E309" i="4"/>
  <c r="I309" i="4" s="1"/>
  <c r="L310" i="2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K342" i="2" s="1"/>
  <c r="AP283" i="4"/>
  <c r="AV283" i="4" s="1"/>
  <c r="AK229" i="4"/>
  <c r="AN268" i="4"/>
  <c r="AT268" i="4" s="1"/>
  <c r="AM323" i="4"/>
  <c r="AS323" i="4" s="1"/>
  <c r="D268" i="4"/>
  <c r="H268" i="4" s="1"/>
  <c r="K269" i="2" s="1"/>
  <c r="D309" i="4"/>
  <c r="H309" i="4" s="1"/>
  <c r="K310" i="2" s="1"/>
  <c r="AM302" i="4"/>
  <c r="AS302" i="4" s="1"/>
  <c r="AP234" i="4"/>
  <c r="AV234" i="4" s="1"/>
  <c r="G252" i="4"/>
  <c r="F252" i="4"/>
  <c r="J252" i="4" s="1"/>
  <c r="M253" i="2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L214" i="2" s="1"/>
  <c r="D315" i="4"/>
  <c r="H315" i="4" s="1"/>
  <c r="K316" i="2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M319" i="2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F217" i="4"/>
  <c r="J217" i="4" s="1"/>
  <c r="M218" i="2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M203" i="2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K227" i="2" s="1"/>
  <c r="G226" i="4"/>
  <c r="E226" i="4"/>
  <c r="I226" i="4" s="1"/>
  <c r="L227" i="2" s="1"/>
  <c r="F226" i="4"/>
  <c r="J226" i="4" s="1"/>
  <c r="M227" i="2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L203" i="2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K209" i="2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K336" i="2" s="1"/>
  <c r="G335" i="4"/>
  <c r="E335" i="4"/>
  <c r="I335" i="4" s="1"/>
  <c r="L336" i="2" s="1"/>
  <c r="F335" i="4"/>
  <c r="J335" i="4" s="1"/>
  <c r="M336" i="2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M316" i="2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L285" i="2" s="1"/>
  <c r="F284" i="4"/>
  <c r="J284" i="4" s="1"/>
  <c r="M285" i="2" s="1"/>
  <c r="D284" i="4"/>
  <c r="H284" i="4" s="1"/>
  <c r="K285" i="2" s="1"/>
  <c r="AL291" i="4"/>
  <c r="AR291" i="4" s="1"/>
  <c r="E291" i="4" s="1"/>
  <c r="I291" i="4" s="1"/>
  <c r="L292" i="2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L319" i="2" s="1"/>
  <c r="AL188" i="4"/>
  <c r="AR188" i="4" s="1"/>
  <c r="E188" i="4" s="1"/>
  <c r="I188" i="4" s="1"/>
  <c r="L189" i="2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M303" i="2" s="1"/>
  <c r="D302" i="4"/>
  <c r="H302" i="4" s="1"/>
  <c r="K303" i="2" s="1"/>
  <c r="G302" i="4"/>
  <c r="E302" i="4"/>
  <c r="I302" i="4" s="1"/>
  <c r="L303" i="2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K225" i="2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M222" i="2" s="1"/>
  <c r="D221" i="4"/>
  <c r="H221" i="4" s="1"/>
  <c r="K222" i="2" s="1"/>
  <c r="G221" i="4"/>
  <c r="E221" i="4"/>
  <c r="I221" i="4" s="1"/>
  <c r="L222" i="2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L226" i="2" s="1"/>
  <c r="D225" i="4"/>
  <c r="H225" i="4" s="1"/>
  <c r="K226" i="2" s="1"/>
  <c r="F225" i="4"/>
  <c r="J225" i="4" s="1"/>
  <c r="M226" i="2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L326" i="2" s="1"/>
  <c r="F325" i="4"/>
  <c r="J325" i="4" s="1"/>
  <c r="M326" i="2" s="1"/>
  <c r="G325" i="4"/>
  <c r="D325" i="4"/>
  <c r="H325" i="4" s="1"/>
  <c r="K326" i="2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M219" i="2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L302" i="2" s="1"/>
  <c r="D301" i="4"/>
  <c r="H301" i="4" s="1"/>
  <c r="K302" i="2" s="1"/>
  <c r="F301" i="4"/>
  <c r="J301" i="4" s="1"/>
  <c r="M302" i="2" s="1"/>
  <c r="AN301" i="4"/>
  <c r="AT301" i="4" s="1"/>
  <c r="AK219" i="4"/>
  <c r="AM368" i="4"/>
  <c r="AS368" i="4" s="1"/>
  <c r="AN368" i="4"/>
  <c r="AT368" i="4" s="1"/>
  <c r="G329" i="4"/>
  <c r="D329" i="4"/>
  <c r="H329" i="4" s="1"/>
  <c r="K330" i="2" s="1"/>
  <c r="E329" i="4"/>
  <c r="I329" i="4" s="1"/>
  <c r="L330" i="2" s="1"/>
  <c r="F329" i="4"/>
  <c r="J329" i="4" s="1"/>
  <c r="M330" i="2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K219" i="2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L312" i="2" s="1"/>
  <c r="F311" i="4"/>
  <c r="J311" i="4" s="1"/>
  <c r="M312" i="2" s="1"/>
  <c r="G311" i="4"/>
  <c r="D311" i="4"/>
  <c r="H311" i="4" s="1"/>
  <c r="K312" i="2" s="1"/>
  <c r="AJ304" i="4"/>
  <c r="AP304" i="4" s="1"/>
  <c r="AV304" i="4" s="1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M289" i="2" s="1"/>
  <c r="D288" i="4"/>
  <c r="H288" i="4" s="1"/>
  <c r="K289" i="2" s="1"/>
  <c r="E288" i="4"/>
  <c r="I288" i="4" s="1"/>
  <c r="L289" i="2" s="1"/>
  <c r="AF312" i="4"/>
  <c r="AI312" i="4"/>
  <c r="AH312" i="4"/>
  <c r="E267" i="4"/>
  <c r="I267" i="4" s="1"/>
  <c r="L268" i="2" s="1"/>
  <c r="D267" i="4"/>
  <c r="H267" i="4" s="1"/>
  <c r="K268" i="2" s="1"/>
  <c r="F267" i="4"/>
  <c r="J267" i="4" s="1"/>
  <c r="M268" i="2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L202" i="2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K321" i="2" s="1"/>
  <c r="G320" i="4"/>
  <c r="E320" i="4"/>
  <c r="I320" i="4" s="1"/>
  <c r="L321" i="2" s="1"/>
  <c r="F320" i="4"/>
  <c r="J320" i="4" s="1"/>
  <c r="M321" i="2" s="1"/>
  <c r="G280" i="4"/>
  <c r="F280" i="4"/>
  <c r="J280" i="4" s="1"/>
  <c r="M281" i="2" s="1"/>
  <c r="D280" i="4"/>
  <c r="H280" i="4" s="1"/>
  <c r="K281" i="2" s="1"/>
  <c r="E280" i="4"/>
  <c r="I280" i="4" s="1"/>
  <c r="L281" i="2" s="1"/>
  <c r="G291" i="4"/>
  <c r="E231" i="4"/>
  <c r="I231" i="4" s="1"/>
  <c r="L232" i="2" s="1"/>
  <c r="G231" i="4"/>
  <c r="F231" i="4"/>
  <c r="J231" i="4" s="1"/>
  <c r="M232" i="2" s="1"/>
  <c r="D231" i="4"/>
  <c r="H231" i="4" s="1"/>
  <c r="K232" i="2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K293" i="2" s="1"/>
  <c r="F292" i="4"/>
  <c r="J292" i="4" s="1"/>
  <c r="M293" i="2" s="1"/>
  <c r="E292" i="4"/>
  <c r="I292" i="4" s="1"/>
  <c r="L293" i="2" s="1"/>
  <c r="E321" i="4"/>
  <c r="I321" i="4" s="1"/>
  <c r="L322" i="2" s="1"/>
  <c r="F321" i="4"/>
  <c r="J321" i="4" s="1"/>
  <c r="M322" i="2" s="1"/>
  <c r="G321" i="4"/>
  <c r="D321" i="4"/>
  <c r="H321" i="4" s="1"/>
  <c r="K322" i="2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L284" i="2" s="1"/>
  <c r="D283" i="4"/>
  <c r="H283" i="4" s="1"/>
  <c r="K284" i="2" s="1"/>
  <c r="F283" i="4"/>
  <c r="J283" i="4" s="1"/>
  <c r="M284" i="2" s="1"/>
  <c r="G283" i="4"/>
  <c r="F297" i="4"/>
  <c r="J297" i="4" s="1"/>
  <c r="M298" i="2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L317" i="2" s="1"/>
  <c r="D316" i="4"/>
  <c r="H316" i="4" s="1"/>
  <c r="K317" i="2" s="1"/>
  <c r="F316" i="4"/>
  <c r="J316" i="4" s="1"/>
  <c r="M317" i="2" s="1"/>
  <c r="G316" i="4"/>
  <c r="AM313" i="4"/>
  <c r="AS313" i="4" s="1"/>
  <c r="D313" i="4"/>
  <c r="H313" i="4" s="1"/>
  <c r="K314" i="2" s="1"/>
  <c r="E313" i="4"/>
  <c r="I313" i="4" s="1"/>
  <c r="L314" i="2" s="1"/>
  <c r="G313" i="4"/>
  <c r="F313" i="4"/>
  <c r="J313" i="4" s="1"/>
  <c r="M314" i="2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K203" i="2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M286" i="2" s="1"/>
  <c r="D285" i="4"/>
  <c r="H285" i="4" s="1"/>
  <c r="K286" i="2" s="1"/>
  <c r="G285" i="4"/>
  <c r="E285" i="4"/>
  <c r="I285" i="4" s="1"/>
  <c r="L286" i="2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M209" i="2" s="1"/>
  <c r="D293" i="4"/>
  <c r="H293" i="4" s="1"/>
  <c r="K294" i="2" s="1"/>
  <c r="G293" i="4"/>
  <c r="F293" i="4"/>
  <c r="J293" i="4" s="1"/>
  <c r="M294" i="2" s="1"/>
  <c r="E293" i="4"/>
  <c r="I293" i="4" s="1"/>
  <c r="L294" i="2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L196" i="2" s="1"/>
  <c r="F209" i="4"/>
  <c r="J209" i="4" s="1"/>
  <c r="M210" i="2" s="1"/>
  <c r="E209" i="4"/>
  <c r="I209" i="4" s="1"/>
  <c r="L210" i="2" s="1"/>
  <c r="G209" i="4"/>
  <c r="D209" i="4"/>
  <c r="H209" i="4" s="1"/>
  <c r="K210" i="2" s="1"/>
  <c r="F206" i="4"/>
  <c r="J206" i="4" s="1"/>
  <c r="M207" i="2" s="1"/>
  <c r="D206" i="4"/>
  <c r="H206" i="4" s="1"/>
  <c r="K207" i="2" s="1"/>
  <c r="E206" i="4"/>
  <c r="I206" i="4" s="1"/>
  <c r="L207" i="2" s="1"/>
  <c r="G206" i="4"/>
  <c r="G198" i="4"/>
  <c r="E198" i="4"/>
  <c r="I198" i="4" s="1"/>
  <c r="L199" i="2" s="1"/>
  <c r="D198" i="4"/>
  <c r="H198" i="4" s="1"/>
  <c r="K199" i="2" s="1"/>
  <c r="F198" i="4"/>
  <c r="J198" i="4" s="1"/>
  <c r="M199" i="2" s="1"/>
  <c r="E193" i="4"/>
  <c r="I193" i="4" s="1"/>
  <c r="L194" i="2" s="1"/>
  <c r="D193" i="4"/>
  <c r="H193" i="4" s="1"/>
  <c r="K194" i="2" s="1"/>
  <c r="G193" i="4"/>
  <c r="F193" i="4"/>
  <c r="J193" i="4" s="1"/>
  <c r="M194" i="2" s="1"/>
  <c r="AL199" i="4"/>
  <c r="AR199" i="4" s="1"/>
  <c r="AQ215" i="4"/>
  <c r="AW215" i="4" s="1"/>
  <c r="D215" i="4"/>
  <c r="H215" i="4" s="1"/>
  <c r="K216" i="2" s="1"/>
  <c r="D189" i="4"/>
  <c r="H189" i="4" s="1"/>
  <c r="K190" i="2" s="1"/>
  <c r="F189" i="4"/>
  <c r="J189" i="4" s="1"/>
  <c r="M190" i="2" s="1"/>
  <c r="E189" i="4"/>
  <c r="I189" i="4" s="1"/>
  <c r="L190" i="2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K193" i="2" s="1"/>
  <c r="E192" i="4"/>
  <c r="I192" i="4" s="1"/>
  <c r="L193" i="2" s="1"/>
  <c r="F192" i="4"/>
  <c r="J192" i="4" s="1"/>
  <c r="M193" i="2" s="1"/>
  <c r="AO347" i="4"/>
  <c r="AU347" i="4" s="1"/>
  <c r="AM327" i="4"/>
  <c r="AS327" i="4" s="1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Z240" i="4"/>
  <c r="AI240" i="4"/>
  <c r="D188" i="4"/>
  <c r="H188" i="4" s="1"/>
  <c r="K189" i="2" s="1"/>
  <c r="AL347" i="4"/>
  <c r="AR347" i="4" s="1"/>
  <c r="AN347" i="4"/>
  <c r="AT347" i="4" s="1"/>
  <c r="AM347" i="4"/>
  <c r="AS347" i="4" s="1"/>
  <c r="G323" i="4"/>
  <c r="D323" i="4"/>
  <c r="H323" i="4" s="1"/>
  <c r="K324" i="2" s="1"/>
  <c r="F323" i="4"/>
  <c r="J323" i="4" s="1"/>
  <c r="M324" i="2" s="1"/>
  <c r="E323" i="4"/>
  <c r="I323" i="4" s="1"/>
  <c r="L324" i="2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L301" i="2" s="1"/>
  <c r="D300" i="4"/>
  <c r="H300" i="4" s="1"/>
  <c r="K301" i="2" s="1"/>
  <c r="F300" i="4"/>
  <c r="J300" i="4" s="1"/>
  <c r="M301" i="2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K325" i="2" s="1"/>
  <c r="F324" i="4"/>
  <c r="J324" i="4" s="1"/>
  <c r="M325" i="2" s="1"/>
  <c r="E324" i="4"/>
  <c r="I324" i="4" s="1"/>
  <c r="L325" i="2" s="1"/>
  <c r="G324" i="4"/>
  <c r="D222" i="4"/>
  <c r="H222" i="4" s="1"/>
  <c r="K223" i="2" s="1"/>
  <c r="F222" i="4"/>
  <c r="J222" i="4" s="1"/>
  <c r="M223" i="2" s="1"/>
  <c r="E222" i="4"/>
  <c r="I222" i="4" s="1"/>
  <c r="L223" i="2" s="1"/>
  <c r="G222" i="4"/>
  <c r="G348" i="4"/>
  <c r="F348" i="4"/>
  <c r="J348" i="4" s="1"/>
  <c r="M349" i="2" s="1"/>
  <c r="E348" i="4"/>
  <c r="I348" i="4" s="1"/>
  <c r="L349" i="2" s="1"/>
  <c r="D348" i="4"/>
  <c r="H348" i="4" s="1"/>
  <c r="K349" i="2" s="1"/>
  <c r="G306" i="4"/>
  <c r="F306" i="4"/>
  <c r="J306" i="4" s="1"/>
  <c r="M307" i="2" s="1"/>
  <c r="D306" i="4"/>
  <c r="H306" i="4" s="1"/>
  <c r="K307" i="2" s="1"/>
  <c r="E306" i="4"/>
  <c r="I306" i="4" s="1"/>
  <c r="L307" i="2" s="1"/>
  <c r="D282" i="4"/>
  <c r="H282" i="4" s="1"/>
  <c r="K283" i="2" s="1"/>
  <c r="F282" i="4"/>
  <c r="J282" i="4" s="1"/>
  <c r="M283" i="2" s="1"/>
  <c r="E282" i="4"/>
  <c r="I282" i="4" s="1"/>
  <c r="L283" i="2" s="1"/>
  <c r="G282" i="4"/>
  <c r="E314" i="4"/>
  <c r="I314" i="4" s="1"/>
  <c r="L315" i="2" s="1"/>
  <c r="F314" i="4"/>
  <c r="J314" i="4" s="1"/>
  <c r="M315" i="2" s="1"/>
  <c r="D314" i="4"/>
  <c r="H314" i="4" s="1"/>
  <c r="K315" i="2" s="1"/>
  <c r="G314" i="4"/>
  <c r="AL266" i="4"/>
  <c r="AR266" i="4" s="1"/>
  <c r="D310" i="4"/>
  <c r="H310" i="4" s="1"/>
  <c r="K311" i="2" s="1"/>
  <c r="F310" i="4"/>
  <c r="J310" i="4" s="1"/>
  <c r="M311" i="2" s="1"/>
  <c r="G310" i="4"/>
  <c r="E310" i="4"/>
  <c r="I310" i="4" s="1"/>
  <c r="L311" i="2" s="1"/>
  <c r="D236" i="4"/>
  <c r="H236" i="4" s="1"/>
  <c r="K237" i="2" s="1"/>
  <c r="F236" i="4"/>
  <c r="J236" i="4" s="1"/>
  <c r="M237" i="2" s="1"/>
  <c r="G236" i="4"/>
  <c r="E236" i="4"/>
  <c r="I236" i="4" s="1"/>
  <c r="L237" i="2" s="1"/>
  <c r="F274" i="4"/>
  <c r="J274" i="4" s="1"/>
  <c r="M275" i="2" s="1"/>
  <c r="G274" i="4"/>
  <c r="D274" i="4"/>
  <c r="H274" i="4" s="1"/>
  <c r="K275" i="2" s="1"/>
  <c r="E274" i="4"/>
  <c r="I274" i="4" s="1"/>
  <c r="L275" i="2" s="1"/>
  <c r="D244" i="4"/>
  <c r="H244" i="4" s="1"/>
  <c r="K245" i="2" s="1"/>
  <c r="E244" i="4"/>
  <c r="I244" i="4" s="1"/>
  <c r="L245" i="2" s="1"/>
  <c r="F244" i="4"/>
  <c r="J244" i="4" s="1"/>
  <c r="M245" i="2" s="1"/>
  <c r="G244" i="4"/>
  <c r="D340" i="4"/>
  <c r="H340" i="4" s="1"/>
  <c r="K341" i="2" s="1"/>
  <c r="G340" i="4"/>
  <c r="F340" i="4"/>
  <c r="J340" i="4" s="1"/>
  <c r="M341" i="2" s="1"/>
  <c r="E340" i="4"/>
  <c r="I340" i="4" s="1"/>
  <c r="L341" i="2" s="1"/>
  <c r="G294" i="4"/>
  <c r="F294" i="4"/>
  <c r="J294" i="4" s="1"/>
  <c r="M295" i="2" s="1"/>
  <c r="E294" i="4"/>
  <c r="I294" i="4" s="1"/>
  <c r="L295" i="2" s="1"/>
  <c r="D294" i="4"/>
  <c r="H294" i="4" s="1"/>
  <c r="K295" i="2" s="1"/>
  <c r="D355" i="4"/>
  <c r="H355" i="4" s="1"/>
  <c r="K356" i="2" s="1"/>
  <c r="F355" i="4"/>
  <c r="J355" i="4" s="1"/>
  <c r="M356" i="2" s="1"/>
  <c r="G355" i="4"/>
  <c r="E355" i="4"/>
  <c r="I355" i="4" s="1"/>
  <c r="L356" i="2" s="1"/>
  <c r="G326" i="4"/>
  <c r="F326" i="4"/>
  <c r="J326" i="4" s="1"/>
  <c r="M327" i="2" s="1"/>
  <c r="E326" i="4"/>
  <c r="I326" i="4" s="1"/>
  <c r="L327" i="2" s="1"/>
  <c r="D326" i="4"/>
  <c r="H326" i="4" s="1"/>
  <c r="K327" i="2" s="1"/>
  <c r="F278" i="4"/>
  <c r="J278" i="4" s="1"/>
  <c r="M279" i="2" s="1"/>
  <c r="E278" i="4"/>
  <c r="I278" i="4" s="1"/>
  <c r="L279" i="2" s="1"/>
  <c r="G278" i="4"/>
  <c r="D278" i="4"/>
  <c r="H278" i="4" s="1"/>
  <c r="K279" i="2" s="1"/>
  <c r="F298" i="4"/>
  <c r="J298" i="4" s="1"/>
  <c r="M299" i="2" s="1"/>
  <c r="E298" i="4"/>
  <c r="I298" i="4" s="1"/>
  <c r="L299" i="2" s="1"/>
  <c r="D298" i="4"/>
  <c r="H298" i="4" s="1"/>
  <c r="K299" i="2" s="1"/>
  <c r="G298" i="4"/>
  <c r="E230" i="4"/>
  <c r="I230" i="4" s="1"/>
  <c r="L231" i="2" s="1"/>
  <c r="F230" i="4"/>
  <c r="J230" i="4" s="1"/>
  <c r="M231" i="2" s="1"/>
  <c r="D230" i="4"/>
  <c r="H230" i="4" s="1"/>
  <c r="K231" i="2" s="1"/>
  <c r="G230" i="4"/>
  <c r="D330" i="4"/>
  <c r="H330" i="4" s="1"/>
  <c r="K331" i="2" s="1"/>
  <c r="F330" i="4"/>
  <c r="J330" i="4" s="1"/>
  <c r="M331" i="2" s="1"/>
  <c r="E330" i="4"/>
  <c r="I330" i="4" s="1"/>
  <c r="L331" i="2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001" i="4" l="1"/>
  <c r="AN863" i="4"/>
  <c r="AT863" i="4" s="1"/>
  <c r="AF240" i="4"/>
  <c r="AA240" i="4"/>
  <c r="AC240" i="4"/>
  <c r="AG240" i="4"/>
  <c r="AB240" i="4"/>
  <c r="F201" i="4"/>
  <c r="J201" i="4" s="1"/>
  <c r="M202" i="2" s="1"/>
  <c r="AJ240" i="4"/>
  <c r="AH240" i="4"/>
  <c r="AE240" i="4"/>
  <c r="AP390" i="4"/>
  <c r="AV390" i="4" s="1"/>
  <c r="AF212" i="4"/>
  <c r="G201" i="4"/>
  <c r="D201" i="4"/>
  <c r="H201" i="4" s="1"/>
  <c r="K202" i="2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K218" i="2" s="1"/>
  <c r="E217" i="4"/>
  <c r="I217" i="4" s="1"/>
  <c r="L218" i="2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M296" i="2" s="1"/>
  <c r="G295" i="4"/>
  <c r="D295" i="4"/>
  <c r="H295" i="4" s="1"/>
  <c r="K296" i="2" s="1"/>
  <c r="E295" i="4"/>
  <c r="I295" i="4" s="1"/>
  <c r="L296" i="2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L235" i="2" s="1"/>
  <c r="F234" i="4"/>
  <c r="J234" i="4" s="1"/>
  <c r="M235" i="2" s="1"/>
  <c r="D234" i="4"/>
  <c r="H234" i="4" s="1"/>
  <c r="K235" i="2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L219" i="2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L287" i="2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K211" i="2" s="1"/>
  <c r="E210" i="4"/>
  <c r="I210" i="4" s="1"/>
  <c r="L211" i="2" s="1"/>
  <c r="F210" i="4"/>
  <c r="J210" i="4" s="1"/>
  <c r="M211" i="2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L248" i="2" s="1"/>
  <c r="G247" i="4"/>
  <c r="D247" i="4"/>
  <c r="H247" i="4" s="1"/>
  <c r="K248" i="2" s="1"/>
  <c r="F247" i="4"/>
  <c r="J247" i="4" s="1"/>
  <c r="M248" i="2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L298" i="2" s="1"/>
  <c r="F371" i="4"/>
  <c r="J371" i="4" s="1"/>
  <c r="F291" i="4"/>
  <c r="J291" i="4" s="1"/>
  <c r="M292" i="2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M189" i="2" s="1"/>
  <c r="E208" i="4"/>
  <c r="I208" i="4" s="1"/>
  <c r="L209" i="2" s="1"/>
  <c r="D297" i="4"/>
  <c r="H297" i="4" s="1"/>
  <c r="K298" i="2" s="1"/>
  <c r="D371" i="4"/>
  <c r="H371" i="4" s="1"/>
  <c r="D291" i="4"/>
  <c r="H291" i="4" s="1"/>
  <c r="K292" i="2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M300" i="2" s="1"/>
  <c r="G299" i="4"/>
  <c r="D299" i="4"/>
  <c r="H299" i="4" s="1"/>
  <c r="K300" i="2" s="1"/>
  <c r="E299" i="4"/>
  <c r="I299" i="4" s="1"/>
  <c r="L300" i="2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L318" i="2" s="1"/>
  <c r="D317" i="4"/>
  <c r="H317" i="4" s="1"/>
  <c r="K318" i="2" s="1"/>
  <c r="F317" i="4"/>
  <c r="J317" i="4" s="1"/>
  <c r="M318" i="2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K287" i="2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M338" i="2" s="1"/>
  <c r="G337" i="4"/>
  <c r="E337" i="4"/>
  <c r="I337" i="4" s="1"/>
  <c r="L338" i="2" s="1"/>
  <c r="D337" i="4"/>
  <c r="H337" i="4" s="1"/>
  <c r="K338" i="2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L225" i="2" s="1"/>
  <c r="F224" i="4"/>
  <c r="J224" i="4" s="1"/>
  <c r="M225" i="2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K247" i="2" s="1"/>
  <c r="G246" i="4"/>
  <c r="F246" i="4"/>
  <c r="J246" i="4" s="1"/>
  <c r="M247" i="2" s="1"/>
  <c r="E246" i="4"/>
  <c r="I246" i="4" s="1"/>
  <c r="L247" i="2" s="1"/>
  <c r="AQ238" i="4"/>
  <c r="AW238" i="4" s="1"/>
  <c r="G242" i="4"/>
  <c r="E242" i="4"/>
  <c r="I242" i="4" s="1"/>
  <c r="L243" i="2" s="1"/>
  <c r="D242" i="4"/>
  <c r="H242" i="4" s="1"/>
  <c r="K243" i="2" s="1"/>
  <c r="F242" i="4"/>
  <c r="J242" i="4" s="1"/>
  <c r="M243" i="2" s="1"/>
  <c r="AO259" i="4"/>
  <c r="AU259" i="4" s="1"/>
  <c r="AN259" i="4"/>
  <c r="AT259" i="4" s="1"/>
  <c r="AO261" i="4"/>
  <c r="AU261" i="4" s="1"/>
  <c r="G238" i="4"/>
  <c r="F238" i="4"/>
  <c r="J238" i="4" s="1"/>
  <c r="M239" i="2" s="1"/>
  <c r="D238" i="4"/>
  <c r="H238" i="4" s="1"/>
  <c r="K239" i="2" s="1"/>
  <c r="E238" i="4"/>
  <c r="I238" i="4" s="1"/>
  <c r="L239" i="2" s="1"/>
  <c r="G259" i="4"/>
  <c r="D259" i="4"/>
  <c r="H259" i="4" s="1"/>
  <c r="K260" i="2" s="1"/>
  <c r="E259" i="4"/>
  <c r="I259" i="4" s="1"/>
  <c r="L260" i="2" s="1"/>
  <c r="F259" i="4"/>
  <c r="J259" i="4" s="1"/>
  <c r="M260" i="2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L230" i="2" s="1"/>
  <c r="F229" i="4"/>
  <c r="J229" i="4" s="1"/>
  <c r="M230" i="2" s="1"/>
  <c r="G229" i="4"/>
  <c r="D229" i="4"/>
  <c r="H229" i="4" s="1"/>
  <c r="K230" i="2" s="1"/>
  <c r="F345" i="4"/>
  <c r="J345" i="4" s="1"/>
  <c r="M346" i="2" s="1"/>
  <c r="G345" i="4"/>
  <c r="D345" i="4"/>
  <c r="H345" i="4" s="1"/>
  <c r="K346" i="2" s="1"/>
  <c r="E345" i="4"/>
  <c r="I345" i="4" s="1"/>
  <c r="L346" i="2" s="1"/>
  <c r="G275" i="4"/>
  <c r="D275" i="4"/>
  <c r="H275" i="4" s="1"/>
  <c r="K276" i="2" s="1"/>
  <c r="F275" i="4"/>
  <c r="J275" i="4" s="1"/>
  <c r="M276" i="2" s="1"/>
  <c r="E275" i="4"/>
  <c r="I275" i="4" s="1"/>
  <c r="L276" i="2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K304" i="2" s="1"/>
  <c r="E303" i="4"/>
  <c r="I303" i="4" s="1"/>
  <c r="L304" i="2" s="1"/>
  <c r="F303" i="4"/>
  <c r="J303" i="4" s="1"/>
  <c r="M304" i="2" s="1"/>
  <c r="AN351" i="4"/>
  <c r="AT351" i="4" s="1"/>
  <c r="E273" i="4"/>
  <c r="I273" i="4" s="1"/>
  <c r="L274" i="2" s="1"/>
  <c r="F273" i="4"/>
  <c r="J273" i="4" s="1"/>
  <c r="M274" i="2" s="1"/>
  <c r="G273" i="4"/>
  <c r="D273" i="4"/>
  <c r="H273" i="4" s="1"/>
  <c r="K274" i="2" s="1"/>
  <c r="AO312" i="4"/>
  <c r="AU312" i="4" s="1"/>
  <c r="G269" i="4"/>
  <c r="F269" i="4"/>
  <c r="J269" i="4" s="1"/>
  <c r="M270" i="2" s="1"/>
  <c r="E269" i="4"/>
  <c r="I269" i="4" s="1"/>
  <c r="L270" i="2" s="1"/>
  <c r="D269" i="4"/>
  <c r="H269" i="4" s="1"/>
  <c r="K270" i="2" s="1"/>
  <c r="AO353" i="4"/>
  <c r="AU353" i="4" s="1"/>
  <c r="F215" i="4"/>
  <c r="J215" i="4" s="1"/>
  <c r="M216" i="2" s="1"/>
  <c r="D195" i="4"/>
  <c r="H195" i="4" s="1"/>
  <c r="K196" i="2" s="1"/>
  <c r="G307" i="4"/>
  <c r="F307" i="4"/>
  <c r="J307" i="4" s="1"/>
  <c r="M308" i="2" s="1"/>
  <c r="E307" i="4"/>
  <c r="I307" i="4" s="1"/>
  <c r="L308" i="2" s="1"/>
  <c r="D307" i="4"/>
  <c r="H307" i="4" s="1"/>
  <c r="K308" i="2" s="1"/>
  <c r="AO351" i="4"/>
  <c r="AU351" i="4" s="1"/>
  <c r="AP351" i="4"/>
  <c r="AV351" i="4" s="1"/>
  <c r="AP312" i="4"/>
  <c r="AV312" i="4" s="1"/>
  <c r="AO214" i="4"/>
  <c r="AU214" i="4" s="1"/>
  <c r="E215" i="4"/>
  <c r="I215" i="4" s="1"/>
  <c r="L216" i="2" s="1"/>
  <c r="AM305" i="4"/>
  <c r="AS305" i="4" s="1"/>
  <c r="AL305" i="4"/>
  <c r="AR305" i="4" s="1"/>
  <c r="G305" i="4" s="1"/>
  <c r="E304" i="4"/>
  <c r="I304" i="4" s="1"/>
  <c r="L305" i="2" s="1"/>
  <c r="D304" i="4"/>
  <c r="H304" i="4" s="1"/>
  <c r="K305" i="2" s="1"/>
  <c r="F304" i="4"/>
  <c r="J304" i="4" s="1"/>
  <c r="M305" i="2" s="1"/>
  <c r="G304" i="4"/>
  <c r="AN275" i="4"/>
  <c r="AT275" i="4" s="1"/>
  <c r="AN288" i="4"/>
  <c r="AT288" i="4" s="1"/>
  <c r="D296" i="4"/>
  <c r="H296" i="4" s="1"/>
  <c r="K297" i="2" s="1"/>
  <c r="E296" i="4"/>
  <c r="I296" i="4" s="1"/>
  <c r="L297" i="2" s="1"/>
  <c r="G296" i="4"/>
  <c r="F296" i="4"/>
  <c r="J296" i="4" s="1"/>
  <c r="M297" i="2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K206" i="2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L240" i="2" s="1"/>
  <c r="D239" i="4"/>
  <c r="H239" i="4" s="1"/>
  <c r="K240" i="2" s="1"/>
  <c r="F239" i="4"/>
  <c r="J239" i="4" s="1"/>
  <c r="M240" i="2" s="1"/>
  <c r="AO305" i="4"/>
  <c r="AU305" i="4" s="1"/>
  <c r="F227" i="4"/>
  <c r="J227" i="4" s="1"/>
  <c r="M228" i="2" s="1"/>
  <c r="G227" i="4"/>
  <c r="E227" i="4"/>
  <c r="I227" i="4" s="1"/>
  <c r="L228" i="2" s="1"/>
  <c r="D227" i="4"/>
  <c r="H227" i="4" s="1"/>
  <c r="K228" i="2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M233" i="2" s="1"/>
  <c r="D232" i="4"/>
  <c r="H232" i="4" s="1"/>
  <c r="K233" i="2" s="1"/>
  <c r="G232" i="4"/>
  <c r="E232" i="4"/>
  <c r="I232" i="4" s="1"/>
  <c r="L233" i="2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M280" i="2" s="1"/>
  <c r="G279" i="4"/>
  <c r="D279" i="4"/>
  <c r="H279" i="4" s="1"/>
  <c r="K280" i="2" s="1"/>
  <c r="E279" i="4"/>
  <c r="I279" i="4" s="1"/>
  <c r="L280" i="2" s="1"/>
  <c r="AP240" i="4"/>
  <c r="AV240" i="4" s="1"/>
  <c r="E249" i="4"/>
  <c r="I249" i="4" s="1"/>
  <c r="L250" i="2" s="1"/>
  <c r="G249" i="4"/>
  <c r="D249" i="4"/>
  <c r="H249" i="4" s="1"/>
  <c r="K250" i="2" s="1"/>
  <c r="F249" i="4"/>
  <c r="J249" i="4" s="1"/>
  <c r="M250" i="2" s="1"/>
  <c r="AQ248" i="4"/>
  <c r="AW248" i="4" s="1"/>
  <c r="D237" i="4"/>
  <c r="H237" i="4" s="1"/>
  <c r="K238" i="2" s="1"/>
  <c r="E237" i="4"/>
  <c r="I237" i="4" s="1"/>
  <c r="L238" i="2" s="1"/>
  <c r="G237" i="4"/>
  <c r="F237" i="4"/>
  <c r="J237" i="4" s="1"/>
  <c r="M238" i="2" s="1"/>
  <c r="AL289" i="4"/>
  <c r="AR289" i="4" s="1"/>
  <c r="AK367" i="4"/>
  <c r="AD367" i="4"/>
  <c r="AC367" i="4"/>
  <c r="E265" i="4"/>
  <c r="I265" i="4" s="1"/>
  <c r="L266" i="2" s="1"/>
  <c r="F265" i="4"/>
  <c r="J265" i="4" s="1"/>
  <c r="M266" i="2" s="1"/>
  <c r="G265" i="4"/>
  <c r="D265" i="4"/>
  <c r="H265" i="4" s="1"/>
  <c r="K266" i="2" s="1"/>
  <c r="AK243" i="4"/>
  <c r="AI243" i="4"/>
  <c r="AC243" i="4"/>
  <c r="AL272" i="4"/>
  <c r="AR272" i="4" s="1"/>
  <c r="F195" i="4"/>
  <c r="J195" i="4" s="1"/>
  <c r="M196" i="2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M282" i="2" s="1"/>
  <c r="E281" i="4"/>
  <c r="I281" i="4" s="1"/>
  <c r="L282" i="2" s="1"/>
  <c r="D281" i="4"/>
  <c r="H281" i="4" s="1"/>
  <c r="K282" i="2" s="1"/>
  <c r="AF243" i="4"/>
  <c r="AJ243" i="4"/>
  <c r="AP243" i="4" s="1"/>
  <c r="AV243" i="4" s="1"/>
  <c r="AA243" i="4"/>
  <c r="D257" i="4"/>
  <c r="H257" i="4" s="1"/>
  <c r="K258" i="2" s="1"/>
  <c r="F257" i="4"/>
  <c r="J257" i="4" s="1"/>
  <c r="M258" i="2" s="1"/>
  <c r="G257" i="4"/>
  <c r="E257" i="4"/>
  <c r="I257" i="4" s="1"/>
  <c r="L258" i="2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L354" i="2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L333" i="2" s="1"/>
  <c r="F332" i="4"/>
  <c r="J332" i="4" s="1"/>
  <c r="M333" i="2" s="1"/>
  <c r="D332" i="4"/>
  <c r="H332" i="4" s="1"/>
  <c r="K333" i="2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L329" i="2" s="1"/>
  <c r="G328" i="4"/>
  <c r="D328" i="4"/>
  <c r="H328" i="4" s="1"/>
  <c r="K329" i="2" s="1"/>
  <c r="F328" i="4"/>
  <c r="J328" i="4" s="1"/>
  <c r="M329" i="2" s="1"/>
  <c r="AL331" i="4"/>
  <c r="AR331" i="4" s="1"/>
  <c r="E331" i="4" s="1"/>
  <c r="I331" i="4" s="1"/>
  <c r="L332" i="2" s="1"/>
  <c r="AM331" i="4"/>
  <c r="AS331" i="4" s="1"/>
  <c r="E277" i="4"/>
  <c r="I277" i="4" s="1"/>
  <c r="L278" i="2" s="1"/>
  <c r="D277" i="4"/>
  <c r="H277" i="4" s="1"/>
  <c r="K278" i="2" s="1"/>
  <c r="G277" i="4"/>
  <c r="F277" i="4"/>
  <c r="J277" i="4" s="1"/>
  <c r="M278" i="2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M347" i="2" s="1"/>
  <c r="G346" i="4"/>
  <c r="D346" i="4"/>
  <c r="H346" i="4" s="1"/>
  <c r="K347" i="2" s="1"/>
  <c r="E346" i="4"/>
  <c r="I346" i="4" s="1"/>
  <c r="L347" i="2" s="1"/>
  <c r="G197" i="4"/>
  <c r="F197" i="4"/>
  <c r="J197" i="4" s="1"/>
  <c r="M198" i="2" s="1"/>
  <c r="E197" i="4"/>
  <c r="I197" i="4" s="1"/>
  <c r="L198" i="2" s="1"/>
  <c r="D197" i="4"/>
  <c r="H197" i="4" s="1"/>
  <c r="K198" i="2" s="1"/>
  <c r="E196" i="4"/>
  <c r="I196" i="4" s="1"/>
  <c r="L197" i="2" s="1"/>
  <c r="D196" i="4"/>
  <c r="H196" i="4" s="1"/>
  <c r="K197" i="2" s="1"/>
  <c r="G196" i="4"/>
  <c r="F196" i="4"/>
  <c r="J196" i="4" s="1"/>
  <c r="M197" i="2" s="1"/>
  <c r="AQ194" i="4"/>
  <c r="AW194" i="4" s="1"/>
  <c r="AO204" i="4"/>
  <c r="AU204" i="4" s="1"/>
  <c r="E205" i="4"/>
  <c r="I205" i="4" s="1"/>
  <c r="L206" i="2" s="1"/>
  <c r="G186" i="4"/>
  <c r="D186" i="4"/>
  <c r="H186" i="4" s="1"/>
  <c r="K187" i="2" s="1"/>
  <c r="F186" i="4"/>
  <c r="J186" i="4" s="1"/>
  <c r="M187" i="2" s="1"/>
  <c r="E186" i="4"/>
  <c r="I186" i="4" s="1"/>
  <c r="L187" i="2" s="1"/>
  <c r="AM205" i="4"/>
  <c r="AS205" i="4" s="1"/>
  <c r="AQ200" i="4"/>
  <c r="AW200" i="4" s="1"/>
  <c r="AP200" i="4"/>
  <c r="AV200" i="4" s="1"/>
  <c r="D199" i="4"/>
  <c r="H199" i="4" s="1"/>
  <c r="K200" i="2" s="1"/>
  <c r="E199" i="4"/>
  <c r="I199" i="4" s="1"/>
  <c r="L200" i="2" s="1"/>
  <c r="F199" i="4"/>
  <c r="J199" i="4" s="1"/>
  <c r="M200" i="2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M221" i="2" s="1"/>
  <c r="D220" i="4"/>
  <c r="H220" i="4" s="1"/>
  <c r="K221" i="2" s="1"/>
  <c r="E220" i="4"/>
  <c r="I220" i="4" s="1"/>
  <c r="L221" i="2" s="1"/>
  <c r="AP264" i="4"/>
  <c r="AV264" i="4" s="1"/>
  <c r="AQ264" i="4"/>
  <c r="AW264" i="4" s="1"/>
  <c r="AO212" i="4"/>
  <c r="AU212" i="4" s="1"/>
  <c r="AM212" i="4"/>
  <c r="AS212" i="4" s="1"/>
  <c r="E327" i="4"/>
  <c r="I327" i="4" s="1"/>
  <c r="L328" i="2" s="1"/>
  <c r="G327" i="4"/>
  <c r="F327" i="4"/>
  <c r="J327" i="4" s="1"/>
  <c r="M328" i="2" s="1"/>
  <c r="D327" i="4"/>
  <c r="H327" i="4" s="1"/>
  <c r="K328" i="2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L348" i="2" s="1"/>
  <c r="D347" i="4"/>
  <c r="H347" i="4" s="1"/>
  <c r="K348" i="2" s="1"/>
  <c r="G347" i="4"/>
  <c r="F347" i="4"/>
  <c r="J347" i="4" s="1"/>
  <c r="M348" i="2" s="1"/>
  <c r="AQ216" i="4"/>
  <c r="AW216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K267" i="2" s="1"/>
  <c r="E266" i="4"/>
  <c r="I266" i="4" s="1"/>
  <c r="L267" i="2" s="1"/>
  <c r="F266" i="4"/>
  <c r="J266" i="4" s="1"/>
  <c r="M267" i="2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216" i="4" l="1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M287" i="2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M234" i="2" s="1"/>
  <c r="E233" i="4"/>
  <c r="I233" i="4" s="1"/>
  <c r="L234" i="2" s="1"/>
  <c r="D233" i="4"/>
  <c r="H233" i="4" s="1"/>
  <c r="K234" i="2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M206" i="2" s="1"/>
  <c r="D353" i="4"/>
  <c r="H353" i="4" s="1"/>
  <c r="K354" i="2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M354" i="2" s="1"/>
  <c r="D331" i="4"/>
  <c r="H331" i="4" s="1"/>
  <c r="K332" i="2" s="1"/>
  <c r="AQ367" i="4"/>
  <c r="AW367" i="4" s="1"/>
  <c r="AL287" i="4"/>
  <c r="AR287" i="4" s="1"/>
  <c r="D287" i="4" s="1"/>
  <c r="H287" i="4" s="1"/>
  <c r="K288" i="2" s="1"/>
  <c r="D476" i="4"/>
  <c r="H476" i="4" s="1"/>
  <c r="D305" i="4"/>
  <c r="H305" i="4" s="1"/>
  <c r="K306" i="2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M355" i="2" s="1"/>
  <c r="G354" i="4"/>
  <c r="D354" i="4"/>
  <c r="H354" i="4" s="1"/>
  <c r="K355" i="2" s="1"/>
  <c r="E354" i="4"/>
  <c r="I354" i="4" s="1"/>
  <c r="L355" i="2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M306" i="2" s="1"/>
  <c r="G211" i="4"/>
  <c r="F211" i="4"/>
  <c r="J211" i="4" s="1"/>
  <c r="M212" i="2" s="1"/>
  <c r="E211" i="4"/>
  <c r="I211" i="4" s="1"/>
  <c r="L212" i="2" s="1"/>
  <c r="D211" i="4"/>
  <c r="H211" i="4" s="1"/>
  <c r="K212" i="2" s="1"/>
  <c r="AN263" i="4"/>
  <c r="AT263" i="4" s="1"/>
  <c r="E254" i="4"/>
  <c r="I254" i="4" s="1"/>
  <c r="L255" i="2" s="1"/>
  <c r="F254" i="4"/>
  <c r="J254" i="4" s="1"/>
  <c r="M255" i="2" s="1"/>
  <c r="D254" i="4"/>
  <c r="H254" i="4" s="1"/>
  <c r="K255" i="2" s="1"/>
  <c r="G254" i="4"/>
  <c r="E263" i="4"/>
  <c r="I263" i="4" s="1"/>
  <c r="L264" i="2" s="1"/>
  <c r="F263" i="4"/>
  <c r="J263" i="4" s="1"/>
  <c r="M264" i="2" s="1"/>
  <c r="D263" i="4"/>
  <c r="H263" i="4" s="1"/>
  <c r="K264" i="2" s="1"/>
  <c r="G263" i="4"/>
  <c r="AM263" i="4"/>
  <c r="AS263" i="4" s="1"/>
  <c r="G261" i="4"/>
  <c r="E261" i="4"/>
  <c r="I261" i="4" s="1"/>
  <c r="L262" i="2" s="1"/>
  <c r="F261" i="4"/>
  <c r="J261" i="4" s="1"/>
  <c r="M262" i="2" s="1"/>
  <c r="D261" i="4"/>
  <c r="H261" i="4" s="1"/>
  <c r="K262" i="2" s="1"/>
  <c r="AO263" i="4"/>
  <c r="AU263" i="4" s="1"/>
  <c r="F219" i="4"/>
  <c r="J219" i="4" s="1"/>
  <c r="M220" i="2" s="1"/>
  <c r="E219" i="4"/>
  <c r="I219" i="4" s="1"/>
  <c r="L220" i="2" s="1"/>
  <c r="G219" i="4"/>
  <c r="D219" i="4"/>
  <c r="H219" i="4" s="1"/>
  <c r="K220" i="2" s="1"/>
  <c r="E305" i="4"/>
  <c r="I305" i="4" s="1"/>
  <c r="L306" i="2" s="1"/>
  <c r="G312" i="4"/>
  <c r="D312" i="4"/>
  <c r="H312" i="4" s="1"/>
  <c r="K313" i="2" s="1"/>
  <c r="E312" i="4"/>
  <c r="I312" i="4" s="1"/>
  <c r="L313" i="2" s="1"/>
  <c r="F312" i="4"/>
  <c r="J312" i="4" s="1"/>
  <c r="M313" i="2" s="1"/>
  <c r="AN287" i="4"/>
  <c r="AT287" i="4" s="1"/>
  <c r="E214" i="4"/>
  <c r="I214" i="4" s="1"/>
  <c r="L215" i="2" s="1"/>
  <c r="G214" i="4"/>
  <c r="D214" i="4"/>
  <c r="H214" i="4" s="1"/>
  <c r="K215" i="2" s="1"/>
  <c r="F214" i="4"/>
  <c r="J214" i="4" s="1"/>
  <c r="M215" i="2" s="1"/>
  <c r="E351" i="4"/>
  <c r="I351" i="4" s="1"/>
  <c r="L352" i="2" s="1"/>
  <c r="G351" i="4"/>
  <c r="D351" i="4"/>
  <c r="H351" i="4" s="1"/>
  <c r="K352" i="2" s="1"/>
  <c r="F351" i="4"/>
  <c r="J351" i="4" s="1"/>
  <c r="M352" i="2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M236" i="2" s="1"/>
  <c r="E235" i="4"/>
  <c r="I235" i="4" s="1"/>
  <c r="L236" i="2" s="1"/>
  <c r="G235" i="4"/>
  <c r="D235" i="4"/>
  <c r="H235" i="4" s="1"/>
  <c r="K236" i="2" s="1"/>
  <c r="AO287" i="4"/>
  <c r="AU287" i="4" s="1"/>
  <c r="AM367" i="4"/>
  <c r="AS367" i="4" s="1"/>
  <c r="G272" i="4"/>
  <c r="F272" i="4"/>
  <c r="J272" i="4" s="1"/>
  <c r="M273" i="2" s="1"/>
  <c r="D272" i="4"/>
  <c r="H272" i="4" s="1"/>
  <c r="K273" i="2" s="1"/>
  <c r="E272" i="4"/>
  <c r="I272" i="4" s="1"/>
  <c r="L273" i="2" s="1"/>
  <c r="D240" i="4"/>
  <c r="H240" i="4" s="1"/>
  <c r="K241" i="2" s="1"/>
  <c r="F240" i="4"/>
  <c r="J240" i="4" s="1"/>
  <c r="M241" i="2" s="1"/>
  <c r="E240" i="4"/>
  <c r="I240" i="4" s="1"/>
  <c r="L241" i="2" s="1"/>
  <c r="G240" i="4"/>
  <c r="F363" i="4"/>
  <c r="J363" i="4" s="1"/>
  <c r="E363" i="4"/>
  <c r="I363" i="4" s="1"/>
  <c r="G363" i="4"/>
  <c r="D363" i="4"/>
  <c r="H363" i="4" s="1"/>
  <c r="F331" i="4"/>
  <c r="J331" i="4" s="1"/>
  <c r="M332" i="2" s="1"/>
  <c r="AN243" i="4"/>
  <c r="AT243" i="4" s="1"/>
  <c r="AL243" i="4"/>
  <c r="AR243" i="4" s="1"/>
  <c r="AM243" i="4"/>
  <c r="AS243" i="4" s="1"/>
  <c r="E287" i="4"/>
  <c r="I287" i="4" s="1"/>
  <c r="L288" i="2" s="1"/>
  <c r="F287" i="4"/>
  <c r="J287" i="4" s="1"/>
  <c r="M288" i="2" s="1"/>
  <c r="AO243" i="4"/>
  <c r="AU243" i="4" s="1"/>
  <c r="E289" i="4"/>
  <c r="I289" i="4" s="1"/>
  <c r="L290" i="2" s="1"/>
  <c r="G289" i="4"/>
  <c r="D289" i="4"/>
  <c r="H289" i="4" s="1"/>
  <c r="K290" i="2" s="1"/>
  <c r="F289" i="4"/>
  <c r="J289" i="4" s="1"/>
  <c r="M290" i="2" s="1"/>
  <c r="G256" i="4"/>
  <c r="D256" i="4"/>
  <c r="H256" i="4" s="1"/>
  <c r="K257" i="2" s="1"/>
  <c r="F256" i="4"/>
  <c r="J256" i="4" s="1"/>
  <c r="M257" i="2" s="1"/>
  <c r="E256" i="4"/>
  <c r="I256" i="4" s="1"/>
  <c r="L257" i="2" s="1"/>
  <c r="AQ243" i="4"/>
  <c r="AW243" i="4" s="1"/>
  <c r="D248" i="4"/>
  <c r="H248" i="4" s="1"/>
  <c r="K249" i="2" s="1"/>
  <c r="G248" i="4"/>
  <c r="E248" i="4"/>
  <c r="I248" i="4" s="1"/>
  <c r="L249" i="2" s="1"/>
  <c r="F248" i="4"/>
  <c r="J248" i="4" s="1"/>
  <c r="M249" i="2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K201" i="2" s="1"/>
  <c r="F200" i="4"/>
  <c r="J200" i="4" s="1"/>
  <c r="M201" i="2" s="1"/>
  <c r="E200" i="4"/>
  <c r="I200" i="4" s="1"/>
  <c r="L201" i="2" s="1"/>
  <c r="G200" i="4"/>
  <c r="F212" i="4"/>
  <c r="J212" i="4" s="1"/>
  <c r="M213" i="2" s="1"/>
  <c r="D212" i="4"/>
  <c r="H212" i="4" s="1"/>
  <c r="K213" i="2" s="1"/>
  <c r="E212" i="4"/>
  <c r="I212" i="4" s="1"/>
  <c r="L213" i="2" s="1"/>
  <c r="G212" i="4"/>
  <c r="F216" i="4"/>
  <c r="J216" i="4" s="1"/>
  <c r="M217" i="2" s="1"/>
  <c r="E216" i="4"/>
  <c r="I216" i="4" s="1"/>
  <c r="L217" i="2" s="1"/>
  <c r="D216" i="4"/>
  <c r="H216" i="4" s="1"/>
  <c r="K217" i="2" s="1"/>
  <c r="G216" i="4"/>
  <c r="F264" i="4"/>
  <c r="J264" i="4" s="1"/>
  <c r="M265" i="2" s="1"/>
  <c r="E264" i="4"/>
  <c r="I264" i="4" s="1"/>
  <c r="L265" i="2" s="1"/>
  <c r="G264" i="4"/>
  <c r="D264" i="4"/>
  <c r="H264" i="4" s="1"/>
  <c r="K265" i="2" s="1"/>
  <c r="F339" i="4"/>
  <c r="J339" i="4" s="1"/>
  <c r="M340" i="2" s="1"/>
  <c r="E339" i="4"/>
  <c r="I339" i="4" s="1"/>
  <c r="L340" i="2" s="1"/>
  <c r="G339" i="4"/>
  <c r="D339" i="4"/>
  <c r="H339" i="4" s="1"/>
  <c r="K340" i="2" s="1"/>
  <c r="E194" i="4"/>
  <c r="I194" i="4" s="1"/>
  <c r="L195" i="2" s="1"/>
  <c r="F194" i="4"/>
  <c r="J194" i="4" s="1"/>
  <c r="M195" i="2" s="1"/>
  <c r="D194" i="4"/>
  <c r="H194" i="4" s="1"/>
  <c r="K195" i="2" s="1"/>
  <c r="G194" i="4"/>
  <c r="G319" i="4"/>
  <c r="E319" i="4"/>
  <c r="I319" i="4" s="1"/>
  <c r="L320" i="2" s="1"/>
  <c r="F319" i="4"/>
  <c r="J319" i="4" s="1"/>
  <c r="M320" i="2" s="1"/>
  <c r="D319" i="4"/>
  <c r="H319" i="4" s="1"/>
  <c r="K320" i="2" s="1"/>
  <c r="D204" i="4"/>
  <c r="H204" i="4" s="1"/>
  <c r="K205" i="2" s="1"/>
  <c r="E204" i="4"/>
  <c r="I204" i="4" s="1"/>
  <c r="L205" i="2" s="1"/>
  <c r="G204" i="4"/>
  <c r="F204" i="4"/>
  <c r="J204" i="4" s="1"/>
  <c r="M205" i="2" s="1"/>
  <c r="G287" i="4" l="1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M244" i="2" s="1"/>
  <c r="E243" i="4"/>
  <c r="I243" i="4" s="1"/>
  <c r="L244" i="2" s="1"/>
  <c r="G243" i="4"/>
  <c r="D243" i="4"/>
  <c r="H243" i="4" s="1"/>
  <c r="K244" i="2" s="1"/>
</calcChain>
</file>

<file path=xl/sharedStrings.xml><?xml version="1.0" encoding="utf-8"?>
<sst xmlns="http://schemas.openxmlformats.org/spreadsheetml/2006/main" count="2746" uniqueCount="530">
  <si>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</si>
  <si>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</si>
  <si>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</si>
  <si>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</si>
  <si>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</si>
  <si>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</si>
  <si>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</si>
  <si>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</si>
  <si>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</si>
  <si>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</si>
  <si>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</si>
  <si>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</si>
  <si>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</si>
  <si>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</si>
  <si>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</si>
  <si>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</si>
  <si>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</si>
  <si>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</si>
  <si>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</si>
  <si>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</si>
  <si>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</si>
  <si>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</si>
  <si>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</si>
  <si>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</si>
  <si>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</si>
  <si>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</si>
  <si>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</si>
  <si>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</si>
  <si>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</si>
  <si>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</si>
  <si>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</si>
  <si>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</si>
  <si>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</si>
  <si>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</si>
  <si>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</si>
  <si>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</si>
  <si>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</si>
  <si>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</si>
  <si>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</si>
  <si>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</si>
  <si>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</si>
  <si>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</si>
  <si>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</si>
  <si>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</si>
  <si>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</si>
  <si>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</si>
  <si>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</si>
  <si>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</si>
  <si>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</si>
  <si>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</si>
  <si>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</si>
  <si>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</si>
  <si>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</si>
  <si>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</si>
  <si>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</si>
  <si>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</si>
  <si>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</si>
  <si>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</si>
  <si>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</si>
  <si>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</si>
  <si>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</si>
  <si>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</si>
  <si>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</si>
  <si>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</si>
  <si>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</si>
  <si>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</si>
  <si>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</si>
  <si>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</si>
  <si>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</si>
  <si>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</si>
  <si>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</si>
  <si>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</si>
  <si>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</si>
  <si>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</si>
  <si>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</si>
  <si>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</si>
  <si>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</si>
  <si>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</si>
  <si>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</si>
  <si>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</si>
  <si>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</si>
  <si>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</si>
  <si>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</si>
  <si>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</si>
  <si>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</si>
  <si>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</si>
  <si>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</si>
  <si>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</si>
  <si>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</si>
  <si>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</si>
  <si>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</si>
  <si>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</si>
  <si>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</si>
  <si>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</si>
  <si>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</si>
  <si>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</si>
  <si>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</si>
  <si>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</si>
  <si>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</si>
  <si>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</si>
  <si>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</si>
  <si>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</si>
  <si>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</si>
  <si>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</si>
  <si>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</si>
  <si>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</si>
  <si>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</si>
  <si>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</si>
  <si>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</si>
  <si>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</si>
  <si>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</si>
  <si>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</si>
  <si>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</si>
  <si>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</si>
  <si>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</si>
  <si>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</si>
  <si>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</si>
  <si>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</si>
  <si>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</si>
  <si>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</si>
  <si>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</si>
  <si>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</si>
  <si>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</si>
  <si>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</si>
  <si>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</si>
  <si>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</si>
  <si>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</si>
  <si>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</si>
  <si>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</si>
  <si>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</si>
  <si>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</si>
  <si>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</si>
  <si>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</si>
  <si>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</si>
  <si>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</si>
  <si>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</si>
  <si>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</si>
  <si>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</si>
  <si>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</si>
  <si>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</si>
  <si>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</si>
  <si>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</si>
  <si>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</si>
  <si>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</si>
  <si>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</si>
  <si>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</si>
  <si>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</si>
  <si>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</si>
  <si>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</si>
  <si>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</si>
  <si>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</si>
  <si>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</si>
  <si>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</si>
  <si>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</si>
  <si>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</si>
  <si>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</si>
  <si>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</si>
  <si>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</si>
  <si>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</si>
  <si>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</si>
  <si>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</si>
  <si>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</si>
  <si>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</si>
  <si>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</si>
  <si>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</si>
  <si>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</si>
  <si>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</si>
  <si>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</si>
  <si>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</si>
  <si>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</si>
  <si>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</si>
  <si>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</si>
  <si>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</si>
  <si>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</si>
  <si>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</si>
  <si>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</si>
  <si>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</si>
  <si>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</si>
  <si>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</si>
  <si>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</si>
  <si>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</si>
  <si>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</si>
  <si>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</si>
  <si>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</si>
  <si>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</si>
  <si>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</si>
  <si>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</si>
  <si>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</si>
  <si>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</si>
  <si>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</si>
  <si>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</si>
  <si>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</si>
  <si>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</si>
  <si>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</si>
  <si>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</si>
  <si>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</si>
  <si>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</si>
  <si>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</si>
  <si>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</si>
  <si>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</si>
  <si>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</si>
  <si>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</si>
  <si>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</si>
  <si>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</si>
  <si>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</si>
  <si>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</si>
  <si>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</si>
  <si>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</si>
  <si>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</si>
  <si>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</si>
  <si>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</si>
  <si>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</si>
  <si>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</si>
  <si>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</si>
  <si>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</si>
  <si>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</si>
  <si>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</si>
  <si>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</si>
  <si>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</si>
  <si>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</si>
  <si>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</si>
  <si>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</si>
  <si>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</si>
  <si>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</si>
  <si>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</si>
  <si>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</si>
  <si>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</si>
  <si>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</si>
  <si>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</si>
  <si>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</si>
  <si>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</si>
  <si>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</si>
  <si>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</si>
  <si>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</si>
  <si>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</si>
  <si>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</si>
  <si>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</si>
  <si>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</si>
  <si>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</si>
  <si>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</si>
  <si>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</si>
  <si>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</si>
  <si>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</si>
  <si>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</si>
  <si>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</si>
  <si>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</si>
  <si>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</si>
  <si>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</si>
  <si>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</si>
  <si>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</si>
  <si>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</si>
  <si>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</si>
  <si>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</si>
  <si>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</si>
  <si>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</si>
  <si>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</si>
  <si>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</si>
  <si>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</si>
  <si>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</si>
  <si>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</si>
  <si>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</si>
  <si>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</si>
  <si>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</si>
  <si>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</si>
  <si>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</si>
  <si>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</si>
  <si>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</si>
  <si>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</si>
  <si>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</si>
  <si>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</si>
  <si>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</si>
  <si>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</si>
  <si>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</si>
  <si>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</si>
  <si>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</si>
  <si>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</si>
  <si>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</si>
  <si>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</si>
  <si>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</si>
  <si>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</si>
  <si>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</si>
  <si>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</si>
  <si>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</si>
  <si>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</si>
  <si>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</si>
  <si>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</si>
  <si>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</si>
  <si>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</si>
  <si>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</si>
  <si>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</si>
  <si>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</si>
  <si>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</si>
  <si>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</si>
  <si>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</si>
  <si>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</si>
  <si>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</si>
  <si>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</si>
  <si>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</si>
  <si>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</si>
  <si>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</si>
  <si>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</si>
  <si>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</si>
  <si>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</si>
  <si>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</si>
  <si>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</si>
  <si>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</si>
  <si>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</si>
  <si>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</si>
  <si>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</si>
  <si>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</si>
  <si>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</si>
  <si>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</si>
  <si>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</si>
  <si>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</si>
  <si>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</si>
  <si>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</si>
  <si>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</si>
  <si>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</si>
  <si>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</si>
  <si>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</si>
  <si>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</si>
  <si>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</si>
  <si>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</si>
  <si>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</si>
  <si>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</si>
  <si>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</si>
  <si>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</si>
  <si>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</si>
  <si>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</si>
  <si>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</si>
  <si>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</si>
  <si>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</si>
  <si>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</si>
  <si>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</si>
  <si>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</si>
  <si>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</si>
  <si>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</si>
  <si>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</si>
  <si>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</si>
  <si>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</si>
  <si>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</si>
  <si>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</si>
  <si>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</si>
  <si>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</si>
  <si>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</si>
  <si>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</si>
  <si>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</si>
  <si>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</si>
  <si>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</si>
  <si>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</si>
  <si>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</si>
  <si>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</si>
  <si>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</si>
  <si>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</si>
  <si>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</si>
  <si>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</si>
  <si>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</si>
  <si>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</si>
  <si>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</si>
  <si>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</si>
  <si>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</si>
  <si>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</si>
  <si>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</si>
  <si>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</si>
  <si>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</si>
  <si>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</si>
  <si>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</si>
  <si>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</si>
  <si>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</si>
  <si>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</si>
  <si>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</si>
  <si>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</si>
  <si>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</si>
  <si>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</si>
  <si>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</si>
  <si>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</si>
  <si>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</si>
  <si>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</si>
  <si>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</si>
  <si>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</si>
  <si>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</si>
  <si>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</si>
  <si>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</si>
  <si>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</si>
  <si>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</si>
  <si>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</si>
  <si>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</si>
  <si>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</si>
  <si>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</si>
  <si>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</si>
  <si>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</si>
  <si>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</si>
  <si>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</si>
  <si>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</si>
  <si>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</si>
  <si>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</si>
  <si>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</si>
  <si>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</si>
  <si>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</si>
  <si>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</si>
  <si>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</si>
  <si>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</si>
  <si>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</si>
  <si>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</si>
  <si>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</si>
  <si>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</si>
  <si>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</si>
  <si>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</si>
  <si>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</si>
  <si>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</si>
  <si>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</si>
  <si>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</si>
  <si>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</si>
  <si>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</si>
  <si>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</si>
  <si>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</si>
  <si>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</si>
  <si>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</si>
  <si>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</si>
  <si>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</si>
  <si>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</si>
  <si>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</si>
  <si>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</si>
  <si>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</si>
  <si>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</si>
  <si>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</si>
  <si>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</si>
  <si>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</si>
  <si>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</si>
  <si>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</si>
  <si>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</si>
  <si>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</si>
  <si>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</si>
  <si>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</si>
  <si>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</si>
  <si>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</si>
  <si>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</si>
  <si>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</si>
  <si>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</si>
  <si>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</si>
  <si>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</si>
  <si>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</si>
  <si>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</si>
  <si>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</si>
  <si>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</si>
  <si>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</si>
  <si>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</si>
  <si>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</si>
  <si>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</si>
  <si>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</si>
  <si>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</si>
  <si>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</si>
  <si>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</si>
  <si>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</si>
  <si>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</si>
  <si>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</si>
  <si>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</si>
  <si>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</si>
  <si>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</si>
  <si>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</si>
  <si>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</si>
  <si>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</si>
  <si>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</si>
  <si>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</si>
  <si>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</si>
  <si>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</si>
  <si>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</si>
  <si>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</si>
  <si>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</si>
  <si>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</si>
  <si>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</si>
  <si>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</si>
  <si>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</si>
  <si>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</si>
  <si>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</si>
  <si>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</si>
  <si>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</si>
  <si>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</si>
  <si>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</si>
  <si>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</si>
  <si>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</si>
  <si>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</si>
  <si>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</si>
  <si>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</si>
  <si>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</si>
  <si>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</si>
  <si>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</si>
  <si>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</si>
  <si>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</si>
  <si>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</si>
  <si>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</si>
  <si>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</si>
  <si>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</si>
  <si>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</si>
  <si>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</si>
  <si>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</si>
  <si>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</si>
  <si>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</si>
  <si>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</si>
  <si>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</si>
  <si>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Woking</t>
  </si>
  <si>
    <t>Maidenhead</t>
  </si>
  <si>
    <t>Aldershot</t>
  </si>
  <si>
    <t>Annan Athletic</t>
  </si>
  <si>
    <t>Cowdenbeath</t>
  </si>
  <si>
    <t>Queens Park</t>
  </si>
  <si>
    <t>Albion Rvs</t>
  </si>
  <si>
    <t>Stirling</t>
  </si>
  <si>
    <t>SC3</t>
  </si>
  <si>
    <t>Halifax</t>
  </si>
  <si>
    <t>Falkirk</t>
  </si>
  <si>
    <t>Cove Rangers</t>
  </si>
  <si>
    <t>East Fife</t>
  </si>
  <si>
    <t>Peterhead</t>
  </si>
  <si>
    <t>Edinburgh City</t>
  </si>
  <si>
    <t>SC2</t>
  </si>
  <si>
    <t>Torquay</t>
  </si>
  <si>
    <t>Airdrie Utd</t>
  </si>
  <si>
    <t>Dumbarton</t>
  </si>
  <si>
    <t>Partick</t>
  </si>
  <si>
    <t>Clyde</t>
  </si>
  <si>
    <t>Stranraer</t>
  </si>
  <si>
    <t>Stenhousemuir</t>
  </si>
  <si>
    <t>Notts County</t>
  </si>
  <si>
    <t>Eastleigh</t>
  </si>
  <si>
    <t>Sutton</t>
  </si>
  <si>
    <t>23/04/2021</t>
  </si>
  <si>
    <t>24/04/2021</t>
  </si>
  <si>
    <t>25/04/2021</t>
  </si>
  <si>
    <t>26/04/2021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</si>
</sst>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1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4" borderId="0" xfId="2" applyFont="1" applyFill="1" applyAlignment="1"/>
    <xf numFmtId="0" fontId="1" fillId="4" borderId="0" xfId="0" applyFont="1" applyFill="1" applyAlignment="1"/>
    <xf numFmtId="2" fontId="1" fillId="4" borderId="0" xfId="0" applyNumberFormat="1" applyFont="1" applyFill="1" applyAlignment="1"/>
    <xf numFmtId="49" fontId="0" fillId="4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1.0438817895444492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1.0522559150967761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1.0509930436304777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1.0376740753093197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1.0439811611001015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1.0533564937435893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1.0643567077555702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1.0638285417982394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1.1075860858061481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1.0451911230503124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1.0673174947690276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1.0427491060172347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1.0476415951389864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1.053727042441623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1.04299513543169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1.0424343751332963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1.0499964535568072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1.0557597764789854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1.0369265649091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1.0449698306901456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1.044303665417317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1.04299513543169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1.04299513543169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1.0449864577049268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1.0540429760538743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1.0513326278789881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1.0524934496338532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1.0537461604267786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1.0494125025023127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1.050305669221034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1.0541841730823214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1.0662195667116969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1.0618834148859952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1.0655332071550867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1.0658734026705068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1.068727537804758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1.0702834367704921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1.0675466351235279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1.0584605946196426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1.066245568108602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1.0592698779777294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1.0653550983353486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1.0661767993513469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1.0662627066031662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1.0577874143093966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1.0652016546735219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1.0696244407207609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1.0671049906442842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1.0608952469083379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1.0631376838968771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1.0647027958175614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1.0656540480886731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1.0662195667116969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1.0688060519478177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1.083213262843725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1.0688052819193437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1.0835244144200842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1.0758089270163143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1.0758089270163143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1.0713419446858048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1.0719901214070431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1.0741766796315904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1.0826905435708807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1.0887446417482889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1.038077229388916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1.0452102388436428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1.0666566032202576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1.0644124233859844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1.0606212727063642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1.0672505015642557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1.068727537804758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1.0678037670587686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1.0692284197375537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1.0684787671157105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1.0820246861824308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1.0864216089863343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1.0837168382457092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1.0427491060172347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1.047592923283859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1.048583109071006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1.0586446484898846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1.0509444270006065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1.0512150176064545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1.0497253316960662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1.0637069279289246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1.0586402402731725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1.0695045288795901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1.0583708135254832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1.0633092374354824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1.0792039355386174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1.0817182877227722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1.0688052819193437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1.0758089270163143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1.0723310006406619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1.096273119153707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1.0758089270163143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1.0438817895444492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1.0442304149391313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1.0448679076073528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1.047592923283859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1.0715316850742669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1.0614473041522947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1.0502857379813271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1.0629592441321463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1.0439719885779606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1.0424343751332963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1.0437075600663159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1.0513686083765104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1.0427733349764023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1.0529292923090063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1.0451911230503124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1.0427733349764023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1.0487772084693074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1.0543967570307606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1.048153965543114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1.0460641267135338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1.0379105936695237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1.0513686083765104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1.0543819242504819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1.042708496600167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1.038077229388916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1.038506964435719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1.0333163546654354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1.0425703649827001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1.0439719885779606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1.0394259796240963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1.081910060313134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1.0864533625555721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1.0734654343413303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1.0379105936695237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1.043360692319973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1.0448679076073528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1.0452102388436428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1.0508453396282738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1.0427733349764023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1.0607891122072484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1.0517344996321181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1.0511368361869355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1.0543819242504819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1.0575751071698982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1.0583691873379317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1.0629662593791851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1.055097586721879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1.04190794615777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1.0415257892008067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1.0349578533419834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1.0465751168236677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1.0609541449825806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1.0570323013866483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1.0625613324205492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1.0615765272904456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1.0437075600663159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1.0427733349764023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1.0437075600663159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1.0536369139215562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1.0575635508862022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1.0574312850692822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1.0461929391857427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1.0548939488018336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1.0864216089863343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1.0440279853919932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1.0454473653146403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1.0629114617744848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1.0581003177923753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1.0608381246291672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1.0571615895212632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1.0581003177923753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1.0427491060172347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1.0569028949649302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1.0581225564953149</v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1.0199043137776651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10.172589912747394</v>
      </c>
      <c r="I186" s="6">
        <f>IF('Log_working_3-way'!$D186="","",'True_Odds_Calculator_3-way'!O187/'True_Odds_Calculator_3-way'!B187-1)</f>
        <v>7.6707911511061138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2.1557271557271385E-2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1.0267345980017606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16.754921810253155</v>
      </c>
      <c r="I187" s="6">
        <f>IF('Log_working_3-way'!$D187="","",'True_Odds_Calculator_3-way'!O188/'True_Odds_Calculator_3-way'!B188-1)</f>
        <v>7.2154923154595529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2.8607107980212154E-2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1.0321844072267061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31.781624466509392</v>
      </c>
      <c r="I188" s="6">
        <f>IF('Log_working_3-way'!$D188="","",'True_Odds_Calculator_3-way'!O189/'True_Odds_Calculator_3-way'!B189-1)</f>
        <v>4.4458097202287341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3.1128130928567588E-2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1.0215900598148773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21.603250461809616</v>
      </c>
      <c r="I189" s="6">
        <f>IF('Log_working_3-way'!$D189="","",'True_Odds_Calculator_3-way'!O190/'True_Odds_Calculator_3-way'!B190-1)</f>
        <v>6.8924572893508786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2.2592098623026358E-2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1.0209316867617342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5.7761870107207969</v>
      </c>
      <c r="I190" s="6">
        <f>IF('Log_working_3-way'!$D190="","",'True_Odds_Calculator_3-way'!O191/'True_Odds_Calculator_3-way'!B191-1)</f>
        <v>6.9421547255954339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2.1991828926226642E-2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1.0292068057013015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27.079697975305979</v>
      </c>
      <c r="I191" s="6">
        <f>IF('Log_working_3-way'!$D191="","",'True_Odds_Calculator_3-way'!O192/'True_Odds_Calculator_3-way'!B192-1)</f>
        <v>5.1948094018064843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2.939411088816879E-2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1.0459781472378424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24.916559641586169</v>
      </c>
      <c r="I192" s="6">
        <f>IF('Log_working_3-way'!$D192="","",'True_Odds_Calculator_3-way'!O193/'True_Odds_Calculator_3-way'!B193-1)</f>
        <v>6.171237039800582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4.6695104838802459E-2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1.0257356999777081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9.2550263190795352</v>
      </c>
      <c r="I193" s="6">
        <f>IF('Log_working_3-way'!$D193="","",'True_Odds_Calculator_3-way'!O194/'True_Odds_Calculator_3-way'!B194-1)</f>
        <v>11.497691662917498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2.7925849950321657E-2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1.0249753709544644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10.904822612549694</v>
      </c>
      <c r="I194" s="6">
        <f>IF('Log_working_3-way'!$D194="","",'True_Odds_Calculator_3-way'!O195/'True_Odds_Calculator_3-way'!B195-1)</f>
        <v>7.0871601825122248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2.6939846056454275E-2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1.0200697381620589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11.050321169093143</v>
      </c>
      <c r="I195" s="6">
        <f>IF('Log_working_3-way'!$D195="","",'True_Odds_Calculator_3-way'!O196/'True_Odds_Calculator_3-way'!B196-1)</f>
        <v>6.7666124733948863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2.1672392193285317E-2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1.0417030584640543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0.24394377346756202</v>
      </c>
      <c r="I196" s="6">
        <f>IF('Log_working_3-way'!$D196="","",'True_Odds_Calculator_3-way'!O197/'True_Odds_Calculator_3-way'!B197-1)</f>
        <v>1.8535471191805262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3.1045526463052031E-2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1.0242775019302783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24.927812489465502</v>
      </c>
      <c r="I197" s="6">
        <f>IF('Log_working_3-way'!$D197="","",'True_Odds_Calculator_3-way'!O198/'True_Odds_Calculator_3-way'!B198-1)</f>
        <v>6.8756065248379681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2.4780051841907458E-2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1.0210738537757693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8.6740043800008362</v>
      </c>
      <c r="I198" s="6">
        <f>IF('Log_working_3-way'!$D198="","",'True_Odds_Calculator_3-way'!O199/'True_Odds_Calculator_3-way'!B199-1)</f>
        <v>4.9641763080213668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2.220848213950255E-2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1.0216709263816641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17.317266520533309</v>
      </c>
      <c r="I199" s="6">
        <f>IF('Log_working_3-way'!$D199="","",'True_Odds_Calculator_3-way'!O200/'True_Odds_Calculator_3-way'!B200-1)</f>
        <v>5.5600932830557737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2.3093618227955748E-2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1.0255692048250511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12.34796768457697</v>
      </c>
      <c r="I200" s="6">
        <f>IF('Log_working_3-way'!$D200="","",'True_Odds_Calculator_3-way'!O201/'True_Odds_Calculator_3-way'!B201-1)</f>
        <v>7.9898175756475016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2.7678628610889433E-2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1.0295692976703223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3.2696678056420856</v>
      </c>
      <c r="I201" s="6">
        <f>IF('Log_working_3-way'!$D201="","",'True_Odds_Calculator_3-way'!O202/'True_Odds_Calculator_3-way'!B202-1)</f>
        <v>6.096225318845419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2.9364425590840515E-2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1.0256516877235686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11.501799285354208</v>
      </c>
      <c r="I202" s="6">
        <f>IF('Log_working_3-way'!$D202="","",'True_Odds_Calculator_3-way'!O203/'True_Odds_Calculator_3-way'!B203-1)</f>
        <v>6.4673502978894959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2.7588112062506109E-2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1.0443781817948947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60.215395916911262</v>
      </c>
      <c r="I203" s="6">
        <f>IF('Log_working_3-way'!$D203="","",'True_Odds_Calculator_3-way'!O204/'True_Odds_Calculator_3-way'!B204-1)</f>
        <v>1.2791630232403239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2.8959419159003685E-2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1.0235789263561961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3.0539492694010235</v>
      </c>
      <c r="I204" s="6">
        <f>IF('Log_working_3-way'!$D204="","",'True_Odds_Calculator_3-way'!O205/'True_Odds_Calculator_3-way'!B205-1)</f>
        <v>5.4919900083461854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2.3195699351916232E-2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1.0252070717103945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2.1805714482332066</v>
      </c>
      <c r="I205" s="6">
        <f>IF('Log_working_3-way'!$D205="","",'True_Odds_Calculator_3-way'!O206/'True_Odds_Calculator_3-way'!B206-1)</f>
        <v>6.2475723081019465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2.4413550623723967E-2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1.0256353261223554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15.212624584717602</v>
      </c>
      <c r="I206" s="6">
        <f>IF('Log_working_3-way'!$D206="","",'True_Odds_Calculator_3-way'!O207/'True_Odds_Calculator_3-way'!B207-1)</f>
        <v>7.2717472371008185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2.7577307269512019E-2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1.0316674550911946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31.42011484761229</v>
      </c>
      <c r="I207" s="6">
        <f>IF('Log_working_3-way'!$D207="","",'True_Odds_Calculator_3-way'!O208/'True_Odds_Calculator_3-way'!B208-1)</f>
        <v>5.4786545765424615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3.0607372179015657E-2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1.0273560129306372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23.809347694207588</v>
      </c>
      <c r="I208" s="6">
        <f>IF('Log_working_3-way'!$D208="","",'True_Odds_Calculator_3-way'!O209/'True_Odds_Calculator_3-way'!B209-1)</f>
        <v>6.8054206919541462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2.8144777507893348E-2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1.0324004713286767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32.166998448277695</v>
      </c>
      <c r="I209" s="6">
        <f>IF('Log_working_3-way'!$D209="","",'True_Odds_Calculator_3-way'!O210/'True_Odds_Calculator_3-way'!B210-1)</f>
        <v>5.3114080176624867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3.110195136388727E-2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1.0259575748605589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15.611742783691923</v>
      </c>
      <c r="I210" s="6">
        <f>IF('Log_working_3-way'!$D210="","",'True_Odds_Calculator_3-way'!O211/'True_Odds_Calculator_3-way'!B211-1)</f>
        <v>8.5601468576776334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2.7907583597427621E-2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1.0258362116204958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15.61380612464599</v>
      </c>
      <c r="I211" s="6">
        <f>IF('Log_working_3-way'!$D211="","",'True_Odds_Calculator_3-way'!O212/'True_Odds_Calculator_3-way'!B212-1)</f>
        <v>8.4425611347305196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2.7779923276949559E-2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1.025897347951729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18.223392586873537</v>
      </c>
      <c r="I212" s="6">
        <f>IF('Log_working_3-way'!$D212="","",'True_Odds_Calculator_3-way'!O213/'True_Odds_Calculator_3-way'!B213-1)</f>
        <v>7.3692456180328048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2.7554648873021836E-2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1.0257017402083926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11.958791423803509</v>
      </c>
      <c r="I213" s="6">
        <f>IF('Log_working_3-way'!$D213="","",'True_Odds_Calculator_3-way'!O214/'True_Odds_Calculator_3-way'!B214-1)</f>
        <v>8.6208044077911516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2.7860968203795355E-2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1.0282123994488919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4.3831733155453838</v>
      </c>
      <c r="I214" s="6">
        <f>IF('Log_working_3-way'!$D214="","",'True_Odds_Calculator_3-way'!O215/'True_Odds_Calculator_3-way'!B215-1)</f>
        <v>5.4922359107718215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2.8451408752366181E-2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1.0336069672899164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37.88685493281676</v>
      </c>
      <c r="I215" s="6">
        <f>IF('Log_working_3-way'!$D215="","",'True_Odds_Calculator_3-way'!O216/'True_Odds_Calculator_3-way'!B216-1)</f>
        <v>5.3498501876808602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3.0108583808529543E-2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1.0503317962184553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38.841581848936272</v>
      </c>
      <c r="I216" s="6">
        <f>IF('Log_working_3-way'!$D216="","",'True_Odds_Calculator_3-way'!O217/'True_Odds_Calculator_3-way'!B217-1)</f>
        <v>4.6665186917002259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4.4720292755670688E-2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1.0462802835281984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34.214063426808892</v>
      </c>
      <c r="I217" s="6">
        <f>IF('Log_working_3-way'!$D217="","",'True_Odds_Calculator_3-way'!O218/'True_Odds_Calculator_3-way'!B218-1)</f>
        <v>5.8907479878017677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4.3076039724833315E-2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1.036715579480125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11.627891611248597</v>
      </c>
      <c r="I218" s="6">
        <f>IF('Log_working_3-way'!$D218="","",'True_Odds_Calculator_3-way'!O219/'True_Odds_Calculator_3-way'!B219-1)</f>
        <v>8.2202769256723727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3.9563422623053901E-2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1.0364552334535115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12.201548643206221</v>
      </c>
      <c r="I219" s="6">
        <f>IF('Log_working_3-way'!$D219="","",'True_Odds_Calculator_3-way'!O220/'True_Odds_Calculator_3-way'!B220-1)</f>
        <v>6.7672463850217399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3.9076664076663992E-2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1.0358739349929882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10.448463552947528</v>
      </c>
      <c r="I220" s="6">
        <f>IF('Log_working_3-way'!$D220="","",'True_Odds_Calculator_3-way'!O221/'True_Odds_Calculator_3-way'!B221-1)</f>
        <v>8.1154157141101724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3.8620279999590501E-2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1.0401383532283051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23.00789208552558</v>
      </c>
      <c r="I221" s="6">
        <f>IF('Log_working_3-way'!$D221="","",'True_Odds_Calculator_3-way'!O222/'True_Odds_Calculator_3-way'!B222-1)</f>
        <v>7.1151609266919884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4.132424083464481E-2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1.0352635372661381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12.11679160365663</v>
      </c>
      <c r="I222" s="6">
        <f>IF('Log_working_3-way'!$D222="","",'True_Odds_Calculator_3-way'!O223/'True_Odds_Calculator_3-way'!B223-1)</f>
        <v>9.4236311046155041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3.8087112879721774E-2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1.0365841896044474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7.4763427460316496</v>
      </c>
      <c r="I223" s="6">
        <f>IF('Log_working_3-way'!$D223="","",'True_Odds_Calculator_3-way'!O224/'True_Odds_Calculator_3-way'!B224-1)</f>
        <v>7.5268722481227712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3.8799397108002509E-2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1.0449040082033221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33.818023551441044</v>
      </c>
      <c r="I224" s="6">
        <f>IF('Log_working_3-way'!$D224="","",'True_Odds_Calculator_3-way'!O225/'True_Odds_Calculator_3-way'!B225-1)</f>
        <v>5.0875042477492345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4.2268732131990117E-2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1.049071317888892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37.848995881681454</v>
      </c>
      <c r="I225" s="6">
        <f>IF('Log_working_3-way'!$D225="","",'True_Odds_Calculator_3-way'!O226/'True_Odds_Calculator_3-way'!B226-1)</f>
        <v>4.3517814299949489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4.4289465484749435E-2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1.048749863560497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38.896971146811467</v>
      </c>
      <c r="I226" s="6">
        <f>IF('Log_working_3-way'!$D226="","",'True_Odds_Calculator_3-way'!O227/'True_Odds_Calculator_3-way'!B227-1)</f>
        <v>4.7300275094131763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4.3269898857879019E-2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1.0378671250470968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18.686861203518241</v>
      </c>
      <c r="I227" s="6">
        <f>IF('Log_working_3-way'!$D227="","",'True_Odds_Calculator_3-way'!O228/'True_Odds_Calculator_3-way'!B228-1)</f>
        <v>7.0317249828012471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4.0013491509835131E-2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1.0389343660595409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22.796570015952849</v>
      </c>
      <c r="I228" s="6">
        <f>IF('Log_working_3-way'!$D228="","",'True_Odds_Calculator_3-way'!O229/'True_Odds_Calculator_3-way'!B229-1)</f>
        <v>7.2679476889131553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4.014412837924608E-2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1.0378496457882751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20.001499143931095</v>
      </c>
      <c r="I229" s="6">
        <f>IF('Log_working_3-way'!$D229="","",'True_Odds_Calculator_3-way'!O230/'True_Odds_Calculator_3-way'!B230-1)</f>
        <v>6.5888828335711116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3.9733785535035704E-2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1.0493887076440973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37.842827959741037</v>
      </c>
      <c r="I230" s="6">
        <f>IF('Log_working_3-way'!$D230="","",'True_Odds_Calculator_3-way'!O231/'True_Odds_Calculator_3-way'!B231-1)</f>
        <v>4.6679564197444776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4.4455290071800269E-2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1.0365894984631552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9.2105956820870443</v>
      </c>
      <c r="I231" s="6">
        <f>IF('Log_working_3-way'!$D231="","",'True_Odds_Calculator_3-way'!O232/'True_Odds_Calculator_3-way'!B232-1)</f>
        <v>7.4736013563650445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3.9135470733978384E-2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1.0365972657759654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18.18597003812615</v>
      </c>
      <c r="I232" s="6">
        <f>IF('Log_working_3-way'!$D232="","",'True_Odds_Calculator_3-way'!O233/'True_Odds_Calculator_3-way'!B233-1)</f>
        <v>8.0029387035604724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3.877192027148646E-2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1.035456143901009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10.774457830465863</v>
      </c>
      <c r="I233" s="6">
        <f>IF('Log_working_3-way'!$D233="","",'True_Odds_Calculator_3-way'!O234/'True_Odds_Calculator_3-way'!B234-1)</f>
        <v>9.421394051904274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3.8309948287229778E-2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1.0364266286397978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16.88673623175368</v>
      </c>
      <c r="I234" s="6">
        <f>IF('Log_working_3-way'!$D234="","",'True_Odds_Calculator_3-way'!O235/'True_Odds_Calculator_3-way'!B235-1)</f>
        <v>6.1869546040334891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3.8706687009584684E-2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1.0366870523889695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18.532448200352974</v>
      </c>
      <c r="I235" s="6">
        <f>IF('Log_working_3-way'!$D235="","",'True_Odds_Calculator_3-way'!O236/'True_Odds_Calculator_3-way'!B236-1)</f>
        <v>7.5777427231561258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3.8812985600785721E-2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1.0382437189951703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21.444948043621036</v>
      </c>
      <c r="I236" s="6">
        <f>IF('Log_working_3-way'!$D236="","",'True_Odds_Calculator_3-way'!O237/'True_Odds_Calculator_3-way'!B237-1)</f>
        <v>7.5188454747831432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3.9778192571614523E-2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1.0358583637742629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8.890221179851947</v>
      </c>
      <c r="I237" s="6">
        <f>IF('Log_working_3-way'!$D237="","",'True_Odds_Calculator_3-way'!O238/'True_Odds_Calculator_3-way'!B238-1)</f>
        <v>10.369181877062244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3.8687267402661707E-2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1.0389782460605819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6.3751929068708861</v>
      </c>
      <c r="I238" s="6">
        <f>IF('Log_working_3-way'!$D238="","",'True_Odds_Calculator_3-way'!O239/'True_Odds_Calculator_3-way'!B239-1)</f>
        <v>6.1750613247358865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4.0428432396526937E-2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1.0389747845337303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21.870331094825552</v>
      </c>
      <c r="I239" s="6">
        <f>IF('Log_working_3-way'!$D239="","",'True_Odds_Calculator_3-way'!O240/'True_Odds_Calculator_3-way'!B240-1)</f>
        <v>7.1694333505600856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4.0446673297279023E-2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1.0639138512105037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37.859080398778353</v>
      </c>
      <c r="I240" s="6">
        <f>IF('Log_working_3-way'!$D240="","",'True_Odds_Calculator_3-way'!O241/'True_Odds_Calculator_3-way'!B241-1)</f>
        <v>4.3355294801127844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5.7446208802337528E-2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1.058822594772411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32.970578836190363</v>
      </c>
      <c r="I241" s="6">
        <f>IF('Log_working_3-way'!$D241="","",'True_Odds_Calculator_3-way'!O242/'True_Odds_Calculator_3-way'!B242-1)</f>
        <v>5.4924582190901639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5.5514273800765013E-2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1.0476487344437992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6.3465987944703208</v>
      </c>
      <c r="I242" s="6">
        <f>IF('Log_working_3-way'!$D242="","",'True_Odds_Calculator_3-way'!O243/'True_Odds_Calculator_3-way'!B243-1)</f>
        <v>9.3706521557075391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5.0288657184302643E-2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1.0468499533261086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14.869250532532456</v>
      </c>
      <c r="I243" s="6">
        <f>IF('Log_working_3-way'!$D243="","",'True_Odds_Calculator_3-way'!O244/'True_Odds_Calculator_3-way'!B244-1)</f>
        <v>6.4322880310794046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4.9811714824380182E-2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1.0477109383298358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8.0709580231620084</v>
      </c>
      <c r="I244" s="6">
        <f>IF('Log_working_3-way'!$D244="","",'True_Odds_Calculator_3-way'!O245/'True_Odds_Calculator_3-way'!B245-1)</f>
        <v>6.7291003274279841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5.0163264775136884E-2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1.0520233762929905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26.772756793089506</v>
      </c>
      <c r="I245" s="6">
        <f>IF('Log_working_3-way'!$D245="","",'True_Odds_Calculator_3-way'!O246/'True_Odds_Calculator_3-way'!B246-1)</f>
        <v>5.2493267668868402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5.2052837767123439E-2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1.0468932792716275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17.821229194000672</v>
      </c>
      <c r="I246" s="6">
        <f>IF('Log_working_3-way'!$D246="","",'True_Odds_Calculator_3-way'!O247/'True_Odds_Calculator_3-way'!B247-1)</f>
        <v>6.603376487809089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4.9510965311949429E-2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1.0474714919025596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16.386300725407065</v>
      </c>
      <c r="I247" s="6">
        <f>IF('Log_working_3-way'!$D247="","",'True_Odds_Calculator_3-way'!O248/'True_Odds_Calculator_3-way'!B248-1)</f>
        <v>7.2353311636711855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5.0415442830303636E-2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1.0466027060193792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15.678637574362781</v>
      </c>
      <c r="I248" s="6">
        <f>IF('Log_working_3-way'!$D248="","",'True_Odds_Calculator_3-way'!O249/'True_Odds_Calculator_3-way'!B249-1)</f>
        <v>9.3769832683634124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4.96478644184426E-2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1.0499266731918999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5.6891522074905456</v>
      </c>
      <c r="I249" s="6">
        <f>IF('Log_working_3-way'!$D249="","",'True_Odds_Calculator_3-way'!O250/'True_Odds_Calculator_3-way'!B250-1)</f>
        <v>7.891156880719203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5.1831617712668088E-2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1.0223555707190262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20.945848683397355</v>
      </c>
      <c r="I250" s="6">
        <f>IF('Log_working_3-way'!$D250="","",'True_Odds_Calculator_3-way'!O251/'True_Odds_Calculator_3-way'!B251-1)</f>
        <v>6.5810331176320291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2.3487891349625922E-2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1.0401496373696884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-0.22503193807770328</v>
      </c>
      <c r="I251" s="6">
        <f>IF('Log_working_3-way'!$D251="","",'True_Odds_Calculator_3-way'!O252/'True_Odds_Calculator_3-way'!B252-1)</f>
        <v>2.213619626034145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2.8679653679653638E-2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1.0403885190852966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28.352703656303834</v>
      </c>
      <c r="I252" s="6">
        <f>IF('Log_working_3-way'!$D252="","",'True_Odds_Calculator_3-way'!O253/'True_Odds_Calculator_3-way'!B253-1)</f>
        <v>6.4199376889210633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3.9907571493102756E-2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1.0388043062708461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22.56614250118049</v>
      </c>
      <c r="I253" s="6">
        <f>IF('Log_working_3-way'!$D253="","",'True_Odds_Calculator_3-way'!O254/'True_Odds_Calculator_3-way'!B254-1)</f>
        <v>8.2169279741794607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3.9941145817368184E-2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1.0435120352052538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34.299165329402484</v>
      </c>
      <c r="I254" s="6">
        <f>IF('Log_working_3-way'!$D254="","",'True_Odds_Calculator_3-way'!O255/'True_Odds_Calculator_3-way'!B255-1)</f>
        <v>5.6904280539190246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4.0561312968491858E-2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1.0361266261035267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8.7679960898206559</v>
      </c>
      <c r="I255" s="6">
        <f>IF('Log_working_3-way'!$D255="","",'True_Odds_Calculator_3-way'!O256/'True_Odds_Calculator_3-way'!B256-1)</f>
        <v>6.5144763152832112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3.8329580879398861E-2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1.0357952254441314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9.2836305254705209</v>
      </c>
      <c r="I256" s="6">
        <f>IF('Log_working_3-way'!$D256="","",'True_Odds_Calculator_3-way'!O257/'True_Odds_Calculator_3-way'!B257-1)</f>
        <v>8.6430662942933587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3.8509998819494129E-2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1.0359969157407294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15.175961222740998</v>
      </c>
      <c r="I257" s="6">
        <f>IF('Log_working_3-way'!$D257="","",'True_Odds_Calculator_3-way'!O258/'True_Odds_Calculator_3-way'!B258-1)</f>
        <v>11.461208365989183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3.8365500090673077E-2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1.0374720930046157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21.035588998765913</v>
      </c>
      <c r="I258" s="6">
        <f>IF('Log_working_3-way'!$D258="","",'True_Odds_Calculator_3-way'!O259/'True_Odds_Calculator_3-way'!B259-1)</f>
        <v>8.8249095433769238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3.8921572834591522E-2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1.0353075102667408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13.472508815143126</v>
      </c>
      <c r="I259" s="6">
        <f>IF('Log_working_3-way'!$D259="","",'True_Odds_Calculator_3-way'!O260/'True_Odds_Calculator_3-way'!B260-1)</f>
        <v>9.0244336812818648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3.8046396845112795E-2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1.0467953739455247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11.777512003209981</v>
      </c>
      <c r="I260" s="6">
        <f>IF('Log_working_3-way'!$D260="","",'True_Odds_Calculator_3-way'!O261/'True_Odds_Calculator_3-way'!B261-1)</f>
        <v>7.691917672230419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5.009455923872097E-2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1.047323276053155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17.981188631233913</v>
      </c>
      <c r="I261" s="6">
        <f>IF('Log_working_3-way'!$D261="","",'True_Odds_Calculator_3-way'!O262/'True_Odds_Calculator_3-way'!B262-1)</f>
        <v>8.016805877025261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4.9978867286559536E-2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1.0474409066539123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14.731765473989734</v>
      </c>
      <c r="I262" s="6">
        <f>IF('Log_working_3-way'!$D262="","",'True_Odds_Calculator_3-way'!O263/'True_Odds_Calculator_3-way'!B263-1)</f>
        <v>11.867964957611951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5.039421778683173E-2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1.0201637627909175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14.658907707635176</v>
      </c>
      <c r="I263" s="6">
        <f>IF('Log_working_3-way'!$D263="","",'True_Odds_Calculator_3-way'!O264/'True_Odds_Calculator_3-way'!B264-1)</f>
        <v>9.4519814144901382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2.1782636358378182E-2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1.0240152373424363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29.832117032445307</v>
      </c>
      <c r="I264" s="6">
        <f>IF('Log_working_3-way'!$D264="","",'True_Odds_Calculator_3-way'!O265/'True_Odds_Calculator_3-way'!B265-1)</f>
        <v>5.1055299753499828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2.3662159588649923E-2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1.0226021207154961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22.476736688190794</v>
      </c>
      <c r="I265" s="6">
        <f>IF('Log_working_3-way'!$D265="","",'True_Odds_Calculator_3-way'!O266/'True_Odds_Calculator_3-way'!B266-1)</f>
        <v>5.9107053107723253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2.3533204384268203E-2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1.0303262070493677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12.684253034080243</v>
      </c>
      <c r="I266" s="6">
        <f>IF('Log_working_3-way'!$D266="","",'True_Odds_Calculator_3-way'!O267/'True_Odds_Calculator_3-way'!B267-1)</f>
        <v>9.2732443599336012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3.2798576461431139E-2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1.0276911011426946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21.682863961020068</v>
      </c>
      <c r="I267" s="6">
        <f>IF('Log_working_3-way'!$D267="","",'True_Odds_Calculator_3-way'!O268/'True_Odds_Calculator_3-way'!B268-1)</f>
        <v>5.1979519810845121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2.8872171929675394E-2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1.0433262054270376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55.542348307283767</v>
      </c>
      <c r="I268" s="6">
        <f>IF('Log_working_3-way'!$D268="","",'True_Odds_Calculator_3-way'!O269/'True_Odds_Calculator_3-way'!B269-1)</f>
        <v>2.0612559565802857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3.0584406821043242E-2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1.0366669691333326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38.785843386043581</v>
      </c>
      <c r="I269" s="6">
        <f>IF('Log_working_3-way'!$D269="","",'True_Odds_Calculator_3-way'!O270/'True_Odds_Calculator_3-way'!B270-1)</f>
        <v>4.3604334097868884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3.2814281364405673E-2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1.036327786803771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13.345975943050007</v>
      </c>
      <c r="I270" s="6">
        <f>IF('Log_working_3-way'!$D270="","",'True_Odds_Calculator_3-way'!O271/'True_Odds_Calculator_3-way'!B271-1)</f>
        <v>8.6985881807582501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3.9131173359361338E-2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1.0384694175441853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22.107531180356812</v>
      </c>
      <c r="I271" s="6">
        <f>IF('Log_working_3-way'!$D271="","",'True_Odds_Calculator_3-way'!O272/'True_Odds_Calculator_3-way'!B272-1)</f>
        <v>6.8951980492912943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3.9886924457612771E-2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1.0386612363738315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23.042035831074095</v>
      </c>
      <c r="I272" s="6">
        <f>IF('Log_working_3-way'!$D272="","",'True_Odds_Calculator_3-way'!O273/'True_Odds_Calculator_3-way'!B273-1)</f>
        <v>6.7615043359614182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3.984538479423394E-2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1.0454681831985102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34.229203432218291</v>
      </c>
      <c r="I273" s="6">
        <f>IF('Log_working_3-way'!$D273="","",'True_Odds_Calculator_3-way'!O274/'True_Odds_Calculator_3-way'!B274-1)</f>
        <v>4.9944691465133921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4.2627770239710649E-2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1.0409242651918851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28.998525575590641</v>
      </c>
      <c r="I274" s="6">
        <f>IF('Log_working_3-way'!$D274="","",'True_Odds_Calculator_3-way'!O275/'True_Odds_Calculator_3-way'!B275-1)</f>
        <v>5.2233019182221936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4.0384871358473573E-2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1.0539898519681126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27.027806799003454</v>
      </c>
      <c r="I275" s="6">
        <f>IF('Log_working_3-way'!$D275="","",'True_Odds_Calculator_3-way'!O276/'True_Odds_Calculator_3-way'!B276-1)</f>
        <v>5.8570747123009959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5.3841358890447166E-2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1.0482591138092543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17.141413334041541</v>
      </c>
      <c r="I276" s="6">
        <f>IF('Log_working_3-way'!$D276="","",'True_Odds_Calculator_3-way'!O277/'True_Odds_Calculator_3-way'!B277-1)</f>
        <v>8.0625843683363083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5.1133595569582191E-2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1.0553717686995923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28.596928593030665</v>
      </c>
      <c r="I277" s="6">
        <f>IF('Log_working_3-way'!$D277="","",'True_Odds_Calculator_3-way'!O278/'True_Odds_Calculator_3-way'!B278-1)</f>
        <v>5.7077522991829994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5.4501722156869992E-2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1.0462480228691335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14.619625283551898</v>
      </c>
      <c r="I278" s="6">
        <f>IF('Log_working_3-way'!$D278="","",'True_Odds_Calculator_3-way'!O279/'True_Odds_Calculator_3-way'!B279-1)</f>
        <v>7.4913140469968162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4.9386523527383597E-2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1.0584680817805208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11.190432221554341</v>
      </c>
      <c r="I279" s="6">
        <f>IF('Log_working_3-way'!$D279="","",'True_Odds_Calculator_3-way'!O280/'True_Odds_Calculator_3-way'!B280-1)</f>
        <v>5.8080512473306554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6.1429867417335471E-2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1.0583908537597899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20.176737625400907</v>
      </c>
      <c r="I280" s="6">
        <f>IF('Log_working_3-way'!$D280="","",'True_Odds_Calculator_3-way'!O281/'True_Odds_Calculator_3-way'!B281-1)</f>
        <v>5.8868483259347952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6.0659615761901264E-2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1.0482935046583572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20.589423072142083</v>
      </c>
      <c r="I281" s="6">
        <f>IF('Log_working_3-way'!$D281="","",'True_Odds_Calculator_3-way'!O282/'True_Odds_Calculator_3-way'!B282-1)</f>
        <v>6.1858286852543927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5.0316948520541249E-2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1.0201319681329084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11.846953582286377</v>
      </c>
      <c r="I282" s="6">
        <f>IF('Log_working_3-way'!$D282="","",'True_Odds_Calculator_3-way'!O283/'True_Odds_Calculator_3-way'!B283-1)</f>
        <v>7.7202453649743514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2.1837133591187108E-2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1.0244260386116431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24.396676844546747</v>
      </c>
      <c r="I283" s="6">
        <f>IF('Log_working_3-way'!$D283="","",'True_Odds_Calculator_3-way'!O284/'True_Odds_Calculator_3-way'!B284-1)</f>
        <v>7.4896471285501143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2.4969552150336138E-2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1.0214942440924533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19.958369290641009</v>
      </c>
      <c r="I284" s="6">
        <f>IF('Log_working_3-way'!$D284="","",'True_Odds_Calculator_3-way'!O285/'True_Odds_Calculator_3-way'!B285-1)</f>
        <v>8.0338566497366717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2.2668806447442735E-2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1.0277558639462423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41.256092728755256</v>
      </c>
      <c r="I285" s="6">
        <f>IF('Log_working_3-way'!$D285="","",'True_Odds_Calculator_3-way'!O286/'True_Odds_Calculator_3-way'!B286-1)</f>
        <v>3.5938272754464791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2.4291307629598524E-2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1.0299284793231585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10.759088631171055</v>
      </c>
      <c r="I286" s="6">
        <f>IF('Log_working_3-way'!$D286="","",'True_Odds_Calculator_3-way'!O287/'True_Odds_Calculator_3-way'!B287-1)</f>
        <v>10.759088631171055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3.2434581296915566E-2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1.0296259967284311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9.5534285306167011</v>
      </c>
      <c r="I287" s="6">
        <f>IF('Log_working_3-way'!$D287="","",'True_Odds_Calculator_3-way'!O288/'True_Odds_Calculator_3-way'!B288-1)</f>
        <v>10.441760488980863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3.2098554052279127E-2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1.0444540296665534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40.681830253076164</v>
      </c>
      <c r="I288" s="6">
        <f>IF('Log_working_3-way'!$D288="","",'True_Odds_Calculator_3-way'!O289/'True_Odds_Calculator_3-way'!B289-1)</f>
        <v>4.959116149148981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3.8403261412927048E-2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1.0329975602316721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22.466525363878201</v>
      </c>
      <c r="I289" s="6">
        <f>IF('Log_working_3-way'!$D289="","",'True_Odds_Calculator_3-way'!O290/'True_Odds_Calculator_3-way'!B290-1)</f>
        <v>7.934064205985317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3.4091896430980206E-2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1.0246517711480803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11.424263650054286</v>
      </c>
      <c r="I290" s="6">
        <f>IF('Log_working_3-way'!$D290="","",'True_Odds_Calculator_3-way'!O291/'True_Odds_Calculator_3-way'!B291-1)</f>
        <v>7.2313266475481335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2.6628410349340603E-2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1.0305096055302765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29.298543262521601</v>
      </c>
      <c r="I291" s="6">
        <f>IF('Log_working_3-way'!$D291="","",'True_Odds_Calculator_3-way'!O292/'True_Odds_Calculator_3-way'!B292-1)</f>
        <v>5.6527481749023796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3.0082928459157943E-2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1.0343634510048756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1.9515147738683685</v>
      </c>
      <c r="I292" s="6">
        <f>IF('Log_working_3-way'!$D292="","",'True_Odds_Calculator_3-way'!O293/'True_Odds_Calculator_3-way'!B293-1)</f>
        <v>4.764829828610516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3.1919441347755484E-2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1.0380004645137635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47.112440545519078</v>
      </c>
      <c r="I293" s="6">
        <f>IF('Log_working_3-way'!$D293="","",'True_Odds_Calculator_3-way'!O294/'True_Odds_Calculator_3-way'!B294-1)</f>
        <v>2.8040947011463455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3.0779858463054088E-2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1.0272778139647119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5.8070029044057865</v>
      </c>
      <c r="I294" s="6">
        <f>IF('Log_working_3-way'!$D294="","",'True_Odds_Calculator_3-way'!O295/'True_Odds_Calculator_3-way'!B295-1)</f>
        <v>5.6304344769758892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2.8159433108460252E-2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1.0348432289582703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48.647202527111453</v>
      </c>
      <c r="I295" s="6">
        <f>IF('Log_working_3-way'!$D295="","",'True_Odds_Calculator_3-way'!O296/'True_Odds_Calculator_3-way'!B296-1)</f>
        <v>2.5711644336232022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2.765927517072031E-2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1.0271167245697994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35.268147084006088</v>
      </c>
      <c r="I296" s="6">
        <f>IF('Log_working_3-way'!$D296="","",'True_Odds_Calculator_3-way'!O297/'True_Odds_Calculator_3-way'!B297-1)</f>
        <v>5.4133338854137261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2.514886589492038E-2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1.03582882870213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2.8960552064240441</v>
      </c>
      <c r="I297" s="6">
        <f>IF('Log_working_3-way'!$D297="","",'True_Odds_Calculator_3-way'!O298/'True_Odds_Calculator_3-way'!B298-1)</f>
        <v>5.8345212441573455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3.4942477841734432E-2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1.0269451062796311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11.94439482739107</v>
      </c>
      <c r="I298" s="6">
        <f>IF('Log_working_3-way'!$D298="","",'True_Odds_Calculator_3-way'!O299/'True_Odds_Calculator_3-way'!B299-1)</f>
        <v>6.6680137140292581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2.9004142506236619E-2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1.0279003371544915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9.8634827986368556</v>
      </c>
      <c r="I299" s="6">
        <f>IF('Log_working_3-way'!$D299="","",'True_Odds_Calculator_3-way'!O300/'True_Odds_Calculator_3-way'!B300-1)</f>
        <v>5.5864137483787273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2.9647435897436125E-2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1.0224180016320719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20.738416942797574</v>
      </c>
      <c r="I300" s="6">
        <f>IF('Log_working_3-way'!$D300="","",'True_Odds_Calculator_3-way'!O301/'True_Odds_Calculator_3-way'!B301-1)</f>
        <v>7.863871852564726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2.3529498900695778E-2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1.0243481288561807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4.6140838035457215</v>
      </c>
      <c r="I301" s="6">
        <f>IF('Log_working_3-way'!$D301="","",'True_Odds_Calculator_3-way'!O302/'True_Odds_Calculator_3-way'!B302-1)</f>
        <v>4.5341690391993295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2.4351479004150356E-2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1.0227647507514215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26.074898785425106</v>
      </c>
      <c r="I302" s="6">
        <f>IF('Log_working_3-way'!$D302="","",'True_Odds_Calculator_3-way'!O303/'True_Odds_Calculator_3-way'!B303-1)</f>
        <v>5.7687246963562764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2.3118544023610355E-2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1.0267397301741406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17.540159234124665</v>
      </c>
      <c r="I303" s="6">
        <f>IF('Log_working_3-way'!$D303="","",'True_Odds_Calculator_3-way'!O304/'True_Odds_Calculator_3-way'!B304-1)</f>
        <v>7.7679074605842935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2.8526712512097152E-2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1.0249130423006325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8.8147901792972974</v>
      </c>
      <c r="I304" s="6">
        <f>IF('Log_working_3-way'!$D304="","",'True_Odds_Calculator_3-way'!O305/'True_Odds_Calculator_3-way'!B305-1)</f>
        <v>7.835394791885383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2.6828402043548305E-2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1.0208676170955404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11.83780954575832</v>
      </c>
      <c r="I305" s="6">
        <f>IF('Log_working_3-way'!$D305="","",'True_Odds_Calculator_3-way'!O306/'True_Odds_Calculator_3-way'!B306-1)</f>
        <v>6.9831263670015158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2.2564961499988545E-2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1.0244925610349336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30.532226186309881</v>
      </c>
      <c r="I306" s="6">
        <f>IF('Log_working_3-way'!$D306="","",'True_Odds_Calculator_3-way'!O307/'True_Odds_Calculator_3-way'!B307-1)</f>
        <v>6.251833767769714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2.3811565364698861E-2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1.0215349837582577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20.96422641510183</v>
      </c>
      <c r="I307" s="6">
        <f>IF('Log_working_3-way'!$D307="","",'True_Odds_Calculator_3-way'!O308/'True_Odds_Calculator_3-way'!B308-1)</f>
        <v>6.3399836684312145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2.2631526754100184E-2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1.0321322623248081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51.78564858591244</v>
      </c>
      <c r="I308" s="6">
        <f>IF('Log_working_3-way'!$D308="","",'True_Odds_Calculator_3-way'!O309/'True_Odds_Calculator_3-way'!B309-1)</f>
        <v>2.4110345226483951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2.425082182405669E-2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1.0198384674129619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18.871415230274117</v>
      </c>
      <c r="I309" s="6">
        <f>IF('Log_working_3-way'!$D309="","",'True_Odds_Calculator_3-way'!O310/'True_Odds_Calculator_3-way'!B310-1)</f>
        <v>6.8593265992731673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2.109289126970082E-2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1.0292760293016332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1.3442253874835077</v>
      </c>
      <c r="I310" s="6">
        <f>IF('Log_working_3-way'!$D310="","",'True_Odds_Calculator_3-way'!O311/'True_Odds_Calculator_3-way'!B311-1)</f>
        <v>3.0453472767568845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2.5371414136629689E-2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1.023134758488963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22.009288330629602</v>
      </c>
      <c r="I311" s="6">
        <f>IF('Log_working_3-way'!$D311="","",'True_Odds_Calculator_3-way'!O312/'True_Odds_Calculator_3-way'!B312-1)</f>
        <v>6.4511016116617137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2.4147178727585317E-2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1.0678992409403829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43.397918336561901</v>
      </c>
      <c r="I312" s="6">
        <f>IF('Log_working_3-way'!$D312="","",'True_Odds_Calculator_3-way'!O313/'True_Odds_Calculator_3-way'!B313-1)</f>
        <v>4.2395074173683227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5.665127251820179E-2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1.0676244327144773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4.1938344902877986</v>
      </c>
      <c r="I313" s="6">
        <f>IF('Log_working_3-way'!$D313="","",'True_Odds_Calculator_3-way'!O314/'True_Odds_Calculator_3-way'!B314-1)</f>
        <v>5.4627300363612372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6.5943127429926918E-2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1.0679309761733276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42.167093975564455</v>
      </c>
      <c r="I314" s="6">
        <f>IF('Log_working_3-way'!$D314="","",'True_Odds_Calculator_3-way'!O315/'True_Odds_Calculator_3-way'!B315-1)</f>
        <v>4.3857748955677156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5.7605635807248312E-2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1.0199310066656362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8.5010926779000346</v>
      </c>
      <c r="I315" s="6">
        <f>IF('Log_working_3-way'!$D315="","",'True_Odds_Calculator_3-way'!O316/'True_Odds_Calculator_3-way'!B316-1)</f>
        <v>7.4192782193436368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2.1448278382254937E-2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1.0273183917076598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1.4123216091048731</v>
      </c>
      <c r="I316" s="6">
        <f>IF('Log_working_3-way'!$D316="","",'True_Odds_Calculator_3-way'!O317/'True_Odds_Calculator_3-way'!B317-1)</f>
        <v>4.5580364750513196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2.482700649945202E-2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1.0384540983374908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53.166759718875682</v>
      </c>
      <c r="I317" s="6">
        <f>IF('Log_working_3-way'!$D317="","",'True_Odds_Calculator_3-way'!O318/'True_Odds_Calculator_3-way'!B318-1)</f>
        <v>2.5287740136494583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2.8152525437580955E-2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1.020092865420934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13.480100909646634</v>
      </c>
      <c r="I318" s="6">
        <f>IF('Log_working_3-way'!$D318="","",'True_Odds_Calculator_3-way'!O319/'True_Odds_Calculator_3-way'!B319-1)</f>
        <v>5.8145920836816272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2.1601955717656773E-2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1.0373516501864595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52.372235362900554</v>
      </c>
      <c r="I319" s="6">
        <f>IF('Log_working_3-way'!$D319="","",'True_Odds_Calculator_3-way'!O320/'True_Odds_Calculator_3-way'!B320-1)</f>
        <v>2.0579101575903596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2.8056706379857799E-2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1.0260154583959471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13.842672594921474</v>
      </c>
      <c r="I320" s="6">
        <f>IF('Log_working_3-way'!$D320="","",'True_Odds_Calculator_3-way'!O321/'True_Odds_Calculator_3-way'!B321-1)</f>
        <v>6.9862184315463232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2.8035144271854495E-2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1.0364077533160128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38.785750763055063</v>
      </c>
      <c r="I321" s="6">
        <f>IF('Log_working_3-way'!$D321="","",'True_Odds_Calculator_3-way'!O322/'True_Odds_Calculator_3-way'!B322-1)</f>
        <v>3.4018077321420979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3.2816685801760448E-2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1.031084418614739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4.7392726190603476</v>
      </c>
      <c r="I322" s="6">
        <f>IF('Log_working_3-way'!$D322="","",'True_Odds_Calculator_3-way'!O323/'True_Odds_Calculator_3-way'!B323-1)</f>
        <v>5.5067764912097843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3.147688904657242E-2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1.0271957077981428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22.140348200883441</v>
      </c>
      <c r="I323" s="6">
        <f>IF('Log_working_3-way'!$D323="","",'True_Odds_Calculator_3-way'!O324/'True_Odds_Calculator_3-way'!B324-1)</f>
        <v>5.3936432159245662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2.8306043549946036E-2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1.0285674748309215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5.9081300731188859</v>
      </c>
      <c r="I324" s="6">
        <f>IF('Log_working_3-way'!$D324="","",'True_Odds_Calculator_3-way'!O325/'True_Odds_Calculator_3-way'!B325-1)</f>
        <v>5.3219478311923645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2.9382920680962599E-2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1.0317097552482657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19.360608590628836</v>
      </c>
      <c r="I325" s="6">
        <f>IF('Log_working_3-way'!$D325="","",'True_Odds_Calculator_3-way'!O326/'True_Odds_Calculator_3-way'!B326-1)</f>
        <v>6.3839135150105673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3.3466152939494176E-2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1.0318470988758912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19.737795728329615</v>
      </c>
      <c r="I326" s="6">
        <f>IF('Log_working_3-way'!$D326="","",'True_Odds_Calculator_3-way'!O327/'True_Odds_Calculator_3-way'!B327-1)</f>
        <v>7.4690889455984291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3.3546225853918088E-2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1.0300877180458659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12.687791298723049</v>
      </c>
      <c r="I327" s="6">
        <f>IF('Log_working_3-way'!$D327="","",'True_Odds_Calculator_3-way'!O328/'True_Odds_Calculator_3-way'!B328-1)</f>
        <v>8.6989000273638855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3.2531600248360437E-2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1.0202578505066162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9.8714142117064867</v>
      </c>
      <c r="I328" s="6">
        <f>IF('Log_working_3-way'!$D328="","",'True_Odds_Calculator_3-way'!O329/'True_Odds_Calculator_3-way'!B329-1)</f>
        <v>10.167221501250731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2.204836415362732E-2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1.0262214507788971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3.2702294040651836</v>
      </c>
      <c r="I329" s="6">
        <f>IF('Log_working_3-way'!$D329="","",'True_Odds_Calculator_3-way'!O330/'True_Odds_Calculator_3-way'!B330-1)</f>
        <v>3.5909773394555335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2.4927155826395264E-2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1.0215580007766396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18.30969019841443</v>
      </c>
      <c r="I330" s="6">
        <f>IF('Log_working_3-way'!$D330="","",'True_Odds_Calculator_3-way'!O331/'True_Odds_Calculator_3-way'!B331-1)</f>
        <v>6.7133021895493812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2.2962368467986494E-2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1.0353303413510959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47.919570120111054</v>
      </c>
      <c r="I331" s="6">
        <f>IF('Log_working_3-way'!$D331="","",'True_Odds_Calculator_3-way'!O332/'True_Odds_Calculator_3-way'!B332-1)</f>
        <v>2.9532793540173308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2.8203653400614259E-2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1.0236227017540771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3.9082184645537739</v>
      </c>
      <c r="I332" s="6">
        <f>IF('Log_working_3-way'!$D332="","",'True_Odds_Calculator_3-way'!O333/'True_Odds_Calculator_3-way'!B333-1)</f>
        <v>7.495602928056476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2.4251002424739543E-2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1.0296144144903163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15.278608782361321</v>
      </c>
      <c r="I333" s="6">
        <f>IF('Log_working_3-way'!$D333="","",'True_Odds_Calculator_3-way'!O334/'True_Odds_Calculator_3-way'!B334-1)</f>
        <v>9.0849453950745449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3.1817908339851098E-2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1.0299789084238613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9.5500027963628735</v>
      </c>
      <c r="I334" s="6">
        <f>IF('Log_working_3-way'!$D334="","",'True_Odds_Calculator_3-way'!O335/'True_Odds_Calculator_3-way'!B335-1)</f>
        <v>9.4120957455660186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3.2433690965338879E-2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1.0299421733737164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8.4593237443906641</v>
      </c>
      <c r="I335" s="6">
        <f>IF('Log_working_3-way'!$D335="","",'True_Odds_Calculator_3-way'!O336/'True_Odds_Calculator_3-way'!B336-1)</f>
        <v>10.925327810718423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3.2380883019356599E-2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1.0350145608011212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25.478769398992455</v>
      </c>
      <c r="I336" s="6">
        <f>IF('Log_working_3-way'!$D336="","",'True_Odds_Calculator_3-way'!O337/'True_Odds_Calculator_3-way'!B337-1)</f>
        <v>8.0892768493793881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3.5226708468637735E-2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1.0261052178211378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16.465906274194435</v>
      </c>
      <c r="I337" s="6">
        <f>IF('Log_working_3-way'!$D337="","",'True_Odds_Calculator_3-way'!O338/'True_Odds_Calculator_3-way'!B338-1)</f>
        <v>7.9871778332381727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2.7980481640777377E-2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1.0305279278854846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15.263764764364524</v>
      </c>
      <c r="I338" s="6">
        <f>IF('Log_working_3-way'!$D338="","",'True_Odds_Calculator_3-way'!O339/'True_Odds_Calculator_3-way'!B339-1)</f>
        <v>7.1824592601677111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3.275965361363764E-2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1.0272869535270601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19.641696949575802</v>
      </c>
      <c r="I339" s="6">
        <f>IF('Log_working_3-way'!$D339="","",'True_Odds_Calculator_3-way'!O340/'True_Odds_Calculator_3-way'!B340-1)</f>
        <v>7.3590343018943329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2.880989977764159E-2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1.0402946530822497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45.019037534790826</v>
      </c>
      <c r="I340" s="6">
        <f>IF('Log_working_3-way'!$D340="","",'True_Odds_Calculator_3-way'!O341/'True_Odds_Calculator_3-way'!B341-1)</f>
        <v>3.0963871706928865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3.3538036247547032E-2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1.0362631558302664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26.294867634566636</v>
      </c>
      <c r="I341" s="6">
        <f>IF('Log_working_3-way'!$D341="","",'True_Odds_Calculator_3-way'!O342/'True_Odds_Calculator_3-way'!B342-1)</f>
        <v>5.9712524690435522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3.6581154521870163E-2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1.0319193798263151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6.7201723059398244</v>
      </c>
      <c r="I342" s="6">
        <f>IF('Log_working_3-way'!$D342="","",'True_Odds_Calculator_3-way'!O343/'True_Odds_Calculator_3-way'!B343-1)</f>
        <v>7.0347906941437515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3.3633276709523319E-2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1.0313836762806157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43.479819465893534</v>
      </c>
      <c r="I343" s="6">
        <f>IF('Log_working_3-way'!$D343="","",'True_Odds_Calculator_3-way'!O344/'True_Odds_Calculator_3-way'!B344-1)</f>
        <v>4.1252312809366405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2.6392697141784049E-2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1.0684405134262303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56.423038590909158</v>
      </c>
      <c r="I344" s="6">
        <f>IF('Log_working_3-way'!$D344="","",'True_Odds_Calculator_3-way'!O345/'True_Odds_Calculator_3-way'!B345-1)</f>
        <v>2.5475691922413382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4.6488378011178444E-2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1.0461994420741119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13.095770959932809</v>
      </c>
      <c r="I345" s="6">
        <f>IF('Log_working_3-way'!$D345="","",'True_Odds_Calculator_3-way'!O346/'True_Odds_Calculator_3-way'!B346-1)</f>
        <v>11.599988322531674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4.9456567528856743E-2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1.0260819961833365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4.012560380151653</v>
      </c>
      <c r="I346" s="6">
        <f>IF('Log_working_3-way'!$D346="","",'True_Odds_Calculator_3-way'!O347/'True_Odds_Calculator_3-way'!B347-1)</f>
        <v>4.6331346806367497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2.5801202876222895E-2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1.0215876423725385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18.837231689525993</v>
      </c>
      <c r="I347" s="6">
        <f>IF('Log_working_3-way'!$D347="","",'True_Odds_Calculator_3-way'!O348/'True_Odds_Calculator_3-way'!B348-1)</f>
        <v>5.2030602731227207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2.2852439729013962E-2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1.0313368975387815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13.310044136363054</v>
      </c>
      <c r="I348" s="6">
        <f>IF('Log_working_3-way'!$D348="","",'True_Odds_Calculator_3-way'!O349/'True_Odds_Calculator_3-way'!B349-1)</f>
        <v>11.251098436166492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3.3742402701190333E-2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1.0505434374899802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52.701891529120942</v>
      </c>
      <c r="I349" s="6">
        <f>IF('Log_working_3-way'!$D349="","",'True_Odds_Calculator_3-way'!O350/'True_Odds_Calculator_3-way'!B350-1)</f>
        <v>2.7513126458258759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3.705268499774772E-2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1.0326557242675209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23.431127452553714</v>
      </c>
      <c r="I350" s="6">
        <f>IF('Log_working_3-way'!$D350="","",'True_Odds_Calculator_3-way'!O351/'True_Odds_Calculator_3-way'!B351-1)</f>
        <v>7.1758474027225851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3.3594852617290449E-2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1.031082108528286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6.5963480675111628</v>
      </c>
      <c r="I351" s="6">
        <f>IF('Log_working_3-way'!$D351="","",'True_Odds_Calculator_3-way'!O352/'True_Odds_Calculator_3-way'!B352-1)</f>
        <v>7.7307755039384443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3.2901032901032856E-2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1.0523515607661769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-4.3923009566532167E-3</v>
      </c>
      <c r="I352" s="6">
        <f>IF('Log_working_3-way'!$D352="","",'True_Odds_Calculator_3-way'!O353/'True_Odds_Calculator_3-way'!B353-1)</f>
        <v>2.9422247861008062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3.9452667241170802E-2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1.022659342131151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4.0034283783841813</v>
      </c>
      <c r="I353" s="6">
        <f>IF('Log_working_3-way'!$D353="","",'True_Odds_Calculator_3-way'!O354/'True_Odds_Calculator_3-way'!B354-1)</f>
        <v>6.2970959248906162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2.3028597031333309E-2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1.040965716452031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36.668192861147446</v>
      </c>
      <c r="I354" s="6">
        <f>IF('Log_working_3-way'!$D354="","",'True_Odds_Calculator_3-way'!O355/'True_Odds_Calculator_3-way'!B355-1)</f>
        <v>5.8572852426337763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3.7015503875968969E-2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1.0314579196989617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4.4620836647026403</v>
      </c>
      <c r="I355" s="6">
        <f>IF('Log_working_3-way'!$D355="","",'True_Odds_Calculator_3-way'!O356/'True_Odds_Calculator_3-way'!B356-1)</f>
        <v>9.9751291910752915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3.2945624242013194E-2</v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2.96</v>
      </c>
      <c r="B186" s="4">
        <f>IF('True_Odds_Calculator_3-way'!B187="","",'True_Odds_Calculator_3-way'!B187)</f>
        <v>3.36</v>
      </c>
      <c r="C186" s="4">
        <f>IF('True_Odds_Calculator_3-way'!C187="","",'True_Odds_Calculator_3-way'!C187)</f>
        <v>2.59</v>
      </c>
      <c r="D186" s="9">
        <f t="shared" si="39"/>
        <v>0.33063878401914143</v>
      </c>
      <c r="E186" s="9">
        <f t="shared" si="40"/>
        <v>0.29090051423580737</v>
      </c>
      <c r="F186" s="9">
        <f t="shared" si="41"/>
        <v>0.37846070174505142</v>
      </c>
      <c r="G186" s="9">
        <f t="shared" si="42"/>
        <v>1.0328819273066858</v>
      </c>
      <c r="H186" s="9">
        <f t="shared" si="43"/>
        <v>3.0244485775211043</v>
      </c>
      <c r="I186" s="9">
        <f t="shared" si="44"/>
        <v>3.4376013484437786</v>
      </c>
      <c r="J186" s="9">
        <f t="shared" si="45"/>
        <v>2.6422822644176307</v>
      </c>
      <c r="K186" s="11">
        <f t="shared" si="46"/>
        <v>0.33783783783783783</v>
      </c>
      <c r="L186" s="11">
        <f t="shared" si="47"/>
        <v>0.29761904761904762</v>
      </c>
      <c r="M186" s="11">
        <f t="shared" si="48"/>
        <v>0.38610038610038611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-0.28551862673484318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0.22943344613228783</v>
      </c>
      <c r="Q186" s="11">
        <f>2*'OddsRatio_working_3-way'!K186*'OddsRatio_working_3-way'!L186*'OddsRatio_working_3-way'!M186</f>
        <v>7.764245215982668E-2</v>
      </c>
      <c r="R186" s="11">
        <f t="shared" si="49"/>
        <v>0</v>
      </c>
      <c r="S186" s="11">
        <f t="shared" si="50"/>
        <v>-0.80356734954934894</v>
      </c>
      <c r="T186" s="11">
        <f t="shared" si="51"/>
        <v>-0.27193480526204705</v>
      </c>
      <c r="U186" s="11">
        <f>'OddsRatio_working_3-way'!S186-'OddsRatio_working_3-way'!R186^2/3</f>
        <v>-0.80356734954934894</v>
      </c>
      <c r="V186" s="11">
        <f>'OddsRatio_working_3-way'!S186*'OddsRatio_working_3-way'!R186/3-2*'OddsRatio_working_3-way'!R186^3/27-'OddsRatio_working_3-way'!T186</f>
        <v>0.27193480526204705</v>
      </c>
      <c r="W186" s="11">
        <f>'OddsRatio_working_3-way'!V186^2+4*'OddsRatio_working_3-way'!U186^3/27</f>
        <v>-2.9225578191690305E-3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0.13862818628626403</v>
      </c>
      <c r="Y186" s="11">
        <f>IF('OddsRatio_working_3-way'!W186&gt;=0,IF('OddsRatio_working_3-way'!V186+SQRT('OddsRatio_working_3-way'!W186)&gt;0,0,PI()),ACOS('OddsRatio_working_3-way'!V186/(2*'OddsRatio_working_3-way'!X186)))</f>
        <v>0.19624161471010959</v>
      </c>
      <c r="Z186" s="11">
        <f>'OddsRatio_working_3-way'!X186^(1/3)*COS('OddsRatio_working_3-way'!Y186/3)</f>
        <v>0.51644096365334291</v>
      </c>
      <c r="AA186" s="11">
        <f>'OddsRatio_working_3-way'!X186^(1/3)*COS(('OddsRatio_working_3-way'!Y186+2*PI())/3)</f>
        <v>-0.28751870161801918</v>
      </c>
      <c r="AB186" s="11">
        <f>'OddsRatio_working_3-way'!X186^(1/3)*COS(('OddsRatio_working_3-way'!Y186+4*PI())/3)</f>
        <v>-0.22892226203532365</v>
      </c>
      <c r="AC186" s="11">
        <f>'OddsRatio_working_3-way'!X186^(1/3)*SIN('OddsRatio_working_3-way'!Y186/3)</f>
        <v>3.3830670166622945E-2</v>
      </c>
      <c r="AD186" s="11">
        <f>'OddsRatio_working_3-way'!X186^(1/3)*SIN(('OddsRatio_working_3-way'!Y186+2*PI())/3)</f>
        <v>0.43033565899539944</v>
      </c>
      <c r="AE186" s="11">
        <f>'OddsRatio_working_3-way'!X186^(1/3)*SIN(('OddsRatio_working_3-way'!Y186+4*PI())/3)</f>
        <v>-0.46416632916202233</v>
      </c>
      <c r="AF186" s="11">
        <f>-'OddsRatio_working_3-way'!U186/(3*'OddsRatio_working_3-way'!X186^(1/3))*COS(('OddsRatio_working_3-way'!Y186)/3)</f>
        <v>0.51644096365334302</v>
      </c>
      <c r="AG186" s="11">
        <f>-'OddsRatio_working_3-way'!U186/(3*'OddsRatio_working_3-way'!X186^(1/3))*COS(('OddsRatio_working_3-way'!Y186+2*PI())/3)</f>
        <v>-0.28751870161801923</v>
      </c>
      <c r="AH186" s="11">
        <f>-'OddsRatio_working_3-way'!U186/(3*'OddsRatio_working_3-way'!X186^(1/3))*COS(('OddsRatio_working_3-way'!Y186+4*PI())/3)</f>
        <v>-0.2289222620353237</v>
      </c>
      <c r="AI186" s="11">
        <f>'OddsRatio_working_3-way'!U186/(3*'OddsRatio_working_3-way'!X186^(1/3))*SIN(('OddsRatio_working_3-way'!Y186)/3)</f>
        <v>-3.3830670166622952E-2</v>
      </c>
      <c r="AJ186" s="11">
        <f>'OddsRatio_working_3-way'!U186/(3*'OddsRatio_working_3-way'!X186^(1/3))*SIN(('OddsRatio_working_3-way'!Y186+2*PI())/3)</f>
        <v>-0.43033565899539955</v>
      </c>
      <c r="AK186" s="11">
        <f>'OddsRatio_working_3-way'!U186/(3*'OddsRatio_working_3-way'!X186^(1/3))*SIN(('OddsRatio_working_3-way'!Y186+4*PI())/3)</f>
        <v>0.46416632916202244</v>
      </c>
      <c r="AL186" s="11">
        <f>'OddsRatio_working_3-way'!Z186+'OddsRatio_working_3-way'!AF186</f>
        <v>1.0328819273066858</v>
      </c>
      <c r="AM186" s="11">
        <f>'OddsRatio_working_3-way'!AA186+'OddsRatio_working_3-way'!AG186</f>
        <v>-0.57503740323603836</v>
      </c>
      <c r="AN186" s="11">
        <f>'OddsRatio_working_3-way'!AB186+'OddsRatio_working_3-way'!AH186</f>
        <v>-0.45784452407064735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1.0328819273066858</v>
      </c>
      <c r="AS186" s="11">
        <f>IF(('OddsRatio_working_3-way'!X186=0),IF(Q186&gt;0,-Q186^(1/3),(-Q186)^(1/3)),'OddsRatio_working_3-way'!AM186-'OddsRatio_working_3-way'!R186/3)</f>
        <v>-0.57503740323603836</v>
      </c>
      <c r="AT186" s="11">
        <f>IF(('OddsRatio_working_3-way'!X186=0),IF(Q186&gt;0,-Q186^(1/3),(-Q186)^(1/3)),'OddsRatio_working_3-way'!AN186-'OddsRatio_working_3-way'!R186/3)</f>
        <v>-0.45784452407064735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2.34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3.22</v>
      </c>
      <c r="D187" s="9">
        <f t="shared" si="39"/>
        <v>0.41678708149573002</v>
      </c>
      <c r="E187" s="9">
        <f t="shared" si="40"/>
        <v>0.28184963261588453</v>
      </c>
      <c r="F187" s="9">
        <f t="shared" si="41"/>
        <v>0.30136328588838546</v>
      </c>
      <c r="G187" s="9">
        <f t="shared" si="42"/>
        <v>1.0442586649037064</v>
      </c>
      <c r="H187" s="9">
        <f t="shared" si="43"/>
        <v>2.3993066109709664</v>
      </c>
      <c r="I187" s="9">
        <f t="shared" si="44"/>
        <v>3.5479911423650434</v>
      </c>
      <c r="J187" s="9">
        <f t="shared" si="45"/>
        <v>3.3182542360862279</v>
      </c>
      <c r="K187" s="11">
        <f t="shared" si="46"/>
        <v>0.42735042735042739</v>
      </c>
      <c r="L187" s="11">
        <f t="shared" si="47"/>
        <v>0.29069767441860467</v>
      </c>
      <c r="M187" s="11">
        <f t="shared" si="48"/>
        <v>0.3105590062111801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-0.28003829672181535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0.23148405352652063</v>
      </c>
      <c r="Q187" s="11">
        <f>2*'OddsRatio_working_3-way'!K187*'OddsRatio_working_3-way'!L187*'OddsRatio_working_3-way'!M187</f>
        <v>7.716135117550689E-2</v>
      </c>
      <c r="R187" s="11">
        <f t="shared" si="49"/>
        <v>0</v>
      </c>
      <c r="S187" s="11">
        <f t="shared" si="50"/>
        <v>-0.82661570305318788</v>
      </c>
      <c r="T187" s="11">
        <f t="shared" si="51"/>
        <v>-0.275538567684396</v>
      </c>
      <c r="U187" s="11">
        <f>'OddsRatio_working_3-way'!S187-'OddsRatio_working_3-way'!R187^2/3</f>
        <v>-0.82661570305318788</v>
      </c>
      <c r="V187" s="11">
        <f>'OddsRatio_working_3-way'!S187*'OddsRatio_working_3-way'!R187/3-2*'OddsRatio_working_3-way'!R187^3/27-'OddsRatio_working_3-way'!T187</f>
        <v>0.275538567684396</v>
      </c>
      <c r="W187" s="11">
        <f>'OddsRatio_working_3-way'!V187^2+4*'OddsRatio_working_3-way'!U187^3/27</f>
        <v>-7.7557056988754036E-3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0.14463506488784444</v>
      </c>
      <c r="Y187" s="11">
        <f>IF('OddsRatio_working_3-way'!W187&gt;=0,IF('OddsRatio_working_3-way'!V187+SQRT('OddsRatio_working_3-way'!W187)&gt;0,0,PI()),ACOS('OddsRatio_working_3-way'!V187/(2*'OddsRatio_working_3-way'!X187)))</f>
        <v>0.30935440914284995</v>
      </c>
      <c r="Z187" s="11">
        <f>'OddsRatio_working_3-way'!X187^(1/3)*COS('OddsRatio_working_3-way'!Y187/3)</f>
        <v>0.52212933245185322</v>
      </c>
      <c r="AA187" s="11">
        <f>'OddsRatio_working_3-way'!X187^(1/3)*COS(('OddsRatio_working_3-way'!Y187+2*PI())/3)</f>
        <v>-0.30785831866227298</v>
      </c>
      <c r="AB187" s="11">
        <f>'OddsRatio_working_3-way'!X187^(1/3)*COS(('OddsRatio_working_3-way'!Y187+4*PI())/3)</f>
        <v>-0.2142710137895803</v>
      </c>
      <c r="AC187" s="11">
        <f>'OddsRatio_working_3-way'!X187^(1/3)*SIN('OddsRatio_working_3-way'!Y187/3)</f>
        <v>5.4032655660980686E-2</v>
      </c>
      <c r="AD187" s="11">
        <f>'OddsRatio_working_3-way'!X187^(1/3)*SIN(('OddsRatio_working_3-way'!Y187+2*PI())/3)</f>
        <v>0.42516093813382522</v>
      </c>
      <c r="AE187" s="11">
        <f>'OddsRatio_working_3-way'!X187^(1/3)*SIN(('OddsRatio_working_3-way'!Y187+4*PI())/3)</f>
        <v>-0.47919359379480586</v>
      </c>
      <c r="AF187" s="11">
        <f>-'OddsRatio_working_3-way'!U187/(3*'OddsRatio_working_3-way'!X187^(1/3))*COS(('OddsRatio_working_3-way'!Y187)/3)</f>
        <v>0.52212933245185322</v>
      </c>
      <c r="AG187" s="11">
        <f>-'OddsRatio_working_3-way'!U187/(3*'OddsRatio_working_3-way'!X187^(1/3))*COS(('OddsRatio_working_3-way'!Y187+2*PI())/3)</f>
        <v>-0.30785831866227298</v>
      </c>
      <c r="AH187" s="11">
        <f>-'OddsRatio_working_3-way'!U187/(3*'OddsRatio_working_3-way'!X187^(1/3))*COS(('OddsRatio_working_3-way'!Y187+4*PI())/3)</f>
        <v>-0.2142710137895803</v>
      </c>
      <c r="AI187" s="11">
        <f>'OddsRatio_working_3-way'!U187/(3*'OddsRatio_working_3-way'!X187^(1/3))*SIN(('OddsRatio_working_3-way'!Y187)/3)</f>
        <v>-5.4032655660980686E-2</v>
      </c>
      <c r="AJ187" s="11">
        <f>'OddsRatio_working_3-way'!U187/(3*'OddsRatio_working_3-way'!X187^(1/3))*SIN(('OddsRatio_working_3-way'!Y187+2*PI())/3)</f>
        <v>-0.42516093813382522</v>
      </c>
      <c r="AK187" s="11">
        <f>'OddsRatio_working_3-way'!U187/(3*'OddsRatio_working_3-way'!X187^(1/3))*SIN(('OddsRatio_working_3-way'!Y187+4*PI())/3)</f>
        <v>0.47919359379480586</v>
      </c>
      <c r="AL187" s="11">
        <f>'OddsRatio_working_3-way'!Z187+'OddsRatio_working_3-way'!AF187</f>
        <v>1.0442586649037064</v>
      </c>
      <c r="AM187" s="11">
        <f>'OddsRatio_working_3-way'!AA187+'OddsRatio_working_3-way'!AG187</f>
        <v>-0.61571663732454596</v>
      </c>
      <c r="AN187" s="11">
        <f>'OddsRatio_working_3-way'!AB187+'OddsRatio_working_3-way'!AH187</f>
        <v>-0.4285420275791606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1.0442586649037064</v>
      </c>
      <c r="AS187" s="11">
        <f>IF(('OddsRatio_working_3-way'!X187=0),IF(Q187&gt;0,-Q187^(1/3),(-Q187)^(1/3)),'OddsRatio_working_3-way'!AM187-'OddsRatio_working_3-way'!R187/3)</f>
        <v>-0.61571663732454596</v>
      </c>
      <c r="AT187" s="11">
        <f>IF(('OddsRatio_working_3-way'!X187=0),IF(Q187&gt;0,-Q187^(1/3),(-Q187)^(1/3)),'OddsRatio_working_3-way'!AN187-'OddsRatio_working_3-way'!R187/3)</f>
        <v>-0.4285420275791606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1.72</v>
      </c>
      <c r="B188" s="4">
        <f>IF('True_Odds_Calculator_3-way'!B189="","",'True_Odds_Calculator_3-way'!B189)</f>
        <v>4.22</v>
      </c>
      <c r="C188" s="4">
        <f>IF('True_Odds_Calculator_3-way'!C189="","",'True_Odds_Calculator_3-way'!C189)</f>
        <v>4.7</v>
      </c>
      <c r="D188" s="9">
        <f t="shared" si="39"/>
        <v>0.56844992466694266</v>
      </c>
      <c r="E188" s="9">
        <f t="shared" si="40"/>
        <v>0.22752214740343335</v>
      </c>
      <c r="F188" s="9">
        <f t="shared" si="41"/>
        <v>0.20402792792962415</v>
      </c>
      <c r="G188" s="9">
        <f t="shared" si="42"/>
        <v>1.0544026458978302</v>
      </c>
      <c r="H188" s="9">
        <f t="shared" si="43"/>
        <v>1.7591699050464373</v>
      </c>
      <c r="I188" s="9">
        <f t="shared" si="44"/>
        <v>4.3951765197910131</v>
      </c>
      <c r="J188" s="9">
        <f t="shared" si="45"/>
        <v>4.9012897898219716</v>
      </c>
      <c r="K188" s="11">
        <f t="shared" si="46"/>
        <v>0.58139534883720934</v>
      </c>
      <c r="L188" s="11">
        <f t="shared" si="47"/>
        <v>0.23696682464454977</v>
      </c>
      <c r="M188" s="11">
        <f t="shared" si="48"/>
        <v>0.21276595744680851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-0.25144982423885698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0.22395182338995057</v>
      </c>
      <c r="Q188" s="11">
        <f>2*'OddsRatio_working_3-way'!K188*'OddsRatio_working_3-way'!L188*'OddsRatio_working_3-way'!M188</f>
        <v>5.8626131777473972E-2</v>
      </c>
      <c r="R188" s="11">
        <f t="shared" si="49"/>
        <v>0</v>
      </c>
      <c r="S188" s="11">
        <f t="shared" si="50"/>
        <v>-0.89064219499002095</v>
      </c>
      <c r="T188" s="11">
        <f t="shared" si="51"/>
        <v>-0.23315240706545054</v>
      </c>
      <c r="U188" s="11">
        <f>'OddsRatio_working_3-way'!S188-'OddsRatio_working_3-way'!R188^2/3</f>
        <v>-0.89064219499002095</v>
      </c>
      <c r="V188" s="11">
        <f>'OddsRatio_working_3-way'!S188*'OddsRatio_working_3-way'!R188/3-2*'OddsRatio_working_3-way'!R188^3/27-'OddsRatio_working_3-way'!T188</f>
        <v>0.23315240706545054</v>
      </c>
      <c r="W188" s="11">
        <f>'OddsRatio_working_3-way'!V188^2+4*'OddsRatio_working_3-way'!U188^3/27</f>
        <v>-5.0306051281971513E-2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0.16176069995705467</v>
      </c>
      <c r="Y188" s="11">
        <f>IF('OddsRatio_working_3-way'!W188&gt;=0,IF('OddsRatio_working_3-way'!V188+SQRT('OddsRatio_working_3-way'!W188)&gt;0,0,PI()),ACOS('OddsRatio_working_3-way'!V188/(2*'OddsRatio_working_3-way'!X188)))</f>
        <v>0.76602700064513995</v>
      </c>
      <c r="Z188" s="11">
        <f>'OddsRatio_working_3-way'!X188^(1/3)*COS('OddsRatio_working_3-way'!Y188/3)</f>
        <v>0.52720132294891509</v>
      </c>
      <c r="AA188" s="11">
        <f>'OddsRatio_working_3-way'!X188^(1/3)*COS(('OddsRatio_working_3-way'!Y188+2*PI())/3)</f>
        <v>-0.38278380859765837</v>
      </c>
      <c r="AB188" s="11">
        <f>'OddsRatio_working_3-way'!X188^(1/3)*COS(('OddsRatio_working_3-way'!Y188+4*PI())/3)</f>
        <v>-0.14441751435125663</v>
      </c>
      <c r="AC188" s="11">
        <f>'OddsRatio_working_3-way'!X188^(1/3)*SIN('OddsRatio_working_3-way'!Y188/3)</f>
        <v>0.1376208441488935</v>
      </c>
      <c r="AD188" s="11">
        <f>'OddsRatio_working_3-way'!X188^(1/3)*SIN(('OddsRatio_working_3-way'!Y188+2*PI())/3)</f>
        <v>0.38775931650807771</v>
      </c>
      <c r="AE188" s="11">
        <f>'OddsRatio_working_3-way'!X188^(1/3)*SIN(('OddsRatio_working_3-way'!Y188+4*PI())/3)</f>
        <v>-0.52538016065697124</v>
      </c>
      <c r="AF188" s="11">
        <f>-'OddsRatio_working_3-way'!U188/(3*'OddsRatio_working_3-way'!X188^(1/3))*COS(('OddsRatio_working_3-way'!Y188)/3)</f>
        <v>0.52720132294891509</v>
      </c>
      <c r="AG188" s="11">
        <f>-'OddsRatio_working_3-way'!U188/(3*'OddsRatio_working_3-way'!X188^(1/3))*COS(('OddsRatio_working_3-way'!Y188+2*PI())/3)</f>
        <v>-0.38278380859765837</v>
      </c>
      <c r="AH188" s="11">
        <f>-'OddsRatio_working_3-way'!U188/(3*'OddsRatio_working_3-way'!X188^(1/3))*COS(('OddsRatio_working_3-way'!Y188+4*PI())/3)</f>
        <v>-0.14441751435125663</v>
      </c>
      <c r="AI188" s="11">
        <f>'OddsRatio_working_3-way'!U188/(3*'OddsRatio_working_3-way'!X188^(1/3))*SIN(('OddsRatio_working_3-way'!Y188)/3)</f>
        <v>-0.1376208441488935</v>
      </c>
      <c r="AJ188" s="11">
        <f>'OddsRatio_working_3-way'!U188/(3*'OddsRatio_working_3-way'!X188^(1/3))*SIN(('OddsRatio_working_3-way'!Y188+2*PI())/3)</f>
        <v>-0.38775931650807771</v>
      </c>
      <c r="AK188" s="11">
        <f>'OddsRatio_working_3-way'!U188/(3*'OddsRatio_working_3-way'!X188^(1/3))*SIN(('OddsRatio_working_3-way'!Y188+4*PI())/3)</f>
        <v>0.52538016065697124</v>
      </c>
      <c r="AL188" s="11">
        <f>'OddsRatio_working_3-way'!Z188+'OddsRatio_working_3-way'!AF188</f>
        <v>1.0544026458978302</v>
      </c>
      <c r="AM188" s="11">
        <f>'OddsRatio_working_3-way'!AA188+'OddsRatio_working_3-way'!AG188</f>
        <v>-0.76556761719531674</v>
      </c>
      <c r="AN188" s="11">
        <f>'OddsRatio_working_3-way'!AB188+'OddsRatio_working_3-way'!AH188</f>
        <v>-0.28883502870251326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1.0544026458978302</v>
      </c>
      <c r="AS188" s="11">
        <f>IF(('OddsRatio_working_3-way'!X188=0),IF(Q188&gt;0,-Q188^(1/3),(-Q188)^(1/3)),'OddsRatio_working_3-way'!AM188-'OddsRatio_working_3-way'!R188/3)</f>
        <v>-0.76556761719531674</v>
      </c>
      <c r="AT188" s="11">
        <f>IF(('OddsRatio_working_3-way'!X188=0),IF(Q188&gt;0,-Q188^(1/3),(-Q188)^(1/3)),'OddsRatio_working_3-way'!AN188-'OddsRatio_working_3-way'!R188/3)</f>
        <v>-0.28883502870251326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2.08</v>
      </c>
      <c r="B189" s="4">
        <f>IF('True_Odds_Calculator_3-way'!B190="","",'True_Odds_Calculator_3-way'!B190)</f>
        <v>3.52</v>
      </c>
      <c r="C189" s="4">
        <f>IF('True_Odds_Calculator_3-way'!C190="","",'True_Odds_Calculator_3-way'!C190)</f>
        <v>3.88</v>
      </c>
      <c r="D189" s="9">
        <f t="shared" si="39"/>
        <v>0.47197688284514877</v>
      </c>
      <c r="E189" s="9">
        <f t="shared" si="40"/>
        <v>0.27697672865409634</v>
      </c>
      <c r="F189" s="9">
        <f t="shared" si="41"/>
        <v>0.25104638850075489</v>
      </c>
      <c r="G189" s="9">
        <f t="shared" si="42"/>
        <v>1.0358776275538606</v>
      </c>
      <c r="H189" s="9">
        <f t="shared" si="43"/>
        <v>2.1187478377581699</v>
      </c>
      <c r="I189" s="9">
        <f t="shared" si="44"/>
        <v>3.6104116214357296</v>
      </c>
      <c r="J189" s="9">
        <f t="shared" si="45"/>
        <v>3.9833275673551185</v>
      </c>
      <c r="K189" s="11">
        <f t="shared" si="46"/>
        <v>0.48076923076923073</v>
      </c>
      <c r="L189" s="11">
        <f t="shared" si="47"/>
        <v>0.28409090909090912</v>
      </c>
      <c r="M189" s="11">
        <f t="shared" si="48"/>
        <v>0.25773195876288663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-0.2759173815874848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0.22810630091557924</v>
      </c>
      <c r="Q189" s="11">
        <f>2*'OddsRatio_working_3-way'!K189*'OddsRatio_working_3-way'!L189*'OddsRatio_working_3-way'!M189</f>
        <v>7.0403179294931881E-2</v>
      </c>
      <c r="R189" s="11">
        <f t="shared" si="49"/>
        <v>0</v>
      </c>
      <c r="S189" s="11">
        <f t="shared" si="50"/>
        <v>-0.8267195767195763</v>
      </c>
      <c r="T189" s="11">
        <f t="shared" si="51"/>
        <v>-0.25516036318505447</v>
      </c>
      <c r="U189" s="11">
        <f>'OddsRatio_working_3-way'!S189-'OddsRatio_working_3-way'!R189^2/3</f>
        <v>-0.8267195767195763</v>
      </c>
      <c r="V189" s="11">
        <f>'OddsRatio_working_3-way'!S189*'OddsRatio_working_3-way'!R189/3-2*'OddsRatio_working_3-way'!R189^3/27-'OddsRatio_working_3-way'!T189</f>
        <v>0.25516036318505447</v>
      </c>
      <c r="W189" s="11">
        <f>'OddsRatio_working_3-way'!V189^2+4*'OddsRatio_working_3-way'!U189^3/27</f>
        <v>-1.8601945983065332E-2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0.14466232830612313</v>
      </c>
      <c r="Y189" s="11">
        <f>IF('OddsRatio_working_3-way'!W189&gt;=0,IF('OddsRatio_working_3-way'!V189+SQRT('OddsRatio_working_3-way'!W189)&gt;0,0,PI()),ACOS('OddsRatio_working_3-way'!V189/(2*'OddsRatio_working_3-way'!X189)))</f>
        <v>0.49088267828931031</v>
      </c>
      <c r="Z189" s="11">
        <f>'OddsRatio_working_3-way'!X189^(1/3)*COS('OddsRatio_working_3-way'!Y189/3)</f>
        <v>0.5179388137769303</v>
      </c>
      <c r="AA189" s="11">
        <f>'OddsRatio_working_3-way'!X189^(1/3)*COS(('OddsRatio_working_3-way'!Y189+2*PI())/3)</f>
        <v>-0.33302636515305895</v>
      </c>
      <c r="AB189" s="11">
        <f>'OddsRatio_working_3-way'!X189^(1/3)*COS(('OddsRatio_working_3-way'!Y189+4*PI())/3)</f>
        <v>-0.18491244862387154</v>
      </c>
      <c r="AC189" s="11">
        <f>'OddsRatio_working_3-way'!X189^(1/3)*SIN('OddsRatio_working_3-way'!Y189/3)</f>
        <v>8.5513609578856356E-2</v>
      </c>
      <c r="AD189" s="11">
        <f>'OddsRatio_working_3-way'!X189^(1/3)*SIN(('OddsRatio_working_3-way'!Y189+2*PI())/3)</f>
        <v>0.40579136554737122</v>
      </c>
      <c r="AE189" s="11">
        <f>'OddsRatio_working_3-way'!X189^(1/3)*SIN(('OddsRatio_working_3-way'!Y189+4*PI())/3)</f>
        <v>-0.49130497512622734</v>
      </c>
      <c r="AF189" s="11">
        <f>-'OddsRatio_working_3-way'!U189/(3*'OddsRatio_working_3-way'!X189^(1/3))*COS(('OddsRatio_working_3-way'!Y189)/3)</f>
        <v>0.51793881377693018</v>
      </c>
      <c r="AG189" s="11">
        <f>-'OddsRatio_working_3-way'!U189/(3*'OddsRatio_working_3-way'!X189^(1/3))*COS(('OddsRatio_working_3-way'!Y189+2*PI())/3)</f>
        <v>-0.33302636515305889</v>
      </c>
      <c r="AH189" s="11">
        <f>-'OddsRatio_working_3-way'!U189/(3*'OddsRatio_working_3-way'!X189^(1/3))*COS(('OddsRatio_working_3-way'!Y189+4*PI())/3)</f>
        <v>-0.18491244862387149</v>
      </c>
      <c r="AI189" s="11">
        <f>'OddsRatio_working_3-way'!U189/(3*'OddsRatio_working_3-way'!X189^(1/3))*SIN(('OddsRatio_working_3-way'!Y189)/3)</f>
        <v>-8.5513609578856328E-2</v>
      </c>
      <c r="AJ189" s="11">
        <f>'OddsRatio_working_3-way'!U189/(3*'OddsRatio_working_3-way'!X189^(1/3))*SIN(('OddsRatio_working_3-way'!Y189+2*PI())/3)</f>
        <v>-0.40579136554737116</v>
      </c>
      <c r="AK189" s="11">
        <f>'OddsRatio_working_3-way'!U189/(3*'OddsRatio_working_3-way'!X189^(1/3))*SIN(('OddsRatio_working_3-way'!Y189+4*PI())/3)</f>
        <v>0.49130497512622728</v>
      </c>
      <c r="AL189" s="11">
        <f>'OddsRatio_working_3-way'!Z189+'OddsRatio_working_3-way'!AF189</f>
        <v>1.0358776275538606</v>
      </c>
      <c r="AM189" s="11">
        <f>'OddsRatio_working_3-way'!AA189+'OddsRatio_working_3-way'!AG189</f>
        <v>-0.66605273030611789</v>
      </c>
      <c r="AN189" s="11">
        <f>'OddsRatio_working_3-way'!AB189+'OddsRatio_working_3-way'!AH189</f>
        <v>-0.36982489724774303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1.0358776275538606</v>
      </c>
      <c r="AS189" s="11">
        <f>IF(('OddsRatio_working_3-way'!X189=0),IF(Q189&gt;0,-Q189^(1/3),(-Q189)^(1/3)),'OddsRatio_working_3-way'!AM189-'OddsRatio_working_3-way'!R189/3)</f>
        <v>-0.66605273030611789</v>
      </c>
      <c r="AT189" s="11">
        <f>IF(('OddsRatio_working_3-way'!X189=0),IF(Q189&gt;0,-Q189^(1/3),(-Q189)^(1/3)),'OddsRatio_working_3-way'!AN189-'OddsRatio_working_3-way'!R189/3)</f>
        <v>-0.36982489724774303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3.8</v>
      </c>
      <c r="B190" s="4">
        <f>IF('True_Odds_Calculator_3-way'!B191="","",'True_Odds_Calculator_3-way'!B191)</f>
        <v>3.51</v>
      </c>
      <c r="C190" s="4">
        <f>IF('True_Odds_Calculator_3-way'!C191="","",'True_Odds_Calculator_3-way'!C191)</f>
        <v>2.11</v>
      </c>
      <c r="D190" s="9">
        <f t="shared" si="39"/>
        <v>0.25658627034549297</v>
      </c>
      <c r="E190" s="9">
        <f t="shared" si="40"/>
        <v>0.27799054788222488</v>
      </c>
      <c r="F190" s="9">
        <f t="shared" si="41"/>
        <v>0.46542318177228215</v>
      </c>
      <c r="G190" s="9">
        <f t="shared" si="42"/>
        <v>1.0347588087645387</v>
      </c>
      <c r="H190" s="9">
        <f t="shared" si="43"/>
        <v>3.8973246645407089</v>
      </c>
      <c r="I190" s="9">
        <f t="shared" si="44"/>
        <v>3.5972446099989916</v>
      </c>
      <c r="J190" s="9">
        <f t="shared" si="45"/>
        <v>2.1485822777286381</v>
      </c>
      <c r="K190" s="11">
        <f t="shared" si="46"/>
        <v>0.26315789473684209</v>
      </c>
      <c r="L190" s="11">
        <f t="shared" si="47"/>
        <v>0.28490028490028491</v>
      </c>
      <c r="M190" s="11">
        <f t="shared" si="48"/>
        <v>0.47393364928909953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-0.27719255606509285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0.22811921040905825</v>
      </c>
      <c r="Q190" s="11">
        <f>2*'OddsRatio_working_3-way'!K190*'OddsRatio_working_3-way'!L190*'OddsRatio_working_3-way'!M190</f>
        <v>7.1065174582261123E-2</v>
      </c>
      <c r="R190" s="11">
        <f t="shared" si="49"/>
        <v>0</v>
      </c>
      <c r="S190" s="11">
        <f t="shared" si="50"/>
        <v>-0.82296297435739663</v>
      </c>
      <c r="T190" s="11">
        <f t="shared" si="51"/>
        <v>-0.25637475836679019</v>
      </c>
      <c r="U190" s="11">
        <f>'OddsRatio_working_3-way'!S190-'OddsRatio_working_3-way'!R190^2/3</f>
        <v>-0.82296297435739663</v>
      </c>
      <c r="V190" s="11">
        <f>'OddsRatio_working_3-way'!S190*'OddsRatio_working_3-way'!R190/3-2*'OddsRatio_working_3-way'!R190^3/27-'OddsRatio_working_3-way'!T190</f>
        <v>0.25637475836679019</v>
      </c>
      <c r="W190" s="11">
        <f>'OddsRatio_working_3-way'!V190^2+4*'OddsRatio_working_3-way'!U190^3/27</f>
        <v>-1.6844803236852945E-2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0.14367743382703058</v>
      </c>
      <c r="Y190" s="11">
        <f>IF('OddsRatio_working_3-way'!W190&gt;=0,IF('OddsRatio_working_3-way'!V190+SQRT('OddsRatio_working_3-way'!W190)&gt;0,0,PI()),ACOS('OddsRatio_working_3-way'!V190/(2*'OddsRatio_working_3-way'!X190)))</f>
        <v>0.46862829834853725</v>
      </c>
      <c r="Z190" s="11">
        <f>'OddsRatio_working_3-way'!X190^(1/3)*COS('OddsRatio_working_3-way'!Y190/3)</f>
        <v>0.51737940438226937</v>
      </c>
      <c r="AA190" s="11">
        <f>'OddsRatio_working_3-way'!X190^(1/3)*COS(('OddsRatio_working_3-way'!Y190+2*PI())/3)</f>
        <v>-0.32925639072145552</v>
      </c>
      <c r="AB190" s="11">
        <f>'OddsRatio_working_3-way'!X190^(1/3)*COS(('OddsRatio_working_3-way'!Y190+4*PI())/3)</f>
        <v>-0.18812301366081374</v>
      </c>
      <c r="AC190" s="11">
        <f>'OddsRatio_working_3-way'!X190^(1/3)*SIN('OddsRatio_working_3-way'!Y190/3)</f>
        <v>8.1483393237602397E-2</v>
      </c>
      <c r="AD190" s="11">
        <f>'OddsRatio_working_3-way'!X190^(1/3)*SIN(('OddsRatio_working_3-way'!Y190+2*PI())/3)</f>
        <v>0.40732201097110599</v>
      </c>
      <c r="AE190" s="11">
        <f>'OddsRatio_working_3-way'!X190^(1/3)*SIN(('OddsRatio_working_3-way'!Y190+4*PI())/3)</f>
        <v>-0.48880540420870844</v>
      </c>
      <c r="AF190" s="11">
        <f>-'OddsRatio_working_3-way'!U190/(3*'OddsRatio_working_3-way'!X190^(1/3))*COS(('OddsRatio_working_3-way'!Y190)/3)</f>
        <v>0.51737940438226937</v>
      </c>
      <c r="AG190" s="11">
        <f>-'OddsRatio_working_3-way'!U190/(3*'OddsRatio_working_3-way'!X190^(1/3))*COS(('OddsRatio_working_3-way'!Y190+2*PI())/3)</f>
        <v>-0.32925639072145552</v>
      </c>
      <c r="AH190" s="11">
        <f>-'OddsRatio_working_3-way'!U190/(3*'OddsRatio_working_3-way'!X190^(1/3))*COS(('OddsRatio_working_3-way'!Y190+4*PI())/3)</f>
        <v>-0.18812301366081374</v>
      </c>
      <c r="AI190" s="11">
        <f>'OddsRatio_working_3-way'!U190/(3*'OddsRatio_working_3-way'!X190^(1/3))*SIN(('OddsRatio_working_3-way'!Y190)/3)</f>
        <v>-8.1483393237602397E-2</v>
      </c>
      <c r="AJ190" s="11">
        <f>'OddsRatio_working_3-way'!U190/(3*'OddsRatio_working_3-way'!X190^(1/3))*SIN(('OddsRatio_working_3-way'!Y190+2*PI())/3)</f>
        <v>-0.40732201097110599</v>
      </c>
      <c r="AK190" s="11">
        <f>'OddsRatio_working_3-way'!U190/(3*'OddsRatio_working_3-way'!X190^(1/3))*SIN(('OddsRatio_working_3-way'!Y190+4*PI())/3)</f>
        <v>0.48880540420870844</v>
      </c>
      <c r="AL190" s="11">
        <f>'OddsRatio_working_3-way'!Z190+'OddsRatio_working_3-way'!AF190</f>
        <v>1.0347588087645387</v>
      </c>
      <c r="AM190" s="11">
        <f>'OddsRatio_working_3-way'!AA190+'OddsRatio_working_3-way'!AG190</f>
        <v>-0.65851278144291103</v>
      </c>
      <c r="AN190" s="11">
        <f>'OddsRatio_working_3-way'!AB190+'OddsRatio_working_3-way'!AH190</f>
        <v>-0.37624602732162749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1.0347588087645387</v>
      </c>
      <c r="AS190" s="11">
        <f>IF(('OddsRatio_working_3-way'!X190=0),IF(Q190&gt;0,-Q190^(1/3),(-Q190)^(1/3)),'OddsRatio_working_3-way'!AM190-'OddsRatio_working_3-way'!R190/3)</f>
        <v>-0.65851278144291103</v>
      </c>
      <c r="AT190" s="11">
        <f>IF(('OddsRatio_working_3-way'!X190=0),IF(Q190&gt;0,-Q190^(1/3),(-Q190)^(1/3)),'OddsRatio_working_3-way'!AN190-'OddsRatio_working_3-way'!R190/3)</f>
        <v>-0.37624602732162749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1.86</v>
      </c>
      <c r="B191" s="4">
        <f>IF('True_Odds_Calculator_3-way'!B192="","",'True_Odds_Calculator_3-way'!B192)</f>
        <v>3.96</v>
      </c>
      <c r="C191" s="4">
        <f>IF('True_Odds_Calculator_3-way'!C192="","",'True_Odds_Calculator_3-way'!C192)</f>
        <v>4.18</v>
      </c>
      <c r="D191" s="9">
        <f t="shared" si="39"/>
        <v>0.5257385422767118</v>
      </c>
      <c r="E191" s="9">
        <f t="shared" si="40"/>
        <v>0.24361398478308979</v>
      </c>
      <c r="F191" s="9">
        <f t="shared" si="41"/>
        <v>0.23064747294019819</v>
      </c>
      <c r="G191" s="9">
        <f t="shared" si="42"/>
        <v>1.0489373841948528</v>
      </c>
      <c r="H191" s="9">
        <f t="shared" si="43"/>
        <v>1.9020861504075735</v>
      </c>
      <c r="I191" s="9">
        <f t="shared" si="44"/>
        <v>4.1048546572167641</v>
      </c>
      <c r="J191" s="9">
        <f t="shared" si="45"/>
        <v>4.335620881739632</v>
      </c>
      <c r="K191" s="11">
        <f t="shared" si="46"/>
        <v>0.5376344086021505</v>
      </c>
      <c r="L191" s="11">
        <f t="shared" si="47"/>
        <v>0.25252525252525254</v>
      </c>
      <c r="M191" s="11">
        <f t="shared" si="48"/>
        <v>0.23923444976076558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-0.26292559800817228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0.22735977358604306</v>
      </c>
      <c r="Q191" s="11">
        <f>2*'OddsRatio_working_3-way'!K191*'OddsRatio_working_3-way'!L191*'OddsRatio_working_3-way'!M191</f>
        <v>6.495993531029802E-2</v>
      </c>
      <c r="R191" s="11">
        <f t="shared" si="49"/>
        <v>0</v>
      </c>
      <c r="S191" s="11">
        <f t="shared" si="50"/>
        <v>-0.86473046104463458</v>
      </c>
      <c r="T191" s="11">
        <f t="shared" si="51"/>
        <v>-0.24706584601275275</v>
      </c>
      <c r="U191" s="11">
        <f>'OddsRatio_working_3-way'!S191-'OddsRatio_working_3-way'!R191^2/3</f>
        <v>-0.86473046104463458</v>
      </c>
      <c r="V191" s="11">
        <f>'OddsRatio_working_3-way'!S191*'OddsRatio_working_3-way'!R191/3-2*'OddsRatio_working_3-way'!R191^3/27-'OddsRatio_working_3-way'!T191</f>
        <v>0.24706584601275275</v>
      </c>
      <c r="W191" s="11">
        <f>'OddsRatio_working_3-way'!V191^2+4*'OddsRatio_working_3-way'!U191^3/27</f>
        <v>-3.4752510127450516E-2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0.15475306329233662</v>
      </c>
      <c r="Y191" s="11">
        <f>IF('OddsRatio_working_3-way'!W191&gt;=0,IF('OddsRatio_working_3-way'!V191+SQRT('OddsRatio_working_3-way'!W191)&gt;0,0,PI()),ACOS('OddsRatio_working_3-way'!V191/(2*'OddsRatio_working_3-way'!X191)))</f>
        <v>0.64639828813774558</v>
      </c>
      <c r="Z191" s="11">
        <f>'OddsRatio_working_3-way'!X191^(1/3)*COS('OddsRatio_working_3-way'!Y191/3)</f>
        <v>0.52446869209742641</v>
      </c>
      <c r="AA191" s="11">
        <f>'OddsRatio_working_3-way'!X191^(1/3)*COS(('OddsRatio_working_3-way'!Y191+2*PI())/3)</f>
        <v>-0.36164288953653356</v>
      </c>
      <c r="AB191" s="11">
        <f>'OddsRatio_working_3-way'!X191^(1/3)*COS(('OddsRatio_working_3-way'!Y191+4*PI())/3)</f>
        <v>-0.16282580256089296</v>
      </c>
      <c r="AC191" s="11">
        <f>'OddsRatio_working_3-way'!X191^(1/3)*SIN('OddsRatio_working_3-way'!Y191/3)</f>
        <v>0.11478709868488343</v>
      </c>
      <c r="AD191" s="11">
        <f>'OddsRatio_working_3-way'!X191^(1/3)*SIN(('OddsRatio_working_3-way'!Y191+2*PI())/3)</f>
        <v>0.39680966150352848</v>
      </c>
      <c r="AE191" s="11">
        <f>'OddsRatio_working_3-way'!X191^(1/3)*SIN(('OddsRatio_working_3-way'!Y191+4*PI())/3)</f>
        <v>-0.51159676018841183</v>
      </c>
      <c r="AF191" s="11">
        <f>-'OddsRatio_working_3-way'!U191/(3*'OddsRatio_working_3-way'!X191^(1/3))*COS(('OddsRatio_working_3-way'!Y191)/3)</f>
        <v>0.5244686920974263</v>
      </c>
      <c r="AG191" s="11">
        <f>-'OddsRatio_working_3-way'!U191/(3*'OddsRatio_working_3-way'!X191^(1/3))*COS(('OddsRatio_working_3-way'!Y191+2*PI())/3)</f>
        <v>-0.36164288953653351</v>
      </c>
      <c r="AH191" s="11">
        <f>-'OddsRatio_working_3-way'!U191/(3*'OddsRatio_working_3-way'!X191^(1/3))*COS(('OddsRatio_working_3-way'!Y191+4*PI())/3)</f>
        <v>-0.16282580256089293</v>
      </c>
      <c r="AI191" s="11">
        <f>'OddsRatio_working_3-way'!U191/(3*'OddsRatio_working_3-way'!X191^(1/3))*SIN(('OddsRatio_working_3-way'!Y191)/3)</f>
        <v>-0.1147870986848834</v>
      </c>
      <c r="AJ191" s="11">
        <f>'OddsRatio_working_3-way'!U191/(3*'OddsRatio_working_3-way'!X191^(1/3))*SIN(('OddsRatio_working_3-way'!Y191+2*PI())/3)</f>
        <v>-0.39680966150352842</v>
      </c>
      <c r="AK191" s="11">
        <f>'OddsRatio_working_3-way'!U191/(3*'OddsRatio_working_3-way'!X191^(1/3))*SIN(('OddsRatio_working_3-way'!Y191+4*PI())/3)</f>
        <v>0.51159676018841171</v>
      </c>
      <c r="AL191" s="11">
        <f>'OddsRatio_working_3-way'!Z191+'OddsRatio_working_3-way'!AF191</f>
        <v>1.0489373841948528</v>
      </c>
      <c r="AM191" s="11">
        <f>'OddsRatio_working_3-way'!AA191+'OddsRatio_working_3-way'!AG191</f>
        <v>-0.72328577907306713</v>
      </c>
      <c r="AN191" s="11">
        <f>'OddsRatio_working_3-way'!AB191+'OddsRatio_working_3-way'!AH191</f>
        <v>-0.32565160512178593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1.0489373841948528</v>
      </c>
      <c r="AS191" s="11">
        <f>IF(('OddsRatio_working_3-way'!X191=0),IF(Q191&gt;0,-Q191^(1/3),(-Q191)^(1/3)),'OddsRatio_working_3-way'!AM191-'OddsRatio_working_3-way'!R191/3)</f>
        <v>-0.72328577907306713</v>
      </c>
      <c r="AT191" s="11">
        <f>IF(('OddsRatio_working_3-way'!X191=0),IF(Q191&gt;0,-Q191^(1/3),(-Q191)^(1/3)),'OddsRatio_working_3-way'!AN191-'OddsRatio_working_3-way'!R191/3)</f>
        <v>-0.32565160512178593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1.92</v>
      </c>
      <c r="B192" s="4">
        <f>IF('True_Odds_Calculator_3-way'!B193="","",'True_Odds_Calculator_3-way'!B193)</f>
        <v>3.65</v>
      </c>
      <c r="C192" s="4">
        <f>IF('True_Odds_Calculator_3-way'!C193="","",'True_Odds_Calculator_3-way'!C193)</f>
        <v>3.97</v>
      </c>
      <c r="D192" s="9">
        <f t="shared" si="39"/>
        <v>0.50232564269795132</v>
      </c>
      <c r="E192" s="9">
        <f t="shared" si="40"/>
        <v>0.25948661054122246</v>
      </c>
      <c r="F192" s="9">
        <f t="shared" si="41"/>
        <v>0.23818774676082605</v>
      </c>
      <c r="G192" s="9">
        <f t="shared" si="42"/>
        <v>1.076891845429969</v>
      </c>
      <c r="H192" s="9">
        <f t="shared" si="43"/>
        <v>1.9907404977955714</v>
      </c>
      <c r="I192" s="9">
        <f t="shared" si="44"/>
        <v>3.853763390389418</v>
      </c>
      <c r="J192" s="9">
        <f t="shared" si="45"/>
        <v>4.1983687809270069</v>
      </c>
      <c r="K192" s="11">
        <f t="shared" si="46"/>
        <v>0.52083333333333337</v>
      </c>
      <c r="L192" s="11">
        <f t="shared" si="47"/>
        <v>0.27397260273972601</v>
      </c>
      <c r="M192" s="11">
        <f t="shared" si="48"/>
        <v>0.25188916876574308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-0.26025887650529644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0.23506780304337324</v>
      </c>
      <c r="Q192" s="11">
        <f>2*'OddsRatio_working_3-way'!K192*'OddsRatio_working_3-way'!L192*'OddsRatio_working_3-way'!M192</f>
        <v>7.1886178300725773E-2</v>
      </c>
      <c r="R192" s="11">
        <f t="shared" si="49"/>
        <v>0</v>
      </c>
      <c r="S192" s="11">
        <f t="shared" si="50"/>
        <v>-0.90320763003289706</v>
      </c>
      <c r="T192" s="11">
        <f t="shared" si="51"/>
        <v>-0.27621028441373002</v>
      </c>
      <c r="U192" s="11">
        <f>'OddsRatio_working_3-way'!S192-'OddsRatio_working_3-way'!R192^2/3</f>
        <v>-0.90320763003289706</v>
      </c>
      <c r="V192" s="11">
        <f>'OddsRatio_working_3-way'!S192*'OddsRatio_working_3-way'!R192/3-2*'OddsRatio_working_3-way'!R192^3/27-'OddsRatio_working_3-way'!T192</f>
        <v>0.27621028441373002</v>
      </c>
      <c r="W192" s="11">
        <f>'OddsRatio_working_3-way'!V192^2+4*'OddsRatio_working_3-way'!U192^3/27</f>
        <v>-3.2866746041427017E-2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0.16519599515222869</v>
      </c>
      <c r="Y192" s="11">
        <f>IF('OddsRatio_working_3-way'!W192&gt;=0,IF('OddsRatio_working_3-way'!V192+SQRT('OddsRatio_working_3-way'!W192)&gt;0,0,PI()),ACOS('OddsRatio_working_3-way'!V192/(2*'OddsRatio_working_3-way'!X192)))</f>
        <v>0.58082943778537433</v>
      </c>
      <c r="Z192" s="11">
        <f>'OddsRatio_working_3-way'!X192^(1/3)*COS('OddsRatio_working_3-way'!Y192/3)</f>
        <v>0.53844592271498459</v>
      </c>
      <c r="AA192" s="11">
        <f>'OddsRatio_working_3-way'!X192^(1/3)*COS(('OddsRatio_working_3-way'!Y192+2*PI())/3)</f>
        <v>-0.3606499745534345</v>
      </c>
      <c r="AB192" s="11">
        <f>'OddsRatio_working_3-way'!X192^(1/3)*COS(('OddsRatio_working_3-way'!Y192+4*PI())/3)</f>
        <v>-0.17779594816155014</v>
      </c>
      <c r="AC192" s="11">
        <f>'OddsRatio_working_3-way'!X192^(1/3)*SIN('OddsRatio_working_3-way'!Y192/3)</f>
        <v>0.10557082135976149</v>
      </c>
      <c r="AD192" s="11">
        <f>'OddsRatio_working_3-way'!X192^(1/3)*SIN(('OddsRatio_working_3-way'!Y192+2*PI())/3)</f>
        <v>0.41352243695544838</v>
      </c>
      <c r="AE192" s="11">
        <f>'OddsRatio_working_3-way'!X192^(1/3)*SIN(('OddsRatio_working_3-way'!Y192+4*PI())/3)</f>
        <v>-0.5190932583152098</v>
      </c>
      <c r="AF192" s="11">
        <f>-'OddsRatio_working_3-way'!U192/(3*'OddsRatio_working_3-way'!X192^(1/3))*COS(('OddsRatio_working_3-way'!Y192)/3)</f>
        <v>0.53844592271498448</v>
      </c>
      <c r="AG192" s="11">
        <f>-'OddsRatio_working_3-way'!U192/(3*'OddsRatio_working_3-way'!X192^(1/3))*COS(('OddsRatio_working_3-way'!Y192+2*PI())/3)</f>
        <v>-0.36064997455343439</v>
      </c>
      <c r="AH192" s="11">
        <f>-'OddsRatio_working_3-way'!U192/(3*'OddsRatio_working_3-way'!X192^(1/3))*COS(('OddsRatio_working_3-way'!Y192+4*PI())/3)</f>
        <v>-0.17779594816155012</v>
      </c>
      <c r="AI192" s="11">
        <f>'OddsRatio_working_3-way'!U192/(3*'OddsRatio_working_3-way'!X192^(1/3))*SIN(('OddsRatio_working_3-way'!Y192)/3)</f>
        <v>-0.10557082135976147</v>
      </c>
      <c r="AJ192" s="11">
        <f>'OddsRatio_working_3-way'!U192/(3*'OddsRatio_working_3-way'!X192^(1/3))*SIN(('OddsRatio_working_3-way'!Y192+2*PI())/3)</f>
        <v>-0.41352243695544832</v>
      </c>
      <c r="AK192" s="11">
        <f>'OddsRatio_working_3-way'!U192/(3*'OddsRatio_working_3-way'!X192^(1/3))*SIN(('OddsRatio_working_3-way'!Y192+4*PI())/3)</f>
        <v>0.51909325831520969</v>
      </c>
      <c r="AL192" s="11">
        <f>'OddsRatio_working_3-way'!Z192+'OddsRatio_working_3-way'!AF192</f>
        <v>1.076891845429969</v>
      </c>
      <c r="AM192" s="11">
        <f>'OddsRatio_working_3-way'!AA192+'OddsRatio_working_3-way'!AG192</f>
        <v>-0.7212999491068689</v>
      </c>
      <c r="AN192" s="11">
        <f>'OddsRatio_working_3-way'!AB192+'OddsRatio_working_3-way'!AH192</f>
        <v>-0.35559189632310029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1.076891845429969</v>
      </c>
      <c r="AS192" s="11">
        <f>IF(('OddsRatio_working_3-way'!X192=0),IF(Q192&gt;0,-Q192^(1/3),(-Q192)^(1/3)),'OddsRatio_working_3-way'!AM192-'OddsRatio_working_3-way'!R192/3)</f>
        <v>-0.7212999491068689</v>
      </c>
      <c r="AT192" s="11">
        <f>IF(('OddsRatio_working_3-way'!X192=0),IF(Q192&gt;0,-Q192^(1/3),(-Q192)^(1/3)),'OddsRatio_working_3-way'!AN192-'OddsRatio_working_3-way'!R192/3)</f>
        <v>-0.35559189632310029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3.08</v>
      </c>
      <c r="B193" s="4">
        <f>IF('True_Odds_Calculator_3-way'!B194="","",'True_Odds_Calculator_3-way'!B194)</f>
        <v>2.79</v>
      </c>
      <c r="C193" s="4">
        <f>IF('True_Odds_Calculator_3-way'!C194="","",'True_Odds_Calculator_3-way'!C194)</f>
        <v>2.9</v>
      </c>
      <c r="D193" s="9">
        <f t="shared" si="39"/>
        <v>0.31561283251613664</v>
      </c>
      <c r="E193" s="9">
        <f t="shared" si="40"/>
        <v>0.34890513924224381</v>
      </c>
      <c r="F193" s="9">
        <f t="shared" si="41"/>
        <v>0.33548202824161943</v>
      </c>
      <c r="G193" s="9">
        <f t="shared" si="42"/>
        <v>1.0425187386597374</v>
      </c>
      <c r="H193" s="9">
        <f t="shared" si="43"/>
        <v>3.1684389764122534</v>
      </c>
      <c r="I193" s="9">
        <f t="shared" si="44"/>
        <v>2.8661085422009305</v>
      </c>
      <c r="J193" s="9">
        <f t="shared" si="45"/>
        <v>2.980785603453501</v>
      </c>
      <c r="K193" s="11">
        <f t="shared" si="46"/>
        <v>0.32467532467532467</v>
      </c>
      <c r="L193" s="11">
        <f t="shared" si="47"/>
        <v>0.35842293906810035</v>
      </c>
      <c r="M193" s="11">
        <f t="shared" si="48"/>
        <v>0.34482758620689657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-0.28386839955249299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0.23153832942487007</v>
      </c>
      <c r="Q193" s="11">
        <f>2*'OddsRatio_working_3-way'!K193*'OddsRatio_working_3-way'!L193*'OddsRatio_working_3-way'!M193</f>
        <v>8.0255920077944548E-2</v>
      </c>
      <c r="R193" s="11">
        <f t="shared" si="49"/>
        <v>0</v>
      </c>
      <c r="S193" s="11">
        <f t="shared" si="50"/>
        <v>-0.81565376699160896</v>
      </c>
      <c r="T193" s="11">
        <f t="shared" si="51"/>
        <v>-0.28272227625359059</v>
      </c>
      <c r="U193" s="11">
        <f>'OddsRatio_working_3-way'!S193-'OddsRatio_working_3-way'!R193^2/3</f>
        <v>-0.81565376699160896</v>
      </c>
      <c r="V193" s="11">
        <f>'OddsRatio_working_3-way'!S193*'OddsRatio_working_3-way'!R193/3-2*'OddsRatio_working_3-way'!R193^3/27-'OddsRatio_working_3-way'!T193</f>
        <v>0.28272227625359059</v>
      </c>
      <c r="W193" s="11">
        <f>'OddsRatio_working_3-way'!V193^2+4*'OddsRatio_working_3-way'!U193^3/27</f>
        <v>-4.6028716776762291E-4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0.14176756739270377</v>
      </c>
      <c r="Y193" s="11">
        <f>IF('OddsRatio_working_3-way'!W193&gt;=0,IF('OddsRatio_working_3-way'!V193+SQRT('OddsRatio_working_3-way'!W193)&gt;0,0,PI()),ACOS('OddsRatio_working_3-way'!V193/(2*'OddsRatio_working_3-way'!X193)))</f>
        <v>7.5739572705572744E-2</v>
      </c>
      <c r="Z193" s="11">
        <f>'OddsRatio_working_3-way'!X193^(1/3)*COS('OddsRatio_working_3-way'!Y193/3)</f>
        <v>0.52125936932986872</v>
      </c>
      <c r="AA193" s="11">
        <f>'OddsRatio_working_3-way'!X193^(1/3)*COS(('OddsRatio_working_3-way'!Y193+2*PI())/3)</f>
        <v>-0.27202899000661801</v>
      </c>
      <c r="AB193" s="11">
        <f>'OddsRatio_working_3-way'!X193^(1/3)*COS(('OddsRatio_working_3-way'!Y193+4*PI())/3)</f>
        <v>-0.24923037932325054</v>
      </c>
      <c r="AC193" s="11">
        <f>'OddsRatio_working_3-way'!X193^(1/3)*SIN('OddsRatio_working_3-way'!Y193/3)</f>
        <v>1.3162784015191744E-2</v>
      </c>
      <c r="AD193" s="11">
        <f>'OddsRatio_working_3-way'!X193^(1/3)*SIN(('OddsRatio_working_3-way'!Y193+2*PI())/3)</f>
        <v>0.44484246379272557</v>
      </c>
      <c r="AE193" s="11">
        <f>'OddsRatio_working_3-way'!X193^(1/3)*SIN(('OddsRatio_working_3-way'!Y193+4*PI())/3)</f>
        <v>-0.45800524780791718</v>
      </c>
      <c r="AF193" s="11">
        <f>-'OddsRatio_working_3-way'!U193/(3*'OddsRatio_working_3-way'!X193^(1/3))*COS(('OddsRatio_working_3-way'!Y193)/3)</f>
        <v>0.52125936932986872</v>
      </c>
      <c r="AG193" s="11">
        <f>-'OddsRatio_working_3-way'!U193/(3*'OddsRatio_working_3-way'!X193^(1/3))*COS(('OddsRatio_working_3-way'!Y193+2*PI())/3)</f>
        <v>-0.27202899000661801</v>
      </c>
      <c r="AH193" s="11">
        <f>-'OddsRatio_working_3-way'!U193/(3*'OddsRatio_working_3-way'!X193^(1/3))*COS(('OddsRatio_working_3-way'!Y193+4*PI())/3)</f>
        <v>-0.24923037932325054</v>
      </c>
      <c r="AI193" s="11">
        <f>'OddsRatio_working_3-way'!U193/(3*'OddsRatio_working_3-way'!X193^(1/3))*SIN(('OddsRatio_working_3-way'!Y193)/3)</f>
        <v>-1.3162784015191744E-2</v>
      </c>
      <c r="AJ193" s="11">
        <f>'OddsRatio_working_3-way'!U193/(3*'OddsRatio_working_3-way'!X193^(1/3))*SIN(('OddsRatio_working_3-way'!Y193+2*PI())/3)</f>
        <v>-0.44484246379272557</v>
      </c>
      <c r="AK193" s="11">
        <f>'OddsRatio_working_3-way'!U193/(3*'OddsRatio_working_3-way'!X193^(1/3))*SIN(('OddsRatio_working_3-way'!Y193+4*PI())/3)</f>
        <v>0.45800524780791718</v>
      </c>
      <c r="AL193" s="11">
        <f>'OddsRatio_working_3-way'!Z193+'OddsRatio_working_3-way'!AF193</f>
        <v>1.0425187386597374</v>
      </c>
      <c r="AM193" s="11">
        <f>'OddsRatio_working_3-way'!AA193+'OddsRatio_working_3-way'!AG193</f>
        <v>-0.54405798001323602</v>
      </c>
      <c r="AN193" s="11">
        <f>'OddsRatio_working_3-way'!AB193+'OddsRatio_working_3-way'!AH193</f>
        <v>-0.49846075864650108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1.0425187386597374</v>
      </c>
      <c r="AS193" s="11">
        <f>IF(('OddsRatio_working_3-way'!X193=0),IF(Q193&gt;0,-Q193^(1/3),(-Q193)^(1/3)),'OddsRatio_working_3-way'!AM193-'OddsRatio_working_3-way'!R193/3)</f>
        <v>-0.54405798001323602</v>
      </c>
      <c r="AT193" s="11">
        <f>IF(('OddsRatio_working_3-way'!X193=0),IF(Q193&gt;0,-Q193^(1/3),(-Q193)^(1/3)),'OddsRatio_working_3-way'!AN193-'OddsRatio_working_3-way'!R193/3)</f>
        <v>-0.49846075864650108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2.86</v>
      </c>
      <c r="B194" s="4">
        <f>IF('True_Odds_Calculator_3-way'!B195="","",'True_Odds_Calculator_3-way'!B195)</f>
        <v>3.47</v>
      </c>
      <c r="C194" s="4">
        <f>IF('True_Odds_Calculator_3-way'!C195="","",'True_Odds_Calculator_3-way'!C195)</f>
        <v>2.57</v>
      </c>
      <c r="D194" s="9">
        <f t="shared" si="39"/>
        <v>0.34050849868752336</v>
      </c>
      <c r="E194" s="9">
        <f t="shared" si="40"/>
        <v>0.27995785647589816</v>
      </c>
      <c r="F194" s="9">
        <f t="shared" si="41"/>
        <v>0.37953364483657864</v>
      </c>
      <c r="G194" s="9">
        <f t="shared" si="42"/>
        <v>1.0412818612543766</v>
      </c>
      <c r="H194" s="9">
        <f t="shared" si="43"/>
        <v>2.9367842619331403</v>
      </c>
      <c r="I194" s="9">
        <f t="shared" si="44"/>
        <v>3.5719661972983099</v>
      </c>
      <c r="J194" s="9">
        <f t="shared" si="45"/>
        <v>2.634812522169371</v>
      </c>
      <c r="K194" s="11">
        <f t="shared" si="46"/>
        <v>0.34965034965034969</v>
      </c>
      <c r="L194" s="11">
        <f t="shared" si="47"/>
        <v>0.28818443804034583</v>
      </c>
      <c r="M194" s="11">
        <f t="shared" si="48"/>
        <v>0.38910505836575876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-0.28280098555611843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0.23132543120432641</v>
      </c>
      <c r="Q194" s="11">
        <f>2*'OddsRatio_working_3-way'!K194*'OddsRatio_working_3-way'!L194*'OddsRatio_working_3-way'!M194</f>
        <v>7.8415400408246266E-2</v>
      </c>
      <c r="R194" s="11">
        <f t="shared" si="49"/>
        <v>0</v>
      </c>
      <c r="S194" s="11">
        <f t="shared" si="50"/>
        <v>-0.81797957934776255</v>
      </c>
      <c r="T194" s="11">
        <f t="shared" si="51"/>
        <v>-0.27728121333822464</v>
      </c>
      <c r="U194" s="11">
        <f>'OddsRatio_working_3-way'!S194-'OddsRatio_working_3-way'!R194^2/3</f>
        <v>-0.81797957934776255</v>
      </c>
      <c r="V194" s="11">
        <f>'OddsRatio_working_3-way'!S194*'OddsRatio_working_3-way'!R194/3-2*'OddsRatio_working_3-way'!R194^3/27-'OddsRatio_working_3-way'!T194</f>
        <v>0.27728121333822464</v>
      </c>
      <c r="W194" s="11">
        <f>'OddsRatio_working_3-way'!V194^2+4*'OddsRatio_working_3-way'!U194^3/27</f>
        <v>-4.1969718671328871E-3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0.14237436842480719</v>
      </c>
      <c r="Y194" s="11">
        <f>IF('OddsRatio_working_3-way'!W194&gt;=0,IF('OddsRatio_working_3-way'!V194+SQRT('OddsRatio_working_3-way'!W194)&gt;0,0,PI()),ACOS('OddsRatio_working_3-way'!V194/(2*'OddsRatio_working_3-way'!X194)))</f>
        <v>0.22952294274541973</v>
      </c>
      <c r="Z194" s="11">
        <f>'OddsRatio_working_3-way'!X194^(1/3)*COS('OddsRatio_working_3-way'!Y194/3)</f>
        <v>0.52064093062718841</v>
      </c>
      <c r="AA194" s="11">
        <f>'OddsRatio_working_3-way'!X194^(1/3)*COS(('OddsRatio_working_3-way'!Y194+2*PI())/3)</f>
        <v>-0.29488433161471916</v>
      </c>
      <c r="AB194" s="11">
        <f>'OddsRatio_working_3-way'!X194^(1/3)*COS(('OddsRatio_working_3-way'!Y194+4*PI())/3)</f>
        <v>-0.22575659901246958</v>
      </c>
      <c r="AC194" s="11">
        <f>'OddsRatio_working_3-way'!X194^(1/3)*SIN('OddsRatio_working_3-way'!Y194/3)</f>
        <v>3.9910915026377496E-2</v>
      </c>
      <c r="AD194" s="11">
        <f>'OddsRatio_working_3-way'!X194^(1/3)*SIN(('OddsRatio_working_3-way'!Y194+2*PI())/3)</f>
        <v>0.43093281465992811</v>
      </c>
      <c r="AE194" s="11">
        <f>'OddsRatio_working_3-way'!X194^(1/3)*SIN(('OddsRatio_working_3-way'!Y194+4*PI())/3)</f>
        <v>-0.47084372968630539</v>
      </c>
      <c r="AF194" s="11">
        <f>-'OddsRatio_working_3-way'!U194/(3*'OddsRatio_working_3-way'!X194^(1/3))*COS(('OddsRatio_working_3-way'!Y194)/3)</f>
        <v>0.52064093062718819</v>
      </c>
      <c r="AG194" s="11">
        <f>-'OddsRatio_working_3-way'!U194/(3*'OddsRatio_working_3-way'!X194^(1/3))*COS(('OddsRatio_working_3-way'!Y194+2*PI())/3)</f>
        <v>-0.29488433161471905</v>
      </c>
      <c r="AH194" s="11">
        <f>-'OddsRatio_working_3-way'!U194/(3*'OddsRatio_working_3-way'!X194^(1/3))*COS(('OddsRatio_working_3-way'!Y194+4*PI())/3)</f>
        <v>-0.2257565990124695</v>
      </c>
      <c r="AI194" s="11">
        <f>'OddsRatio_working_3-way'!U194/(3*'OddsRatio_working_3-way'!X194^(1/3))*SIN(('OddsRatio_working_3-way'!Y194)/3)</f>
        <v>-3.9910915026377482E-2</v>
      </c>
      <c r="AJ194" s="11">
        <f>'OddsRatio_working_3-way'!U194/(3*'OddsRatio_working_3-way'!X194^(1/3))*SIN(('OddsRatio_working_3-way'!Y194+2*PI())/3)</f>
        <v>-0.43093281465992794</v>
      </c>
      <c r="AK194" s="11">
        <f>'OddsRatio_working_3-way'!U194/(3*'OddsRatio_working_3-way'!X194^(1/3))*SIN(('OddsRatio_working_3-way'!Y194+4*PI())/3)</f>
        <v>0.47084372968630517</v>
      </c>
      <c r="AL194" s="11">
        <f>'OddsRatio_working_3-way'!Z194+'OddsRatio_working_3-way'!AF194</f>
        <v>1.0412818612543766</v>
      </c>
      <c r="AM194" s="11">
        <f>'OddsRatio_working_3-way'!AA194+'OddsRatio_working_3-way'!AG194</f>
        <v>-0.58976866322943822</v>
      </c>
      <c r="AN194" s="11">
        <f>'OddsRatio_working_3-way'!AB194+'OddsRatio_working_3-way'!AH194</f>
        <v>-0.45151319802493906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1.0412818612543766</v>
      </c>
      <c r="AS194" s="11">
        <f>IF(('OddsRatio_working_3-way'!X194=0),IF(Q194&gt;0,-Q194^(1/3),(-Q194)^(1/3)),'OddsRatio_working_3-way'!AM194-'OddsRatio_working_3-way'!R194/3)</f>
        <v>-0.58976866322943822</v>
      </c>
      <c r="AT194" s="11">
        <f>IF(('OddsRatio_working_3-way'!X194=0),IF(Q194&gt;0,-Q194^(1/3),(-Q194)^(1/3)),'OddsRatio_working_3-way'!AN194-'OddsRatio_working_3-way'!R194/3)</f>
        <v>-0.45151319802493906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2.85</v>
      </c>
      <c r="B195" s="4">
        <f>IF('True_Odds_Calculator_3-way'!B196="","",'True_Odds_Calculator_3-way'!B196)</f>
        <v>3.55</v>
      </c>
      <c r="C195" s="4">
        <f>IF('True_Odds_Calculator_3-way'!C196="","",'True_Odds_Calculator_3-way'!C196)</f>
        <v>2.57</v>
      </c>
      <c r="D195" s="9">
        <f t="shared" si="39"/>
        <v>0.34348383592835813</v>
      </c>
      <c r="E195" s="9">
        <f t="shared" si="40"/>
        <v>0.27513670772957677</v>
      </c>
      <c r="F195" s="9">
        <f t="shared" si="41"/>
        <v>0.3813794563420651</v>
      </c>
      <c r="G195" s="9">
        <f t="shared" si="42"/>
        <v>1.0331595408026857</v>
      </c>
      <c r="H195" s="9">
        <f t="shared" si="43"/>
        <v>2.9113451504849683</v>
      </c>
      <c r="I195" s="9">
        <f t="shared" si="44"/>
        <v>3.6345568290468484</v>
      </c>
      <c r="J195" s="9">
        <f t="shared" si="45"/>
        <v>2.6220604790602162</v>
      </c>
      <c r="K195" s="11">
        <f t="shared" si="46"/>
        <v>0.35087719298245612</v>
      </c>
      <c r="L195" s="11">
        <f t="shared" si="47"/>
        <v>0.28169014084507044</v>
      </c>
      <c r="M195" s="11">
        <f t="shared" si="48"/>
        <v>0.38910505836575876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-0.28484278598068036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0.22959794400233061</v>
      </c>
      <c r="Q195" s="11">
        <f>2*'OddsRatio_working_3-way'!K195*'OddsRatio_working_3-way'!L195*'OddsRatio_working_3-way'!M195</f>
        <v>7.6917234171635041E-2</v>
      </c>
      <c r="R195" s="11">
        <f t="shared" si="49"/>
        <v>0</v>
      </c>
      <c r="S195" s="11">
        <f t="shared" si="50"/>
        <v>-0.80605146172774489</v>
      </c>
      <c r="T195" s="11">
        <f t="shared" si="51"/>
        <v>-0.27003399052855775</v>
      </c>
      <c r="U195" s="11">
        <f>'OddsRatio_working_3-way'!S195-'OddsRatio_working_3-way'!R195^2/3</f>
        <v>-0.80605146172774489</v>
      </c>
      <c r="V195" s="11">
        <f>'OddsRatio_working_3-way'!S195*'OddsRatio_working_3-way'!R195/3-2*'OddsRatio_working_3-way'!R195^3/27-'OddsRatio_working_3-way'!T195</f>
        <v>0.27003399052855775</v>
      </c>
      <c r="W195" s="11">
        <f>'OddsRatio_working_3-way'!V195^2+4*'OddsRatio_working_3-way'!U195^3/27</f>
        <v>-4.6678538224293603E-3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0.1392715062954431</v>
      </c>
      <c r="Y195" s="11">
        <f>IF('OddsRatio_working_3-way'!W195&gt;=0,IF('OddsRatio_working_3-way'!V195+SQRT('OddsRatio_working_3-way'!W195)&gt;0,0,PI()),ACOS('OddsRatio_working_3-way'!V195/(2*'OddsRatio_working_3-way'!X195)))</f>
        <v>0.2478109620232003</v>
      </c>
      <c r="Z195" s="11">
        <f>'OddsRatio_working_3-way'!X195^(1/3)*COS('OddsRatio_working_3-way'!Y195/3)</f>
        <v>0.51657977040134284</v>
      </c>
      <c r="AA195" s="11">
        <f>'OddsRatio_working_3-way'!X195^(1/3)*COS(('OddsRatio_working_3-way'!Y195+2*PI())/3)</f>
        <v>-0.29532866273190522</v>
      </c>
      <c r="AB195" s="11">
        <f>'OddsRatio_working_3-way'!X195^(1/3)*COS(('OddsRatio_working_3-way'!Y195+4*PI())/3)</f>
        <v>-0.22125110766943745</v>
      </c>
      <c r="AC195" s="11">
        <f>'OddsRatio_working_3-way'!X195^(1/3)*SIN('OddsRatio_working_3-way'!Y195/3)</f>
        <v>4.2768696356225128E-2</v>
      </c>
      <c r="AD195" s="11">
        <f>'OddsRatio_working_3-way'!X195^(1/3)*SIN(('OddsRatio_working_3-way'!Y195+2*PI())/3)</f>
        <v>0.42598685607058301</v>
      </c>
      <c r="AE195" s="11">
        <f>'OddsRatio_working_3-way'!X195^(1/3)*SIN(('OddsRatio_working_3-way'!Y195+4*PI())/3)</f>
        <v>-0.46875555242680811</v>
      </c>
      <c r="AF195" s="11">
        <f>-'OddsRatio_working_3-way'!U195/(3*'OddsRatio_working_3-way'!X195^(1/3))*COS(('OddsRatio_working_3-way'!Y195)/3)</f>
        <v>0.51657977040134273</v>
      </c>
      <c r="AG195" s="11">
        <f>-'OddsRatio_working_3-way'!U195/(3*'OddsRatio_working_3-way'!X195^(1/3))*COS(('OddsRatio_working_3-way'!Y195+2*PI())/3)</f>
        <v>-0.29532866273190517</v>
      </c>
      <c r="AH195" s="11">
        <f>-'OddsRatio_working_3-way'!U195/(3*'OddsRatio_working_3-way'!X195^(1/3))*COS(('OddsRatio_working_3-way'!Y195+4*PI())/3)</f>
        <v>-0.22125110766943742</v>
      </c>
      <c r="AI195" s="11">
        <f>'OddsRatio_working_3-way'!U195/(3*'OddsRatio_working_3-way'!X195^(1/3))*SIN(('OddsRatio_working_3-way'!Y195)/3)</f>
        <v>-4.2768696356225121E-2</v>
      </c>
      <c r="AJ195" s="11">
        <f>'OddsRatio_working_3-way'!U195/(3*'OddsRatio_working_3-way'!X195^(1/3))*SIN(('OddsRatio_working_3-way'!Y195+2*PI())/3)</f>
        <v>-0.4259868560705829</v>
      </c>
      <c r="AK195" s="11">
        <f>'OddsRatio_working_3-way'!U195/(3*'OddsRatio_working_3-way'!X195^(1/3))*SIN(('OddsRatio_working_3-way'!Y195+4*PI())/3)</f>
        <v>0.468755552426808</v>
      </c>
      <c r="AL195" s="11">
        <f>'OddsRatio_working_3-way'!Z195+'OddsRatio_working_3-way'!AF195</f>
        <v>1.0331595408026857</v>
      </c>
      <c r="AM195" s="11">
        <f>'OddsRatio_working_3-way'!AA195+'OddsRatio_working_3-way'!AG195</f>
        <v>-0.59065732546381033</v>
      </c>
      <c r="AN195" s="11">
        <f>'OddsRatio_working_3-way'!AB195+'OddsRatio_working_3-way'!AH195</f>
        <v>-0.4425022153388749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1.0331595408026857</v>
      </c>
      <c r="AS195" s="11">
        <f>IF(('OddsRatio_working_3-way'!X195=0),IF(Q195&gt;0,-Q195^(1/3),(-Q195)^(1/3)),'OddsRatio_working_3-way'!AM195-'OddsRatio_working_3-way'!R195/3)</f>
        <v>-0.59065732546381033</v>
      </c>
      <c r="AT195" s="11">
        <f>IF(('OddsRatio_working_3-way'!X195=0),IF(Q195&gt;0,-Q195^(1/3),(-Q195)^(1/3)),'OddsRatio_working_3-way'!AN195-'OddsRatio_working_3-way'!R195/3)</f>
        <v>-0.4425022153388749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8.83</v>
      </c>
      <c r="B196" s="4">
        <f>IF('True_Odds_Calculator_3-way'!B197="","",'True_Odds_Calculator_3-way'!B197)</f>
        <v>5.83</v>
      </c>
      <c r="C196" s="4">
        <f>IF('True_Odds_Calculator_3-way'!C197="","",'True_Odds_Calculator_3-way'!C197)</f>
        <v>1.34</v>
      </c>
      <c r="D196" s="9">
        <f t="shared" ref="D196:D259" si="52">(K196/(AR196+K196-(AR196*K196)))</f>
        <v>0.10618526743583286</v>
      </c>
      <c r="E196" s="9">
        <f t="shared" ref="E196:E259" si="53">(L196/(AR196+L196-(AR196*L196)))</f>
        <v>0.16148812908853732</v>
      </c>
      <c r="F196" s="9">
        <f t="shared" ref="F196:F259" si="54">(M196/(AR196+M196-(AR196*M196)))</f>
        <v>0.73232660347562961</v>
      </c>
      <c r="G196" s="9">
        <f t="shared" ref="G196:G259" si="55">AR196</f>
        <v>1.0750322218577046</v>
      </c>
      <c r="H196" s="9">
        <f t="shared" ref="H196:H259" si="56">IF(A196="","",1/D196)</f>
        <v>9.4175022971458286</v>
      </c>
      <c r="I196" s="9">
        <f t="shared" ref="I196:I259" si="57">IF(B196="","",1/E196)</f>
        <v>6.1924056315727141</v>
      </c>
      <c r="J196" s="9">
        <f t="shared" ref="J196:J259" si="58">IF(C196="","",1/F196)</f>
        <v>1.3655109554316198</v>
      </c>
      <c r="K196" s="11">
        <f t="shared" ref="K196:K259" si="59">1/A196</f>
        <v>0.11325028312570781</v>
      </c>
      <c r="L196" s="11">
        <f t="shared" ref="L196:L259" si="60">1/B196</f>
        <v>0.17152658662092624</v>
      </c>
      <c r="M196" s="11">
        <f t="shared" ref="M196:M259" si="61">1/C196</f>
        <v>0.74626865671641784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-0.18640336717582273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0.18845570782035809</v>
      </c>
      <c r="Q196" s="11">
        <f>2*'OddsRatio_working_3-way'!K196*'OddsRatio_working_3-way'!L196*'OddsRatio_working_3-way'!M196</f>
        <v>2.8993185818516627E-2</v>
      </c>
      <c r="R196" s="11">
        <f t="shared" ref="R196:R259" si="62">O196/N196</f>
        <v>0</v>
      </c>
      <c r="S196" s="11">
        <f t="shared" ref="S196:S259" si="63">P196/N196</f>
        <v>-1.0110102122919244</v>
      </c>
      <c r="T196" s="11">
        <f t="shared" ref="T196:T259" si="64">Q196/N196</f>
        <v>-0.15554003266029606</v>
      </c>
      <c r="U196" s="11">
        <f>'OddsRatio_working_3-way'!S196-'OddsRatio_working_3-way'!R196^2/3</f>
        <v>-1.0110102122919244</v>
      </c>
      <c r="V196" s="11">
        <f>'OddsRatio_working_3-way'!S196*'OddsRatio_working_3-way'!R196/3-2*'OddsRatio_working_3-way'!R196^3/27-'OddsRatio_working_3-way'!T196</f>
        <v>0.15554003266029606</v>
      </c>
      <c r="W196" s="11">
        <f>'OddsRatio_working_3-way'!V196^2+4*'OddsRatio_working_3-way'!U196^3/27</f>
        <v>-0.12890294948602188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0.19563719690155285</v>
      </c>
      <c r="Y196" s="11">
        <f>IF('OddsRatio_working_3-way'!W196&gt;=0,IF('OddsRatio_working_3-way'!V196+SQRT('OddsRatio_working_3-way'!W196)&gt;0,0,PI()),ACOS('OddsRatio_working_3-way'!V196/(2*'OddsRatio_working_3-way'!X196)))</f>
        <v>1.1619820195516433</v>
      </c>
      <c r="Z196" s="11">
        <f>'OddsRatio_working_3-way'!X196^(1/3)*COS('OddsRatio_working_3-way'!Y196/3)</f>
        <v>0.53751611092885232</v>
      </c>
      <c r="AA196" s="11">
        <f>'OddsRatio_working_3-way'!X196^(1/3)*COS(('OddsRatio_working_3-way'!Y196+2*PI())/3)</f>
        <v>-0.45865243648167059</v>
      </c>
      <c r="AB196" s="11">
        <f>'OddsRatio_working_3-way'!X196^(1/3)*COS(('OddsRatio_working_3-way'!Y196+4*PI())/3)</f>
        <v>-7.8863674447181439E-2</v>
      </c>
      <c r="AC196" s="11">
        <f>'OddsRatio_working_3-way'!X196^(1/3)*SIN('OddsRatio_working_3-way'!Y196/3)</f>
        <v>0.21927114399580697</v>
      </c>
      <c r="AD196" s="11">
        <f>'OddsRatio_working_3-way'!X196^(1/3)*SIN(('OddsRatio_working_3-way'!Y196+2*PI())/3)</f>
        <v>0.35586703500989708</v>
      </c>
      <c r="AE196" s="11">
        <f>'OddsRatio_working_3-way'!X196^(1/3)*SIN(('OddsRatio_working_3-way'!Y196+4*PI())/3)</f>
        <v>-0.57513817900570396</v>
      </c>
      <c r="AF196" s="11">
        <f>-'OddsRatio_working_3-way'!U196/(3*'OddsRatio_working_3-way'!X196^(1/3))*COS(('OddsRatio_working_3-way'!Y196)/3)</f>
        <v>0.53751611092885232</v>
      </c>
      <c r="AG196" s="11">
        <f>-'OddsRatio_working_3-way'!U196/(3*'OddsRatio_working_3-way'!X196^(1/3))*COS(('OddsRatio_working_3-way'!Y196+2*PI())/3)</f>
        <v>-0.45865243648167048</v>
      </c>
      <c r="AH196" s="11">
        <f>-'OddsRatio_working_3-way'!U196/(3*'OddsRatio_working_3-way'!X196^(1/3))*COS(('OddsRatio_working_3-way'!Y196+4*PI())/3)</f>
        <v>-7.8863674447181425E-2</v>
      </c>
      <c r="AI196" s="11">
        <f>'OddsRatio_working_3-way'!U196/(3*'OddsRatio_working_3-way'!X196^(1/3))*SIN(('OddsRatio_working_3-way'!Y196)/3)</f>
        <v>-0.21927114399580694</v>
      </c>
      <c r="AJ196" s="11">
        <f>'OddsRatio_working_3-way'!U196/(3*'OddsRatio_working_3-way'!X196^(1/3))*SIN(('OddsRatio_working_3-way'!Y196+2*PI())/3)</f>
        <v>-0.35586703500989703</v>
      </c>
      <c r="AK196" s="11">
        <f>'OddsRatio_working_3-way'!U196/(3*'OddsRatio_working_3-way'!X196^(1/3))*SIN(('OddsRatio_working_3-way'!Y196+4*PI())/3)</f>
        <v>0.57513817900570385</v>
      </c>
      <c r="AL196" s="11">
        <f>'OddsRatio_working_3-way'!Z196+'OddsRatio_working_3-way'!AF196</f>
        <v>1.0750322218577046</v>
      </c>
      <c r="AM196" s="11">
        <f>'OddsRatio_working_3-way'!AA196+'OddsRatio_working_3-way'!AG196</f>
        <v>-0.91730487296334107</v>
      </c>
      <c r="AN196" s="11">
        <f>'OddsRatio_working_3-way'!AB196+'OddsRatio_working_3-way'!AH196</f>
        <v>-0.15772734889436285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1.0750322218577046</v>
      </c>
      <c r="AS196" s="11">
        <f>IF(('OddsRatio_working_3-way'!X196=0),IF(Q196&gt;0,-Q196^(1/3),(-Q196)^(1/3)),'OddsRatio_working_3-way'!AM196-'OddsRatio_working_3-way'!R196/3)</f>
        <v>-0.91730487296334107</v>
      </c>
      <c r="AT196" s="11">
        <f>IF(('OddsRatio_working_3-way'!X196=0),IF(Q196&gt;0,-Q196^(1/3),(-Q196)^(1/3)),'OddsRatio_working_3-way'!AN196-'OddsRatio_working_3-way'!R196/3)</f>
        <v>-0.15772734889436285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1.94</v>
      </c>
      <c r="B197" s="4">
        <f>IF('True_Odds_Calculator_3-way'!B198="","",'True_Odds_Calculator_3-way'!B198)</f>
        <v>3.52</v>
      </c>
      <c r="C197" s="4">
        <f>IF('True_Odds_Calculator_3-way'!C198="","",'True_Odds_Calculator_3-way'!C198)</f>
        <v>4.4400000000000004</v>
      </c>
      <c r="D197" s="9">
        <f t="shared" si="52"/>
        <v>0.50554235561362681</v>
      </c>
      <c r="E197" s="9">
        <f t="shared" si="53"/>
        <v>0.2760852434584421</v>
      </c>
      <c r="F197" s="9">
        <f t="shared" si="54"/>
        <v>0.21837240092793112</v>
      </c>
      <c r="G197" s="9">
        <f t="shared" si="55"/>
        <v>1.0405038564678137</v>
      </c>
      <c r="H197" s="9">
        <f t="shared" si="56"/>
        <v>1.9780736250797444</v>
      </c>
      <c r="I197" s="9">
        <f t="shared" si="57"/>
        <v>3.6220697182988908</v>
      </c>
      <c r="J197" s="9">
        <f t="shared" si="58"/>
        <v>4.5793332662492796</v>
      </c>
      <c r="K197" s="11">
        <f t="shared" si="59"/>
        <v>0.51546391752577325</v>
      </c>
      <c r="L197" s="11">
        <f t="shared" si="60"/>
        <v>0.28409090909090912</v>
      </c>
      <c r="M197" s="11">
        <f t="shared" si="61"/>
        <v>0.2252252252252252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-0.26875680741660124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0.22757352009929332</v>
      </c>
      <c r="Q197" s="11">
        <f>2*'OddsRatio_working_3-way'!K197*'OddsRatio_working_3-way'!L197*'OddsRatio_working_3-way'!M197</f>
        <v>6.5963339159215456E-2</v>
      </c>
      <c r="R197" s="11">
        <f t="shared" si="62"/>
        <v>0</v>
      </c>
      <c r="S197" s="11">
        <f t="shared" si="63"/>
        <v>-0.84676374260738441</v>
      </c>
      <c r="T197" s="11">
        <f t="shared" si="64"/>
        <v>-0.24543876597315492</v>
      </c>
      <c r="U197" s="11">
        <f>'OddsRatio_working_3-way'!S197-'OddsRatio_working_3-way'!R197^2/3</f>
        <v>-0.84676374260738441</v>
      </c>
      <c r="V197" s="11">
        <f>'OddsRatio_working_3-way'!S197*'OddsRatio_working_3-way'!R197/3-2*'OddsRatio_working_3-way'!R197^3/27-'OddsRatio_working_3-way'!T197</f>
        <v>0.24543876597315492</v>
      </c>
      <c r="W197" s="11">
        <f>'OddsRatio_working_3-way'!V197^2+4*'OddsRatio_working_3-way'!U197^3/27</f>
        <v>-2.9706047013854077E-2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0.14995518902015295</v>
      </c>
      <c r="Y197" s="11">
        <f>IF('OddsRatio_working_3-way'!W197&gt;=0,IF('OddsRatio_working_3-way'!V197+SQRT('OddsRatio_working_3-way'!W197)&gt;0,0,PI()),ACOS('OddsRatio_working_3-way'!V197/(2*'OddsRatio_working_3-way'!X197)))</f>
        <v>0.61222092675460438</v>
      </c>
      <c r="Z197" s="11">
        <f>'OddsRatio_working_3-way'!X197^(1/3)*COS('OddsRatio_working_3-way'!Y197/3)</f>
        <v>0.52025192823390687</v>
      </c>
      <c r="AA197" s="11">
        <f>'OddsRatio_working_3-way'!X197^(1/3)*COS(('OddsRatio_working_3-way'!Y197+2*PI())/3)</f>
        <v>-0.35336964502092955</v>
      </c>
      <c r="AB197" s="11">
        <f>'OddsRatio_working_3-way'!X197^(1/3)*COS(('OddsRatio_working_3-way'!Y197+4*PI())/3)</f>
        <v>-0.16688228321297743</v>
      </c>
      <c r="AC197" s="11">
        <f>'OddsRatio_working_3-way'!X197^(1/3)*SIN('OddsRatio_working_3-way'!Y197/3)</f>
        <v>0.10766852854028446</v>
      </c>
      <c r="AD197" s="11">
        <f>'OddsRatio_working_3-way'!X197^(1/3)*SIN(('OddsRatio_working_3-way'!Y197+2*PI())/3)</f>
        <v>0.39671712194825981</v>
      </c>
      <c r="AE197" s="11">
        <f>'OddsRatio_working_3-way'!X197^(1/3)*SIN(('OddsRatio_working_3-way'!Y197+4*PI())/3)</f>
        <v>-0.50438565048854411</v>
      </c>
      <c r="AF197" s="11">
        <f>-'OddsRatio_working_3-way'!U197/(3*'OddsRatio_working_3-way'!X197^(1/3))*COS(('OddsRatio_working_3-way'!Y197)/3)</f>
        <v>0.52025192823390676</v>
      </c>
      <c r="AG197" s="11">
        <f>-'OddsRatio_working_3-way'!U197/(3*'OddsRatio_working_3-way'!X197^(1/3))*COS(('OddsRatio_working_3-way'!Y197+2*PI())/3)</f>
        <v>-0.35336964502092943</v>
      </c>
      <c r="AH197" s="11">
        <f>-'OddsRatio_working_3-way'!U197/(3*'OddsRatio_working_3-way'!X197^(1/3))*COS(('OddsRatio_working_3-way'!Y197+4*PI())/3)</f>
        <v>-0.16688228321297741</v>
      </c>
      <c r="AI197" s="11">
        <f>'OddsRatio_working_3-way'!U197/(3*'OddsRatio_working_3-way'!X197^(1/3))*SIN(('OddsRatio_working_3-way'!Y197)/3)</f>
        <v>-0.10766852854028444</v>
      </c>
      <c r="AJ197" s="11">
        <f>'OddsRatio_working_3-way'!U197/(3*'OddsRatio_working_3-way'!X197^(1/3))*SIN(('OddsRatio_working_3-way'!Y197+2*PI())/3)</f>
        <v>-0.3967171219482597</v>
      </c>
      <c r="AK197" s="11">
        <f>'OddsRatio_working_3-way'!U197/(3*'OddsRatio_working_3-way'!X197^(1/3))*SIN(('OddsRatio_working_3-way'!Y197+4*PI())/3)</f>
        <v>0.504385650488544</v>
      </c>
      <c r="AL197" s="11">
        <f>'OddsRatio_working_3-way'!Z197+'OddsRatio_working_3-way'!AF197</f>
        <v>1.0405038564678137</v>
      </c>
      <c r="AM197" s="11">
        <f>'OddsRatio_working_3-way'!AA197+'OddsRatio_working_3-way'!AG197</f>
        <v>-0.70673929004185898</v>
      </c>
      <c r="AN197" s="11">
        <f>'OddsRatio_working_3-way'!AB197+'OddsRatio_working_3-way'!AH197</f>
        <v>-0.33376456642595487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1.0405038564678137</v>
      </c>
      <c r="AS197" s="11">
        <f>IF(('OddsRatio_working_3-way'!X197=0),IF(Q197&gt;0,-Q197^(1/3),(-Q197)^(1/3)),'OddsRatio_working_3-way'!AM197-'OddsRatio_working_3-way'!R197/3)</f>
        <v>-0.70673929004185898</v>
      </c>
      <c r="AT197" s="11">
        <f>IF(('OddsRatio_working_3-way'!X197=0),IF(Q197&gt;0,-Q197^(1/3),(-Q197)^(1/3)),'OddsRatio_working_3-way'!AN197-'OddsRatio_working_3-way'!R197/3)</f>
        <v>-0.33376456642595487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3.18</v>
      </c>
      <c r="B198" s="4">
        <f>IF('True_Odds_Calculator_3-way'!B199="","",'True_Odds_Calculator_3-way'!B199)</f>
        <v>4.05</v>
      </c>
      <c r="C198" s="4">
        <f>IF('True_Odds_Calculator_3-way'!C199="","",'True_Odds_Calculator_3-way'!C199)</f>
        <v>2.17</v>
      </c>
      <c r="D198" s="9">
        <f t="shared" si="52"/>
        <v>0.30710897541362042</v>
      </c>
      <c r="E198" s="9">
        <f t="shared" si="53"/>
        <v>0.24058283441641212</v>
      </c>
      <c r="F198" s="9">
        <f t="shared" si="54"/>
        <v>0.45230819016996748</v>
      </c>
      <c r="G198" s="9">
        <f t="shared" si="55"/>
        <v>1.0349418121269929</v>
      </c>
      <c r="H198" s="9">
        <f t="shared" si="56"/>
        <v>3.2561731504368452</v>
      </c>
      <c r="I198" s="9">
        <f t="shared" si="57"/>
        <v>4.1565725269873282</v>
      </c>
      <c r="J198" s="9">
        <f t="shared" si="58"/>
        <v>2.2108819201885819</v>
      </c>
      <c r="K198" s="11">
        <f t="shared" si="59"/>
        <v>0.31446540880503143</v>
      </c>
      <c r="L198" s="11">
        <f t="shared" si="60"/>
        <v>0.24691358024691359</v>
      </c>
      <c r="M198" s="11">
        <f t="shared" si="61"/>
        <v>0.46082949308755761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-0.27835582735156694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0.22900137865986248</v>
      </c>
      <c r="Q198" s="11">
        <f>2*'OddsRatio_working_3-way'!K198*'OddsRatio_working_3-way'!L198*'OddsRatio_working_3-way'!M198</f>
        <v>7.1562930831207017E-2</v>
      </c>
      <c r="R198" s="11">
        <f t="shared" si="62"/>
        <v>0</v>
      </c>
      <c r="S198" s="11">
        <f t="shared" si="63"/>
        <v>-0.82269295684846877</v>
      </c>
      <c r="T198" s="11">
        <f t="shared" si="64"/>
        <v>-0.25709154901514647</v>
      </c>
      <c r="U198" s="11">
        <f>'OddsRatio_working_3-way'!S198-'OddsRatio_working_3-way'!R198^2/3</f>
        <v>-0.82269295684846877</v>
      </c>
      <c r="V198" s="11">
        <f>'OddsRatio_working_3-way'!S198*'OddsRatio_working_3-way'!R198/3-2*'OddsRatio_working_3-way'!R198^3/27-'OddsRatio_working_3-way'!T198</f>
        <v>0.25709154901514647</v>
      </c>
      <c r="W198" s="11">
        <f>'OddsRatio_working_3-way'!V198^2+4*'OddsRatio_working_3-way'!U198^3/27</f>
        <v>-1.6395504616830273E-2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0.14360672789935516</v>
      </c>
      <c r="Y198" s="11">
        <f>IF('OddsRatio_working_3-way'!W198&gt;=0,IF('OddsRatio_working_3-way'!V198+SQRT('OddsRatio_working_3-way'!W198)&gt;0,0,PI()),ACOS('OddsRatio_working_3-way'!V198/(2*'OddsRatio_working_3-way'!X198)))</f>
        <v>0.46208790729116145</v>
      </c>
      <c r="Z198" s="11">
        <f>'OddsRatio_working_3-way'!X198^(1/3)*COS('OddsRatio_working_3-way'!Y198/3)</f>
        <v>0.51747090606349644</v>
      </c>
      <c r="AA198" s="11">
        <f>'OddsRatio_working_3-way'!X198^(1/3)*COS(('OddsRatio_working_3-way'!Y198+2*PI())/3)</f>
        <v>-0.32831372008034032</v>
      </c>
      <c r="AB198" s="11">
        <f>'OddsRatio_working_3-way'!X198^(1/3)*COS(('OddsRatio_working_3-way'!Y198+4*PI())/3)</f>
        <v>-0.18915718598315603</v>
      </c>
      <c r="AC198" s="11">
        <f>'OddsRatio_working_3-way'!X198^(1/3)*SIN('OddsRatio_working_3-way'!Y198/3)</f>
        <v>8.0342062420504609E-2</v>
      </c>
      <c r="AD198" s="11">
        <f>'OddsRatio_working_3-way'!X198^(1/3)*SIN(('OddsRatio_working_3-way'!Y198+2*PI())/3)</f>
        <v>0.40797191916008652</v>
      </c>
      <c r="AE198" s="11">
        <f>'OddsRatio_working_3-way'!X198^(1/3)*SIN(('OddsRatio_working_3-way'!Y198+4*PI())/3)</f>
        <v>-0.48831398158059119</v>
      </c>
      <c r="AF198" s="11">
        <f>-'OddsRatio_working_3-way'!U198/(3*'OddsRatio_working_3-way'!X198^(1/3))*COS(('OddsRatio_working_3-way'!Y198)/3)</f>
        <v>0.51747090606349644</v>
      </c>
      <c r="AG198" s="11">
        <f>-'OddsRatio_working_3-way'!U198/(3*'OddsRatio_working_3-way'!X198^(1/3))*COS(('OddsRatio_working_3-way'!Y198+2*PI())/3)</f>
        <v>-0.32831372008034032</v>
      </c>
      <c r="AH198" s="11">
        <f>-'OddsRatio_working_3-way'!U198/(3*'OddsRatio_working_3-way'!X198^(1/3))*COS(('OddsRatio_working_3-way'!Y198+4*PI())/3)</f>
        <v>-0.18915718598315603</v>
      </c>
      <c r="AI198" s="11">
        <f>'OddsRatio_working_3-way'!U198/(3*'OddsRatio_working_3-way'!X198^(1/3))*SIN(('OddsRatio_working_3-way'!Y198)/3)</f>
        <v>-8.0342062420504609E-2</v>
      </c>
      <c r="AJ198" s="11">
        <f>'OddsRatio_working_3-way'!U198/(3*'OddsRatio_working_3-way'!X198^(1/3))*SIN(('OddsRatio_working_3-way'!Y198+2*PI())/3)</f>
        <v>-0.40797191916008652</v>
      </c>
      <c r="AK198" s="11">
        <f>'OddsRatio_working_3-way'!U198/(3*'OddsRatio_working_3-way'!X198^(1/3))*SIN(('OddsRatio_working_3-way'!Y198+4*PI())/3)</f>
        <v>0.48831398158059119</v>
      </c>
      <c r="AL198" s="11">
        <f>'OddsRatio_working_3-way'!Z198+'OddsRatio_working_3-way'!AF198</f>
        <v>1.0349418121269929</v>
      </c>
      <c r="AM198" s="11">
        <f>'OddsRatio_working_3-way'!AA198+'OddsRatio_working_3-way'!AG198</f>
        <v>-0.65662744016068064</v>
      </c>
      <c r="AN198" s="11">
        <f>'OddsRatio_working_3-way'!AB198+'OddsRatio_working_3-way'!AH198</f>
        <v>-0.37831437196631207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1.0349418121269929</v>
      </c>
      <c r="AS198" s="11">
        <f>IF(('OddsRatio_working_3-way'!X198=0),IF(Q198&gt;0,-Q198^(1/3),(-Q198)^(1/3)),'OddsRatio_working_3-way'!AM198-'OddsRatio_working_3-way'!R198/3)</f>
        <v>-0.65662744016068064</v>
      </c>
      <c r="AT198" s="11">
        <f>IF(('OddsRatio_working_3-way'!X198=0),IF(Q198&gt;0,-Q198^(1/3),(-Q198)^(1/3)),'OddsRatio_working_3-way'!AN198-'OddsRatio_working_3-way'!R198/3)</f>
        <v>-0.37831437196631207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2.31</v>
      </c>
      <c r="B199" s="4">
        <f>IF('True_Odds_Calculator_3-way'!B200="","",'True_Odds_Calculator_3-way'!B200)</f>
        <v>3.86</v>
      </c>
      <c r="C199" s="4">
        <f>IF('True_Odds_Calculator_3-way'!C200="","",'True_Odds_Calculator_3-way'!C200)</f>
        <v>3.02</v>
      </c>
      <c r="D199" s="9">
        <f t="shared" si="52"/>
        <v>0.42427084066115428</v>
      </c>
      <c r="E199" s="9">
        <f t="shared" si="53"/>
        <v>0.25236096929560614</v>
      </c>
      <c r="F199" s="9">
        <f t="shared" si="54"/>
        <v>0.32336819004323969</v>
      </c>
      <c r="G199" s="9">
        <f t="shared" si="55"/>
        <v>1.03586639894314</v>
      </c>
      <c r="H199" s="9">
        <f t="shared" si="56"/>
        <v>2.3569849826155136</v>
      </c>
      <c r="I199" s="9">
        <f t="shared" si="57"/>
        <v>3.9625779009773798</v>
      </c>
      <c r="J199" s="9">
        <f t="shared" si="58"/>
        <v>3.0924501258651427</v>
      </c>
      <c r="K199" s="11">
        <f t="shared" si="59"/>
        <v>0.4329004329004329</v>
      </c>
      <c r="L199" s="11">
        <f t="shared" si="60"/>
        <v>0.2590673575129534</v>
      </c>
      <c r="M199" s="11">
        <f t="shared" si="61"/>
        <v>0.33112582781456956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-0.28104927590224238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0.22987112511183472</v>
      </c>
      <c r="Q199" s="11">
        <f>2*'OddsRatio_working_3-way'!K199*'OddsRatio_working_3-way'!L199*'OddsRatio_working_3-way'!M199</f>
        <v>7.4271769018363423E-2</v>
      </c>
      <c r="R199" s="11">
        <f t="shared" si="62"/>
        <v>0</v>
      </c>
      <c r="S199" s="11">
        <f t="shared" si="63"/>
        <v>-0.81790328181379479</v>
      </c>
      <c r="T199" s="11">
        <f t="shared" si="64"/>
        <v>-0.26426600381705817</v>
      </c>
      <c r="U199" s="11">
        <f>'OddsRatio_working_3-way'!S199-'OddsRatio_working_3-way'!R199^2/3</f>
        <v>-0.81790328181379479</v>
      </c>
      <c r="V199" s="11">
        <f>'OddsRatio_working_3-way'!S199*'OddsRatio_working_3-way'!R199/3-2*'OddsRatio_working_3-way'!R199^3/27-'OddsRatio_working_3-way'!T199</f>
        <v>0.26426600381705817</v>
      </c>
      <c r="W199" s="11">
        <f>'OddsRatio_working_3-way'!V199^2+4*'OddsRatio_working_3-way'!U199^3/27</f>
        <v>-1.1222635608182194E-2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0.14235444880791362</v>
      </c>
      <c r="Y199" s="11">
        <f>IF('OddsRatio_working_3-way'!W199&gt;=0,IF('OddsRatio_working_3-way'!V199+SQRT('OddsRatio_working_3-way'!W199)&gt;0,0,PI()),ACOS('OddsRatio_working_3-way'!V199/(2*'OddsRatio_working_3-way'!X199)))</f>
        <v>0.38125820173576908</v>
      </c>
      <c r="Z199" s="11">
        <f>'OddsRatio_working_3-way'!X199^(1/3)*COS('OddsRatio_working_3-way'!Y199/3)</f>
        <v>0.51793319947157013</v>
      </c>
      <c r="AA199" s="11">
        <f>'OddsRatio_working_3-way'!X199^(1/3)*COS(('OddsRatio_working_3-way'!Y199+2*PI())/3)</f>
        <v>-0.31627908630988028</v>
      </c>
      <c r="AB199" s="11">
        <f>'OddsRatio_working_3-way'!X199^(1/3)*COS(('OddsRatio_working_3-way'!Y199+4*PI())/3)</f>
        <v>-0.20165411316168994</v>
      </c>
      <c r="AC199" s="11">
        <f>'OddsRatio_working_3-way'!X199^(1/3)*SIN('OddsRatio_working_3-way'!Y199/3)</f>
        <v>6.6178759102961324E-2</v>
      </c>
      <c r="AD199" s="11">
        <f>'OddsRatio_working_3-way'!X199^(1/3)*SIN(('OddsRatio_working_3-way'!Y199+2*PI())/3)</f>
        <v>0.41545392865425201</v>
      </c>
      <c r="AE199" s="11">
        <f>'OddsRatio_working_3-way'!X199^(1/3)*SIN(('OddsRatio_working_3-way'!Y199+4*PI())/3)</f>
        <v>-0.48163268775721335</v>
      </c>
      <c r="AF199" s="11">
        <f>-'OddsRatio_working_3-way'!U199/(3*'OddsRatio_working_3-way'!X199^(1/3))*COS(('OddsRatio_working_3-way'!Y199)/3)</f>
        <v>0.51793319947156991</v>
      </c>
      <c r="AG199" s="11">
        <f>-'OddsRatio_working_3-way'!U199/(3*'OddsRatio_working_3-way'!X199^(1/3))*COS(('OddsRatio_working_3-way'!Y199+2*PI())/3)</f>
        <v>-0.31627908630988016</v>
      </c>
      <c r="AH199" s="11">
        <f>-'OddsRatio_working_3-way'!U199/(3*'OddsRatio_working_3-way'!X199^(1/3))*COS(('OddsRatio_working_3-way'!Y199+4*PI())/3)</f>
        <v>-0.20165411316168985</v>
      </c>
      <c r="AI199" s="11">
        <f>'OddsRatio_working_3-way'!U199/(3*'OddsRatio_working_3-way'!X199^(1/3))*SIN(('OddsRatio_working_3-way'!Y199)/3)</f>
        <v>-6.6178759102961296E-2</v>
      </c>
      <c r="AJ199" s="11">
        <f>'OddsRatio_working_3-way'!U199/(3*'OddsRatio_working_3-way'!X199^(1/3))*SIN(('OddsRatio_working_3-way'!Y199+2*PI())/3)</f>
        <v>-0.41545392865425185</v>
      </c>
      <c r="AK199" s="11">
        <f>'OddsRatio_working_3-way'!U199/(3*'OddsRatio_working_3-way'!X199^(1/3))*SIN(('OddsRatio_working_3-way'!Y199+4*PI())/3)</f>
        <v>0.48163268775721313</v>
      </c>
      <c r="AL199" s="11">
        <f>'OddsRatio_working_3-way'!Z199+'OddsRatio_working_3-way'!AF199</f>
        <v>1.03586639894314</v>
      </c>
      <c r="AM199" s="11">
        <f>'OddsRatio_working_3-way'!AA199+'OddsRatio_working_3-way'!AG199</f>
        <v>-0.63255817261976044</v>
      </c>
      <c r="AN199" s="11">
        <f>'OddsRatio_working_3-way'!AB199+'OddsRatio_working_3-way'!AH199</f>
        <v>-0.40330822632337981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1.03586639894314</v>
      </c>
      <c r="AS199" s="11">
        <f>IF(('OddsRatio_working_3-way'!X199=0),IF(Q199&gt;0,-Q199^(1/3),(-Q199)^(1/3)),'OddsRatio_working_3-way'!AM199-'OddsRatio_working_3-way'!R199/3)</f>
        <v>-0.63255817261976044</v>
      </c>
      <c r="AT199" s="11">
        <f>IF(('OddsRatio_working_3-way'!X199=0),IF(Q199&gt;0,-Q199^(1/3),(-Q199)^(1/3)),'OddsRatio_working_3-way'!AN199-'OddsRatio_working_3-way'!R199/3)</f>
        <v>-0.40330822632337981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2.7</v>
      </c>
      <c r="B200" s="4">
        <f>IF('True_Odds_Calculator_3-way'!B201="","",'True_Odds_Calculator_3-way'!B201)</f>
        <v>3.29</v>
      </c>
      <c r="C200" s="4">
        <f>IF('True_Odds_Calculator_3-way'!C201="","",'True_Odds_Calculator_3-way'!C201)</f>
        <v>2.83</v>
      </c>
      <c r="D200" s="9">
        <f t="shared" si="52"/>
        <v>0.36077281573425785</v>
      </c>
      <c r="E200" s="9">
        <f t="shared" si="53"/>
        <v>0.29526781740525315</v>
      </c>
      <c r="F200" s="9">
        <f t="shared" si="54"/>
        <v>0.34395936686048884</v>
      </c>
      <c r="G200" s="9">
        <f t="shared" si="55"/>
        <v>1.0422514511778631</v>
      </c>
      <c r="H200" s="9">
        <f t="shared" si="56"/>
        <v>2.7718274670023679</v>
      </c>
      <c r="I200" s="9">
        <f t="shared" si="57"/>
        <v>3.3867558231973063</v>
      </c>
      <c r="J200" s="9">
        <f t="shared" si="58"/>
        <v>2.9073201556554893</v>
      </c>
      <c r="K200" s="11">
        <f t="shared" si="59"/>
        <v>0.37037037037037035</v>
      </c>
      <c r="L200" s="11">
        <f t="shared" si="60"/>
        <v>0.303951367781155</v>
      </c>
      <c r="M200" s="11">
        <f t="shared" si="61"/>
        <v>0.35335689045936397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-0.28339318084450027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0.23151380192204185</v>
      </c>
      <c r="Q200" s="11">
        <f>2*'OddsRatio_working_3-way'!K200*'OddsRatio_working_3-way'!L200*'OddsRatio_working_3-way'!M200</f>
        <v>7.9558007533347727E-2</v>
      </c>
      <c r="R200" s="11">
        <f t="shared" si="62"/>
        <v>0</v>
      </c>
      <c r="S200" s="11">
        <f t="shared" si="63"/>
        <v>-0.81693497787116842</v>
      </c>
      <c r="T200" s="11">
        <f t="shared" si="64"/>
        <v>-0.2807336693715356</v>
      </c>
      <c r="U200" s="11">
        <f>'OddsRatio_working_3-way'!S200-'OddsRatio_working_3-way'!R200^2/3</f>
        <v>-0.81693497787116842</v>
      </c>
      <c r="V200" s="11">
        <f>'OddsRatio_working_3-way'!S200*'OddsRatio_working_3-way'!R200/3-2*'OddsRatio_working_3-way'!R200^3/27-'OddsRatio_working_3-way'!T200</f>
        <v>0.2807336693715356</v>
      </c>
      <c r="W200" s="11">
        <f>'OddsRatio_working_3-way'!V200^2+4*'OddsRatio_working_3-way'!U200^3/27</f>
        <v>-1.9602096508225531E-3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0.14210172656378003</v>
      </c>
      <c r="Y200" s="11">
        <f>IF('OddsRatio_working_3-way'!W200&gt;=0,IF('OddsRatio_working_3-way'!V200+SQRT('OddsRatio_working_3-way'!W200)&gt;0,0,PI()),ACOS('OddsRatio_working_3-way'!V200/(2*'OddsRatio_working_3-way'!X200)))</f>
        <v>0.1564207525640493</v>
      </c>
      <c r="Z200" s="11">
        <f>'OddsRatio_working_3-way'!X200^(1/3)*COS('OddsRatio_working_3-way'!Y200/3)</f>
        <v>0.52112572558893155</v>
      </c>
      <c r="AA200" s="11">
        <f>'OddsRatio_working_3-way'!X200^(1/3)*COS(('OddsRatio_working_3-way'!Y200+2*PI())/3)</f>
        <v>-0.28411552856395761</v>
      </c>
      <c r="AB200" s="11">
        <f>'OddsRatio_working_3-way'!X200^(1/3)*COS(('OddsRatio_working_3-way'!Y200+4*PI())/3)</f>
        <v>-0.23701019702497397</v>
      </c>
      <c r="AC200" s="11">
        <f>'OddsRatio_working_3-way'!X200^(1/3)*SIN('OddsRatio_working_3-way'!Y200/3)</f>
        <v>2.7196275844298842E-2</v>
      </c>
      <c r="AD200" s="11">
        <f>'OddsRatio_working_3-way'!X200^(1/3)*SIN(('OddsRatio_working_3-way'!Y200+2*PI())/3)</f>
        <v>0.43770997900346353</v>
      </c>
      <c r="AE200" s="11">
        <f>'OddsRatio_working_3-way'!X200^(1/3)*SIN(('OddsRatio_working_3-way'!Y200+4*PI())/3)</f>
        <v>-0.46490625484776232</v>
      </c>
      <c r="AF200" s="11">
        <f>-'OddsRatio_working_3-way'!U200/(3*'OddsRatio_working_3-way'!X200^(1/3))*COS(('OddsRatio_working_3-way'!Y200)/3)</f>
        <v>0.52112572558893155</v>
      </c>
      <c r="AG200" s="11">
        <f>-'OddsRatio_working_3-way'!U200/(3*'OddsRatio_working_3-way'!X200^(1/3))*COS(('OddsRatio_working_3-way'!Y200+2*PI())/3)</f>
        <v>-0.28411552856395761</v>
      </c>
      <c r="AH200" s="11">
        <f>-'OddsRatio_working_3-way'!U200/(3*'OddsRatio_working_3-way'!X200^(1/3))*COS(('OddsRatio_working_3-way'!Y200+4*PI())/3)</f>
        <v>-0.23701019702497397</v>
      </c>
      <c r="AI200" s="11">
        <f>'OddsRatio_working_3-way'!U200/(3*'OddsRatio_working_3-way'!X200^(1/3))*SIN(('OddsRatio_working_3-way'!Y200)/3)</f>
        <v>-2.7196275844298842E-2</v>
      </c>
      <c r="AJ200" s="11">
        <f>'OddsRatio_working_3-way'!U200/(3*'OddsRatio_working_3-way'!X200^(1/3))*SIN(('OddsRatio_working_3-way'!Y200+2*PI())/3)</f>
        <v>-0.43770997900346353</v>
      </c>
      <c r="AK200" s="11">
        <f>'OddsRatio_working_3-way'!U200/(3*'OddsRatio_working_3-way'!X200^(1/3))*SIN(('OddsRatio_working_3-way'!Y200+4*PI())/3)</f>
        <v>0.46490625484776232</v>
      </c>
      <c r="AL200" s="11">
        <f>'OddsRatio_working_3-way'!Z200+'OddsRatio_working_3-way'!AF200</f>
        <v>1.0422514511778631</v>
      </c>
      <c r="AM200" s="11">
        <f>'OddsRatio_working_3-way'!AA200+'OddsRatio_working_3-way'!AG200</f>
        <v>-0.56823105712791522</v>
      </c>
      <c r="AN200" s="11">
        <f>'OddsRatio_working_3-way'!AB200+'OddsRatio_working_3-way'!AH200</f>
        <v>-0.47402039404994795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1.0422514511778631</v>
      </c>
      <c r="AS200" s="11">
        <f>IF(('OddsRatio_working_3-way'!X200=0),IF(Q200&gt;0,-Q200^(1/3),(-Q200)^(1/3)),'OddsRatio_working_3-way'!AM200-'OddsRatio_working_3-way'!R200/3)</f>
        <v>-0.56823105712791522</v>
      </c>
      <c r="AT200" s="11">
        <f>IF(('OddsRatio_working_3-way'!X200=0),IF(Q200&gt;0,-Q200^(1/3),(-Q200)^(1/3)),'OddsRatio_working_3-way'!AN200-'OddsRatio_working_3-way'!R200/3)</f>
        <v>-0.47402039404994795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4.7699999999999996</v>
      </c>
      <c r="B201" s="4">
        <f>IF('True_Odds_Calculator_3-way'!B202="","",'True_Odds_Calculator_3-way'!B202)</f>
        <v>3.7</v>
      </c>
      <c r="C201" s="4">
        <f>IF('True_Odds_Calculator_3-way'!C202="","",'True_Odds_Calculator_3-way'!C202)</f>
        <v>1.82</v>
      </c>
      <c r="D201" s="9">
        <f t="shared" si="52"/>
        <v>0.2017338747191863</v>
      </c>
      <c r="E201" s="9">
        <f t="shared" si="53"/>
        <v>0.26082800535033707</v>
      </c>
      <c r="F201" s="9">
        <f t="shared" si="54"/>
        <v>0.53743811993047708</v>
      </c>
      <c r="G201" s="9">
        <f t="shared" si="55"/>
        <v>1.0496089369624406</v>
      </c>
      <c r="H201" s="9">
        <f t="shared" si="56"/>
        <v>4.9570256923484006</v>
      </c>
      <c r="I201" s="9">
        <f t="shared" si="57"/>
        <v>3.8339441297985899</v>
      </c>
      <c r="J201" s="9">
        <f t="shared" si="58"/>
        <v>1.8606793283092011</v>
      </c>
      <c r="K201" s="11">
        <f t="shared" si="59"/>
        <v>0.20964360587002098</v>
      </c>
      <c r="L201" s="11">
        <f t="shared" si="60"/>
        <v>0.27027027027027023</v>
      </c>
      <c r="M201" s="11">
        <f t="shared" si="61"/>
        <v>0.54945054945054939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-0.25985284475850534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0.22695305714173633</v>
      </c>
      <c r="Q201" s="11">
        <f>2*'OddsRatio_working_3-way'!K201*'OddsRatio_working_3-way'!L201*'OddsRatio_working_3-way'!M201</f>
        <v>6.2264213207609422E-2</v>
      </c>
      <c r="R201" s="11">
        <f t="shared" si="62"/>
        <v>0</v>
      </c>
      <c r="S201" s="11">
        <f t="shared" si="63"/>
        <v>-0.87339069677168835</v>
      </c>
      <c r="T201" s="11">
        <f t="shared" si="64"/>
        <v>-0.23961335988249338</v>
      </c>
      <c r="U201" s="11">
        <f>'OddsRatio_working_3-way'!S201-'OddsRatio_working_3-way'!R201^2/3</f>
        <v>-0.87339069677168835</v>
      </c>
      <c r="V201" s="11">
        <f>'OddsRatio_working_3-way'!S201*'OddsRatio_working_3-way'!R201/3-2*'OddsRatio_working_3-way'!R201^3/27-'OddsRatio_working_3-way'!T201</f>
        <v>0.23961335988249338</v>
      </c>
      <c r="W201" s="11">
        <f>'OddsRatio_working_3-way'!V201^2+4*'OddsRatio_working_3-way'!U201^3/27</f>
        <v>-4.1286519373810615E-2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0.15708364142073158</v>
      </c>
      <c r="Y201" s="11">
        <f>IF('OddsRatio_working_3-way'!W201&gt;=0,IF('OddsRatio_working_3-way'!V201+SQRT('OddsRatio_working_3-way'!W201)&gt;0,0,PI()),ACOS('OddsRatio_working_3-way'!V201/(2*'OddsRatio_working_3-way'!X201)))</f>
        <v>0.70332869639035034</v>
      </c>
      <c r="Z201" s="11">
        <f>'OddsRatio_working_3-way'!X201^(1/3)*COS('OddsRatio_working_3-way'!Y201/3)</f>
        <v>0.52480446848122042</v>
      </c>
      <c r="AA201" s="11">
        <f>'OddsRatio_working_3-way'!X201^(1/3)*COS(('OddsRatio_working_3-way'!Y201+2*PI())/3)</f>
        <v>-0.37095119365307938</v>
      </c>
      <c r="AB201" s="11">
        <f>'OddsRatio_working_3-way'!X201^(1/3)*COS(('OddsRatio_working_3-way'!Y201+4*PI())/3)</f>
        <v>-0.15385327482814101</v>
      </c>
      <c r="AC201" s="11">
        <f>'OddsRatio_working_3-way'!X201^(1/3)*SIN('OddsRatio_working_3-way'!Y201/3)</f>
        <v>0.12534154187408561</v>
      </c>
      <c r="AD201" s="11">
        <f>'OddsRatio_working_3-way'!X201^(1/3)*SIN(('OddsRatio_working_3-way'!Y201+2*PI())/3)</f>
        <v>0.39182323078728382</v>
      </c>
      <c r="AE201" s="11">
        <f>'OddsRatio_working_3-way'!X201^(1/3)*SIN(('OddsRatio_working_3-way'!Y201+4*PI())/3)</f>
        <v>-0.51716477266136951</v>
      </c>
      <c r="AF201" s="11">
        <f>-'OddsRatio_working_3-way'!U201/(3*'OddsRatio_working_3-way'!X201^(1/3))*COS(('OddsRatio_working_3-way'!Y201)/3)</f>
        <v>0.52480446848122031</v>
      </c>
      <c r="AG201" s="11">
        <f>-'OddsRatio_working_3-way'!U201/(3*'OddsRatio_working_3-way'!X201^(1/3))*COS(('OddsRatio_working_3-way'!Y201+2*PI())/3)</f>
        <v>-0.37095119365307927</v>
      </c>
      <c r="AH201" s="11">
        <f>-'OddsRatio_working_3-way'!U201/(3*'OddsRatio_working_3-way'!X201^(1/3))*COS(('OddsRatio_working_3-way'!Y201+4*PI())/3)</f>
        <v>-0.15385327482814096</v>
      </c>
      <c r="AI201" s="11">
        <f>'OddsRatio_working_3-way'!U201/(3*'OddsRatio_working_3-way'!X201^(1/3))*SIN(('OddsRatio_working_3-way'!Y201)/3)</f>
        <v>-0.12534154187408558</v>
      </c>
      <c r="AJ201" s="11">
        <f>'OddsRatio_working_3-way'!U201/(3*'OddsRatio_working_3-way'!X201^(1/3))*SIN(('OddsRatio_working_3-way'!Y201+2*PI())/3)</f>
        <v>-0.39182323078728376</v>
      </c>
      <c r="AK201" s="11">
        <f>'OddsRatio_working_3-way'!U201/(3*'OddsRatio_working_3-way'!X201^(1/3))*SIN(('OddsRatio_working_3-way'!Y201+4*PI())/3)</f>
        <v>0.5171647726613694</v>
      </c>
      <c r="AL201" s="11">
        <f>'OddsRatio_working_3-way'!Z201+'OddsRatio_working_3-way'!AF201</f>
        <v>1.0496089369624406</v>
      </c>
      <c r="AM201" s="11">
        <f>'OddsRatio_working_3-way'!AA201+'OddsRatio_working_3-way'!AG201</f>
        <v>-0.74190238730615865</v>
      </c>
      <c r="AN201" s="11">
        <f>'OddsRatio_working_3-way'!AB201+'OddsRatio_working_3-way'!AH201</f>
        <v>-0.30770654965628197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1.0496089369624406</v>
      </c>
      <c r="AS201" s="11">
        <f>IF(('OddsRatio_working_3-way'!X201=0),IF(Q201&gt;0,-Q201^(1/3),(-Q201)^(1/3)),'OddsRatio_working_3-way'!AM201-'OddsRatio_working_3-way'!R201/3)</f>
        <v>-0.74190238730615865</v>
      </c>
      <c r="AT201" s="11">
        <f>IF(('OddsRatio_working_3-way'!X201=0),IF(Q201&gt;0,-Q201^(1/3),(-Q201)^(1/3)),'OddsRatio_working_3-way'!AN201-'OddsRatio_working_3-way'!R201/3)</f>
        <v>-0.30770654965628197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2.79</v>
      </c>
      <c r="B202" s="4">
        <f>IF('True_Odds_Calculator_3-way'!B203="","",'True_Odds_Calculator_3-way'!B203)</f>
        <v>3.61</v>
      </c>
      <c r="C202" s="4">
        <f>IF('True_Odds_Calculator_3-way'!C203="","",'True_Odds_Calculator_3-way'!C203)</f>
        <v>2.5499999999999998</v>
      </c>
      <c r="D202" s="9">
        <f t="shared" si="52"/>
        <v>0.34892958213770253</v>
      </c>
      <c r="E202" s="9">
        <f t="shared" si="53"/>
        <v>0.26876799091635351</v>
      </c>
      <c r="F202" s="9">
        <f t="shared" si="54"/>
        <v>0.3823024269459438</v>
      </c>
      <c r="G202" s="9">
        <f t="shared" si="55"/>
        <v>1.0424065744082498</v>
      </c>
      <c r="H202" s="9">
        <f t="shared" si="56"/>
        <v>2.865907768190767</v>
      </c>
      <c r="I202" s="9">
        <f t="shared" si="57"/>
        <v>3.7206811592055318</v>
      </c>
      <c r="J202" s="9">
        <f t="shared" si="58"/>
        <v>2.615730190332787</v>
      </c>
      <c r="K202" s="11">
        <f t="shared" si="59"/>
        <v>0.35842293906810035</v>
      </c>
      <c r="L202" s="11">
        <f t="shared" si="60"/>
        <v>0.2770083102493075</v>
      </c>
      <c r="M202" s="11">
        <f t="shared" si="61"/>
        <v>0.39215686274509809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-0.28195100754983415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0.23166764298030493</v>
      </c>
      <c r="Q202" s="11">
        <f>2*'OddsRatio_working_3-way'!K202*'OddsRatio_working_3-way'!L202*'OddsRatio_working_3-way'!M202</f>
        <v>7.7871476632035294E-2</v>
      </c>
      <c r="R202" s="11">
        <f t="shared" si="62"/>
        <v>0</v>
      </c>
      <c r="S202" s="11">
        <f t="shared" si="63"/>
        <v>-0.82165921304380596</v>
      </c>
      <c r="T202" s="11">
        <f t="shared" si="64"/>
        <v>-0.2761879707710273</v>
      </c>
      <c r="U202" s="11">
        <f>'OddsRatio_working_3-way'!S202-'OddsRatio_working_3-way'!R202^2/3</f>
        <v>-0.82165921304380596</v>
      </c>
      <c r="V202" s="11">
        <f>'OddsRatio_working_3-way'!S202*'OddsRatio_working_3-way'!R202/3-2*'OddsRatio_working_3-way'!R202^3/27-'OddsRatio_working_3-way'!T202</f>
        <v>0.2761879707710273</v>
      </c>
      <c r="W202" s="11">
        <f>'OddsRatio_working_3-way'!V202^2+4*'OddsRatio_working_3-way'!U202^3/27</f>
        <v>-5.9012035376864308E-3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0.14333614228126856</v>
      </c>
      <c r="Y202" s="11">
        <f>IF('OddsRatio_working_3-way'!W202&gt;=0,IF('OddsRatio_working_3-way'!V202+SQRT('OddsRatio_working_3-way'!W202)&gt;0,0,PI()),ACOS('OddsRatio_working_3-way'!V202/(2*'OddsRatio_working_3-way'!X202)))</f>
        <v>0.27128433494477888</v>
      </c>
      <c r="Z202" s="11">
        <f>'OddsRatio_working_3-way'!X202^(1/3)*COS('OddsRatio_working_3-way'!Y202/3)</f>
        <v>0.5212032872041249</v>
      </c>
      <c r="AA202" s="11">
        <f>'OddsRatio_working_3-way'!X202^(1/3)*COS(('OddsRatio_working_3-way'!Y202+2*PI())/3)</f>
        <v>-0.30153028047971037</v>
      </c>
      <c r="AB202" s="11">
        <f>'OddsRatio_working_3-way'!X202^(1/3)*COS(('OddsRatio_working_3-way'!Y202+4*PI())/3)</f>
        <v>-0.21967300672441462</v>
      </c>
      <c r="AC202" s="11">
        <f>'OddsRatio_working_3-way'!X202^(1/3)*SIN('OddsRatio_working_3-way'!Y202/3)</f>
        <v>4.7260319037749049E-2</v>
      </c>
      <c r="AD202" s="11">
        <f>'OddsRatio_working_3-way'!X202^(1/3)*SIN(('OddsRatio_working_3-way'!Y202+2*PI())/3)</f>
        <v>0.42774512773585455</v>
      </c>
      <c r="AE202" s="11">
        <f>'OddsRatio_working_3-way'!X202^(1/3)*SIN(('OddsRatio_working_3-way'!Y202+4*PI())/3)</f>
        <v>-0.47500544677360346</v>
      </c>
      <c r="AF202" s="11">
        <f>-'OddsRatio_working_3-way'!U202/(3*'OddsRatio_working_3-way'!X202^(1/3))*COS(('OddsRatio_working_3-way'!Y202)/3)</f>
        <v>0.5212032872041249</v>
      </c>
      <c r="AG202" s="11">
        <f>-'OddsRatio_working_3-way'!U202/(3*'OddsRatio_working_3-way'!X202^(1/3))*COS(('OddsRatio_working_3-way'!Y202+2*PI())/3)</f>
        <v>-0.30153028047971037</v>
      </c>
      <c r="AH202" s="11">
        <f>-'OddsRatio_working_3-way'!U202/(3*'OddsRatio_working_3-way'!X202^(1/3))*COS(('OddsRatio_working_3-way'!Y202+4*PI())/3)</f>
        <v>-0.21967300672441462</v>
      </c>
      <c r="AI202" s="11">
        <f>'OddsRatio_working_3-way'!U202/(3*'OddsRatio_working_3-way'!X202^(1/3))*SIN(('OddsRatio_working_3-way'!Y202)/3)</f>
        <v>-4.7260319037749049E-2</v>
      </c>
      <c r="AJ202" s="11">
        <f>'OddsRatio_working_3-way'!U202/(3*'OddsRatio_working_3-way'!X202^(1/3))*SIN(('OddsRatio_working_3-way'!Y202+2*PI())/3)</f>
        <v>-0.42774512773585455</v>
      </c>
      <c r="AK202" s="11">
        <f>'OddsRatio_working_3-way'!U202/(3*'OddsRatio_working_3-way'!X202^(1/3))*SIN(('OddsRatio_working_3-way'!Y202+4*PI())/3)</f>
        <v>0.47500544677360346</v>
      </c>
      <c r="AL202" s="11">
        <f>'OddsRatio_working_3-way'!Z202+'OddsRatio_working_3-way'!AF202</f>
        <v>1.0424065744082498</v>
      </c>
      <c r="AM202" s="11">
        <f>'OddsRatio_working_3-way'!AA202+'OddsRatio_working_3-way'!AG202</f>
        <v>-0.60306056095942073</v>
      </c>
      <c r="AN202" s="11">
        <f>'OddsRatio_working_3-way'!AB202+'OddsRatio_working_3-way'!AH202</f>
        <v>-0.43934601344882923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1.0424065744082498</v>
      </c>
      <c r="AS202" s="11">
        <f>IF(('OddsRatio_working_3-way'!X202=0),IF(Q202&gt;0,-Q202^(1/3),(-Q202)^(1/3)),'OddsRatio_working_3-way'!AM202-'OddsRatio_working_3-way'!R202/3)</f>
        <v>-0.60306056095942073</v>
      </c>
      <c r="AT202" s="11">
        <f>IF(('OddsRatio_working_3-way'!X202=0),IF(Q202&gt;0,-Q202^(1/3),(-Q202)^(1/3)),'OddsRatio_working_3-way'!AN202-'OddsRatio_working_3-way'!R202/3)</f>
        <v>-0.43934601344882923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1.26</v>
      </c>
      <c r="B203" s="4">
        <f>IF('True_Odds_Calculator_3-way'!B204="","",'True_Odds_Calculator_3-way'!B204)</f>
        <v>6.53</v>
      </c>
      <c r="C203" s="4">
        <f>IF('True_Odds_Calculator_3-way'!C204="","",'True_Odds_Calculator_3-way'!C204)</f>
        <v>12.17</v>
      </c>
      <c r="D203" s="9">
        <f t="shared" si="52"/>
        <v>0.78041764676385239</v>
      </c>
      <c r="E203" s="9">
        <f t="shared" si="53"/>
        <v>0.14317579107523731</v>
      </c>
      <c r="F203" s="9">
        <f t="shared" si="54"/>
        <v>7.640656216091013E-2</v>
      </c>
      <c r="G203" s="9">
        <f t="shared" si="55"/>
        <v>1.0821737770138784</v>
      </c>
      <c r="H203" s="9">
        <f t="shared" si="56"/>
        <v>1.2813651820236085</v>
      </c>
      <c r="I203" s="9">
        <f t="shared" si="57"/>
        <v>6.9844209868867493</v>
      </c>
      <c r="J203" s="9">
        <f t="shared" si="58"/>
        <v>13.087881089245023</v>
      </c>
      <c r="K203" s="11">
        <f t="shared" si="59"/>
        <v>0.79365079365079361</v>
      </c>
      <c r="L203" s="11">
        <f t="shared" si="60"/>
        <v>0.15313935681470137</v>
      </c>
      <c r="M203" s="11">
        <f t="shared" si="61"/>
        <v>8.2169268693508629E-2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-0.16039002229909249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0.16937587168403534</v>
      </c>
      <c r="Q203" s="11">
        <f>2*'OddsRatio_working_3-way'!K203*'OddsRatio_working_3-way'!L203*'OddsRatio_working_3-way'!M203</f>
        <v>1.9973569774060774E-2</v>
      </c>
      <c r="R203" s="11">
        <f t="shared" si="62"/>
        <v>0</v>
      </c>
      <c r="S203" s="11">
        <f t="shared" si="63"/>
        <v>-1.0560249899347616</v>
      </c>
      <c r="T203" s="11">
        <f t="shared" si="64"/>
        <v>-0.12453124881306153</v>
      </c>
      <c r="U203" s="11">
        <f>'OddsRatio_working_3-way'!S203-'OddsRatio_working_3-way'!R203^2/3</f>
        <v>-1.0560249899347616</v>
      </c>
      <c r="V203" s="11">
        <f>'OddsRatio_working_3-way'!S203*'OddsRatio_working_3-way'!R203/3-2*'OddsRatio_working_3-way'!R203^3/27-'OddsRatio_working_3-way'!T203</f>
        <v>0.12453124881306153</v>
      </c>
      <c r="W203" s="11">
        <f>'OddsRatio_working_3-way'!V203^2+4*'OddsRatio_working_3-way'!U203^3/27</f>
        <v>-0.15896118577366566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0.20884756265312646</v>
      </c>
      <c r="Y203" s="11">
        <f>IF('OddsRatio_working_3-way'!W203&gt;=0,IF('OddsRatio_working_3-way'!V203+SQRT('OddsRatio_working_3-way'!W203)&gt;0,0,PI()),ACOS('OddsRatio_working_3-way'!V203/(2*'OddsRatio_working_3-way'!X203)))</f>
        <v>1.2680538290567058</v>
      </c>
      <c r="Z203" s="11">
        <f>'OddsRatio_working_3-way'!X203^(1/3)*COS('OddsRatio_working_3-way'!Y203/3)</f>
        <v>0.5410868885069392</v>
      </c>
      <c r="AA203" s="11">
        <f>'OddsRatio_working_3-way'!X203^(1/3)*COS(('OddsRatio_working_3-way'!Y203+2*PI())/3)</f>
        <v>-0.48131579015800191</v>
      </c>
      <c r="AB203" s="11">
        <f>'OddsRatio_working_3-way'!X203^(1/3)*COS(('OddsRatio_working_3-way'!Y203+4*PI())/3)</f>
        <v>-5.9771098348937374E-2</v>
      </c>
      <c r="AC203" s="11">
        <f>'OddsRatio_working_3-way'!X203^(1/3)*SIN('OddsRatio_working_3-way'!Y203/3)</f>
        <v>0.24337894129142124</v>
      </c>
      <c r="AD203" s="11">
        <f>'OddsRatio_working_3-way'!X203^(1/3)*SIN(('OddsRatio_working_3-way'!Y203+2*PI())/3)</f>
        <v>0.34690552045597689</v>
      </c>
      <c r="AE203" s="11">
        <f>'OddsRatio_working_3-way'!X203^(1/3)*SIN(('OddsRatio_working_3-way'!Y203+4*PI())/3)</f>
        <v>-0.59028446174739813</v>
      </c>
      <c r="AF203" s="11">
        <f>-'OddsRatio_working_3-way'!U203/(3*'OddsRatio_working_3-way'!X203^(1/3))*COS(('OddsRatio_working_3-way'!Y203)/3)</f>
        <v>0.5410868885069392</v>
      </c>
      <c r="AG203" s="11">
        <f>-'OddsRatio_working_3-way'!U203/(3*'OddsRatio_working_3-way'!X203^(1/3))*COS(('OddsRatio_working_3-way'!Y203+2*PI())/3)</f>
        <v>-0.48131579015800191</v>
      </c>
      <c r="AH203" s="11">
        <f>-'OddsRatio_working_3-way'!U203/(3*'OddsRatio_working_3-way'!X203^(1/3))*COS(('OddsRatio_working_3-way'!Y203+4*PI())/3)</f>
        <v>-5.9771098348937374E-2</v>
      </c>
      <c r="AI203" s="11">
        <f>'OddsRatio_working_3-way'!U203/(3*'OddsRatio_working_3-way'!X203^(1/3))*SIN(('OddsRatio_working_3-way'!Y203)/3)</f>
        <v>-0.24337894129142124</v>
      </c>
      <c r="AJ203" s="11">
        <f>'OddsRatio_working_3-way'!U203/(3*'OddsRatio_working_3-way'!X203^(1/3))*SIN(('OddsRatio_working_3-way'!Y203+2*PI())/3)</f>
        <v>-0.34690552045597689</v>
      </c>
      <c r="AK203" s="11">
        <f>'OddsRatio_working_3-way'!U203/(3*'OddsRatio_working_3-way'!X203^(1/3))*SIN(('OddsRatio_working_3-way'!Y203+4*PI())/3)</f>
        <v>0.59028446174739813</v>
      </c>
      <c r="AL203" s="11">
        <f>'OddsRatio_working_3-way'!Z203+'OddsRatio_working_3-way'!AF203</f>
        <v>1.0821737770138784</v>
      </c>
      <c r="AM203" s="11">
        <f>'OddsRatio_working_3-way'!AA203+'OddsRatio_working_3-way'!AG203</f>
        <v>-0.96263158031600382</v>
      </c>
      <c r="AN203" s="11">
        <f>'OddsRatio_working_3-way'!AB203+'OddsRatio_working_3-way'!AH203</f>
        <v>-0.11954219669787475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1.0821737770138784</v>
      </c>
      <c r="AS203" s="11">
        <f>IF(('OddsRatio_working_3-way'!X203=0),IF(Q203&gt;0,-Q203^(1/3),(-Q203)^(1/3)),'OddsRatio_working_3-way'!AM203-'OddsRatio_working_3-way'!R203/3)</f>
        <v>-0.96263158031600382</v>
      </c>
      <c r="AT203" s="11">
        <f>IF(('OddsRatio_working_3-way'!X203=0),IF(Q203&gt;0,-Q203^(1/3),(-Q203)^(1/3)),'OddsRatio_working_3-way'!AN203-'OddsRatio_working_3-way'!R203/3)</f>
        <v>-0.11954219669787475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4.91</v>
      </c>
      <c r="B204" s="4">
        <f>IF('True_Odds_Calculator_3-way'!B205="","",'True_Odds_Calculator_3-way'!B205)</f>
        <v>3.88</v>
      </c>
      <c r="C204" s="4">
        <f>IF('True_Odds_Calculator_3-way'!C205="","",'True_Odds_Calculator_3-way'!C205)</f>
        <v>1.78</v>
      </c>
      <c r="D204" s="9">
        <f t="shared" si="52"/>
        <v>0.19743239458131015</v>
      </c>
      <c r="E204" s="9">
        <f t="shared" si="53"/>
        <v>0.25036383130548406</v>
      </c>
      <c r="F204" s="9">
        <f t="shared" si="54"/>
        <v>0.55220377411320576</v>
      </c>
      <c r="G204" s="9">
        <f t="shared" si="55"/>
        <v>1.0396483189884826</v>
      </c>
      <c r="H204" s="9">
        <f t="shared" si="56"/>
        <v>5.0650249272449663</v>
      </c>
      <c r="I204" s="9">
        <f t="shared" si="57"/>
        <v>3.9941871586868292</v>
      </c>
      <c r="J204" s="9">
        <f t="shared" si="58"/>
        <v>1.8109256888110163</v>
      </c>
      <c r="K204" s="11">
        <f t="shared" si="59"/>
        <v>0.20366598778004072</v>
      </c>
      <c r="L204" s="11">
        <f t="shared" si="60"/>
        <v>0.25773195876288663</v>
      </c>
      <c r="M204" s="11">
        <f t="shared" si="61"/>
        <v>0.5617977528089888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-0.25901840684740474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0.22323519163310965</v>
      </c>
      <c r="Q204" s="11">
        <f>2*'OddsRatio_working_3-way'!K204*'OddsRatio_working_3-way'!L204*'OddsRatio_working_3-way'!M204</f>
        <v>5.8978914566211273E-2</v>
      </c>
      <c r="R204" s="11">
        <f t="shared" si="62"/>
        <v>0</v>
      </c>
      <c r="S204" s="11">
        <f t="shared" si="63"/>
        <v>-0.86185068601948422</v>
      </c>
      <c r="T204" s="11">
        <f t="shared" si="64"/>
        <v>-0.22770163435125082</v>
      </c>
      <c r="U204" s="11">
        <f>'OddsRatio_working_3-way'!S204-'OddsRatio_working_3-way'!R204^2/3</f>
        <v>-0.86185068601948422</v>
      </c>
      <c r="V204" s="11">
        <f>'OddsRatio_working_3-way'!S204*'OddsRatio_working_3-way'!R204/3-2*'OddsRatio_working_3-way'!R204^3/27-'OddsRatio_working_3-way'!T204</f>
        <v>0.22770163435125082</v>
      </c>
      <c r="W204" s="11">
        <f>'OddsRatio_working_3-way'!V204^2+4*'OddsRatio_working_3-way'!U204^3/27</f>
        <v>-4.2992135355052107E-2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0.15398065596145741</v>
      </c>
      <c r="Y204" s="11">
        <f>IF('OddsRatio_working_3-way'!W204&gt;=0,IF('OddsRatio_working_3-way'!V204+SQRT('OddsRatio_working_3-way'!W204)&gt;0,0,PI()),ACOS('OddsRatio_working_3-way'!V204/(2*'OddsRatio_working_3-way'!X204)))</f>
        <v>0.73864150303092735</v>
      </c>
      <c r="Z204" s="11">
        <f>'OddsRatio_working_3-way'!X204^(1/3)*COS('OddsRatio_working_3-way'!Y204/3)</f>
        <v>0.51982415949424132</v>
      </c>
      <c r="AA204" s="11">
        <f>'OddsRatio_working_3-way'!X204^(1/3)*COS(('OddsRatio_working_3-way'!Y204+2*PI())/3)</f>
        <v>-0.37304829812766521</v>
      </c>
      <c r="AB204" s="11">
        <f>'OddsRatio_working_3-way'!X204^(1/3)*COS(('OddsRatio_working_3-way'!Y204+4*PI())/3)</f>
        <v>-0.14677586136657647</v>
      </c>
      <c r="AC204" s="11">
        <f>'OddsRatio_working_3-way'!X204^(1/3)*SIN('OddsRatio_working_3-way'!Y204/3)</f>
        <v>0.13063845227420737</v>
      </c>
      <c r="AD204" s="11">
        <f>'OddsRatio_working_3-way'!X204^(1/3)*SIN(('OddsRatio_working_3-way'!Y204+2*PI())/3)</f>
        <v>0.38486170148580312</v>
      </c>
      <c r="AE204" s="11">
        <f>'OddsRatio_working_3-way'!X204^(1/3)*SIN(('OddsRatio_working_3-way'!Y204+4*PI())/3)</f>
        <v>-0.51550015376001035</v>
      </c>
      <c r="AF204" s="11">
        <f>-'OddsRatio_working_3-way'!U204/(3*'OddsRatio_working_3-way'!X204^(1/3))*COS(('OddsRatio_working_3-way'!Y204)/3)</f>
        <v>0.51982415949424132</v>
      </c>
      <c r="AG204" s="11">
        <f>-'OddsRatio_working_3-way'!U204/(3*'OddsRatio_working_3-way'!X204^(1/3))*COS(('OddsRatio_working_3-way'!Y204+2*PI())/3)</f>
        <v>-0.37304829812766521</v>
      </c>
      <c r="AH204" s="11">
        <f>-'OddsRatio_working_3-way'!U204/(3*'OddsRatio_working_3-way'!X204^(1/3))*COS(('OddsRatio_working_3-way'!Y204+4*PI())/3)</f>
        <v>-0.14677586136657647</v>
      </c>
      <c r="AI204" s="11">
        <f>'OddsRatio_working_3-way'!U204/(3*'OddsRatio_working_3-way'!X204^(1/3))*SIN(('OddsRatio_working_3-way'!Y204)/3)</f>
        <v>-0.13063845227420737</v>
      </c>
      <c r="AJ204" s="11">
        <f>'OddsRatio_working_3-way'!U204/(3*'OddsRatio_working_3-way'!X204^(1/3))*SIN(('OddsRatio_working_3-way'!Y204+2*PI())/3)</f>
        <v>-0.38486170148580312</v>
      </c>
      <c r="AK204" s="11">
        <f>'OddsRatio_working_3-way'!U204/(3*'OddsRatio_working_3-way'!X204^(1/3))*SIN(('OddsRatio_working_3-way'!Y204+4*PI())/3)</f>
        <v>0.51550015376001035</v>
      </c>
      <c r="AL204" s="11">
        <f>'OddsRatio_working_3-way'!Z204+'OddsRatio_working_3-way'!AF204</f>
        <v>1.0396483189884826</v>
      </c>
      <c r="AM204" s="11">
        <f>'OddsRatio_working_3-way'!AA204+'OddsRatio_working_3-way'!AG204</f>
        <v>-0.74609659625533042</v>
      </c>
      <c r="AN204" s="11">
        <f>'OddsRatio_working_3-way'!AB204+'OddsRatio_working_3-way'!AH204</f>
        <v>-0.29355172273315294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1.0396483189884826</v>
      </c>
      <c r="AS204" s="11">
        <f>IF(('OddsRatio_working_3-way'!X204=0),IF(Q204&gt;0,-Q204^(1/3),(-Q204)^(1/3)),'OddsRatio_working_3-way'!AM204-'OddsRatio_working_3-way'!R204/3)</f>
        <v>-0.74609659625533042</v>
      </c>
      <c r="AT204" s="11">
        <f>IF(('OddsRatio_working_3-way'!X204=0),IF(Q204&gt;0,-Q204^(1/3),(-Q204)^(1/3)),'OddsRatio_working_3-way'!AN204-'OddsRatio_working_3-way'!R204/3)</f>
        <v>-0.29355172273315294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5.54</v>
      </c>
      <c r="B205" s="4">
        <f>IF('True_Odds_Calculator_3-way'!B206="","",'True_Odds_Calculator_3-way'!B206)</f>
        <v>3.67</v>
      </c>
      <c r="C205" s="4">
        <f>IF('True_Odds_Calculator_3-way'!C206="","",'True_Odds_Calculator_3-way'!C206)</f>
        <v>1.75</v>
      </c>
      <c r="D205" s="9">
        <f t="shared" si="52"/>
        <v>0.17444402362893166</v>
      </c>
      <c r="E205" s="9">
        <f t="shared" si="53"/>
        <v>0.26432585886322385</v>
      </c>
      <c r="F205" s="9">
        <f t="shared" si="54"/>
        <v>0.56123011750784413</v>
      </c>
      <c r="G205" s="9">
        <f t="shared" si="55"/>
        <v>1.0424004196128411</v>
      </c>
      <c r="H205" s="9">
        <f t="shared" si="56"/>
        <v>5.7324979050422984</v>
      </c>
      <c r="I205" s="9">
        <f t="shared" si="57"/>
        <v>3.7832091203662852</v>
      </c>
      <c r="J205" s="9">
        <f t="shared" si="58"/>
        <v>1.7818003147096313</v>
      </c>
      <c r="K205" s="11">
        <f t="shared" si="59"/>
        <v>0.18050541516245489</v>
      </c>
      <c r="L205" s="11">
        <f t="shared" si="60"/>
        <v>0.27247956403269757</v>
      </c>
      <c r="M205" s="11">
        <f t="shared" si="61"/>
        <v>0.5714285714285714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-0.25551388184308033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0.22371710466222511</v>
      </c>
      <c r="Q205" s="11">
        <f>2*'OddsRatio_working_3-way'!K205*'OddsRatio_working_3-way'!L205*'OddsRatio_working_3-way'!M205</f>
        <v>5.6210327804579185E-2</v>
      </c>
      <c r="R205" s="11">
        <f t="shared" si="62"/>
        <v>0</v>
      </c>
      <c r="S205" s="11">
        <f t="shared" si="63"/>
        <v>-0.87555753545953052</v>
      </c>
      <c r="T205" s="11">
        <f t="shared" si="64"/>
        <v>-0.21998933051747005</v>
      </c>
      <c r="U205" s="11">
        <f>'OddsRatio_working_3-way'!S205-'OddsRatio_working_3-way'!R205^2/3</f>
        <v>-0.87555753545953052</v>
      </c>
      <c r="V205" s="11">
        <f>'OddsRatio_working_3-way'!S205*'OddsRatio_working_3-way'!R205/3-2*'OddsRatio_working_3-way'!R205^3/27-'OddsRatio_working_3-way'!T205</f>
        <v>0.21998933051747005</v>
      </c>
      <c r="W205" s="11">
        <f>'OddsRatio_working_3-way'!V205^2+4*'OddsRatio_working_3-way'!U205^3/27</f>
        <v>-5.1042217481010406E-2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0.15766857884700353</v>
      </c>
      <c r="Y205" s="11">
        <f>IF('OddsRatio_working_3-way'!W205&gt;=0,IF('OddsRatio_working_3-way'!V205+SQRT('OddsRatio_working_3-way'!W205)&gt;0,0,PI()),ACOS('OddsRatio_working_3-way'!V205/(2*'OddsRatio_working_3-way'!X205)))</f>
        <v>0.79870915779197049</v>
      </c>
      <c r="Z205" s="11">
        <f>'OddsRatio_working_3-way'!X205^(1/3)*COS('OddsRatio_working_3-way'!Y205/3)</f>
        <v>0.52120020980642057</v>
      </c>
      <c r="AA205" s="11">
        <f>'OddsRatio_working_3-way'!X205^(1/3)*COS(('OddsRatio_working_3-way'!Y205+2*PI())/3)</f>
        <v>-0.38369413334565788</v>
      </c>
      <c r="AB205" s="11">
        <f>'OddsRatio_working_3-way'!X205^(1/3)*COS(('OddsRatio_working_3-way'!Y205+4*PI())/3)</f>
        <v>-0.13750607646076252</v>
      </c>
      <c r="AC205" s="11">
        <f>'OddsRatio_working_3-way'!X205^(1/3)*SIN('OddsRatio_working_3-way'!Y205/3)</f>
        <v>0.14213674091376527</v>
      </c>
      <c r="AD205" s="11">
        <f>'OddsRatio_working_3-way'!X205^(1/3)*SIN(('OddsRatio_working_3-way'!Y205+2*PI())/3)</f>
        <v>0.38030425169325693</v>
      </c>
      <c r="AE205" s="11">
        <f>'OddsRatio_working_3-way'!X205^(1/3)*SIN(('OddsRatio_working_3-way'!Y205+4*PI())/3)</f>
        <v>-0.52244099260702215</v>
      </c>
      <c r="AF205" s="11">
        <f>-'OddsRatio_working_3-way'!U205/(3*'OddsRatio_working_3-way'!X205^(1/3))*COS(('OddsRatio_working_3-way'!Y205)/3)</f>
        <v>0.52120020980642046</v>
      </c>
      <c r="AG205" s="11">
        <f>-'OddsRatio_working_3-way'!U205/(3*'OddsRatio_working_3-way'!X205^(1/3))*COS(('OddsRatio_working_3-way'!Y205+2*PI())/3)</f>
        <v>-0.38369413334565783</v>
      </c>
      <c r="AH205" s="11">
        <f>-'OddsRatio_working_3-way'!U205/(3*'OddsRatio_working_3-way'!X205^(1/3))*COS(('OddsRatio_working_3-way'!Y205+4*PI())/3)</f>
        <v>-0.13750607646076249</v>
      </c>
      <c r="AI205" s="11">
        <f>'OddsRatio_working_3-way'!U205/(3*'OddsRatio_working_3-way'!X205^(1/3))*SIN(('OddsRatio_working_3-way'!Y205)/3)</f>
        <v>-0.14213674091376524</v>
      </c>
      <c r="AJ205" s="11">
        <f>'OddsRatio_working_3-way'!U205/(3*'OddsRatio_working_3-way'!X205^(1/3))*SIN(('OddsRatio_working_3-way'!Y205+2*PI())/3)</f>
        <v>-0.38030425169325682</v>
      </c>
      <c r="AK205" s="11">
        <f>'OddsRatio_working_3-way'!U205/(3*'OddsRatio_working_3-way'!X205^(1/3))*SIN(('OddsRatio_working_3-way'!Y205+4*PI())/3)</f>
        <v>0.52244099260702204</v>
      </c>
      <c r="AL205" s="11">
        <f>'OddsRatio_working_3-way'!Z205+'OddsRatio_working_3-way'!AF205</f>
        <v>1.0424004196128411</v>
      </c>
      <c r="AM205" s="11">
        <f>'OddsRatio_working_3-way'!AA205+'OddsRatio_working_3-way'!AG205</f>
        <v>-0.76738826669131566</v>
      </c>
      <c r="AN205" s="11">
        <f>'OddsRatio_working_3-way'!AB205+'OddsRatio_working_3-way'!AH205</f>
        <v>-0.27501215292152503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1.0424004196128411</v>
      </c>
      <c r="AS205" s="11">
        <f>IF(('OddsRatio_working_3-way'!X205=0),IF(Q205&gt;0,-Q205^(1/3),(-Q205)^(1/3)),'OddsRatio_working_3-way'!AM205-'OddsRatio_working_3-way'!R205/3)</f>
        <v>-0.76738826669131566</v>
      </c>
      <c r="AT205" s="11">
        <f>IF(('OddsRatio_working_3-way'!X205=0),IF(Q205&gt;0,-Q205^(1/3),(-Q205)^(1/3)),'OddsRatio_working_3-way'!AN205-'OddsRatio_working_3-way'!R205/3)</f>
        <v>-0.27501215292152503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2.4500000000000002</v>
      </c>
      <c r="B206" s="4">
        <f>IF('True_Odds_Calculator_3-way'!B207="","",'True_Odds_Calculator_3-way'!B207)</f>
        <v>3.43</v>
      </c>
      <c r="C206" s="4">
        <f>IF('True_Odds_Calculator_3-way'!C207="","",'True_Odds_Calculator_3-way'!C207)</f>
        <v>3.05</v>
      </c>
      <c r="D206" s="9">
        <f t="shared" si="52"/>
        <v>0.39817209259878739</v>
      </c>
      <c r="E206" s="9">
        <f t="shared" si="53"/>
        <v>0.28304342720132719</v>
      </c>
      <c r="F206" s="9">
        <f t="shared" si="54"/>
        <v>0.31878448019988542</v>
      </c>
      <c r="G206" s="9">
        <f t="shared" si="55"/>
        <v>1.0423978399220424</v>
      </c>
      <c r="H206" s="9">
        <f t="shared" si="56"/>
        <v>2.5114768678869623</v>
      </c>
      <c r="I206" s="9">
        <f t="shared" si="57"/>
        <v>3.5330267510105635</v>
      </c>
      <c r="J206" s="9">
        <f t="shared" si="58"/>
        <v>3.136915571840186</v>
      </c>
      <c r="K206" s="11">
        <f t="shared" si="59"/>
        <v>0.4081632653061224</v>
      </c>
      <c r="L206" s="11">
        <f t="shared" si="60"/>
        <v>0.29154518950437314</v>
      </c>
      <c r="M206" s="11">
        <f t="shared" si="61"/>
        <v>0.32786885245901642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-0.28181758771472065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0.23136339561872638</v>
      </c>
      <c r="Q206" s="11">
        <f>2*'OddsRatio_working_3-way'!K206*'OddsRatio_working_3-way'!L206*'OddsRatio_working_3-way'!M206</f>
        <v>7.8031499365506352E-2</v>
      </c>
      <c r="R206" s="11">
        <f t="shared" si="62"/>
        <v>0</v>
      </c>
      <c r="S206" s="11">
        <f t="shared" si="63"/>
        <v>-0.82096861837073054</v>
      </c>
      <c r="T206" s="11">
        <f t="shared" si="64"/>
        <v>-0.27688654919754818</v>
      </c>
      <c r="U206" s="11">
        <f>'OddsRatio_working_3-way'!S206-'OddsRatio_working_3-way'!R206^2/3</f>
        <v>-0.82096861837073054</v>
      </c>
      <c r="V206" s="11">
        <f>'OddsRatio_working_3-way'!S206*'OddsRatio_working_3-way'!R206/3-2*'OddsRatio_working_3-way'!R206^3/27-'OddsRatio_working_3-way'!T206</f>
        <v>0.27688654919754818</v>
      </c>
      <c r="W206" s="11">
        <f>'OddsRatio_working_3-way'!V206^2+4*'OddsRatio_working_3-way'!U206^3/27</f>
        <v>-5.3077953047662718E-3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0.14315547180538765</v>
      </c>
      <c r="Y206" s="11">
        <f>IF('OddsRatio_working_3-way'!W206&gt;=0,IF('OddsRatio_working_3-way'!V206+SQRT('OddsRatio_working_3-way'!W206)&gt;0,0,PI()),ACOS('OddsRatio_working_3-way'!V206/(2*'OddsRatio_working_3-way'!X206)))</f>
        <v>0.25728904694840393</v>
      </c>
      <c r="Z206" s="11">
        <f>'OddsRatio_working_3-way'!X206^(1/3)*COS('OddsRatio_working_3-way'!Y206/3)</f>
        <v>0.5211989199610213</v>
      </c>
      <c r="AA206" s="11">
        <f>'OddsRatio_working_3-way'!X206^(1/3)*COS(('OddsRatio_working_3-way'!Y206+2*PI())/3)</f>
        <v>-0.29940563173554652</v>
      </c>
      <c r="AB206" s="11">
        <f>'OddsRatio_working_3-way'!X206^(1/3)*COS(('OddsRatio_working_3-way'!Y206+4*PI())/3)</f>
        <v>-0.22179328822547489</v>
      </c>
      <c r="AC206" s="11">
        <f>'OddsRatio_working_3-way'!X206^(1/3)*SIN('OddsRatio_working_3-way'!Y206/3)</f>
        <v>4.4809507417977512E-2</v>
      </c>
      <c r="AD206" s="11">
        <f>'OddsRatio_working_3-way'!X206^(1/3)*SIN(('OddsRatio_working_3-way'!Y206+2*PI())/3)</f>
        <v>0.42896675140226803</v>
      </c>
      <c r="AE206" s="11">
        <f>'OddsRatio_working_3-way'!X206^(1/3)*SIN(('OddsRatio_working_3-way'!Y206+4*PI())/3)</f>
        <v>-0.4737762588202456</v>
      </c>
      <c r="AF206" s="11">
        <f>-'OddsRatio_working_3-way'!U206/(3*'OddsRatio_working_3-way'!X206^(1/3))*COS(('OddsRatio_working_3-way'!Y206)/3)</f>
        <v>0.52119891996102119</v>
      </c>
      <c r="AG206" s="11">
        <f>-'OddsRatio_working_3-way'!U206/(3*'OddsRatio_working_3-way'!X206^(1/3))*COS(('OddsRatio_working_3-way'!Y206+2*PI())/3)</f>
        <v>-0.29940563173554646</v>
      </c>
      <c r="AH206" s="11">
        <f>-'OddsRatio_working_3-way'!U206/(3*'OddsRatio_working_3-way'!X206^(1/3))*COS(('OddsRatio_working_3-way'!Y206+4*PI())/3)</f>
        <v>-0.22179328822547484</v>
      </c>
      <c r="AI206" s="11">
        <f>'OddsRatio_working_3-way'!U206/(3*'OddsRatio_working_3-way'!X206^(1/3))*SIN(('OddsRatio_working_3-way'!Y206)/3)</f>
        <v>-4.4809507417977505E-2</v>
      </c>
      <c r="AJ206" s="11">
        <f>'OddsRatio_working_3-way'!U206/(3*'OddsRatio_working_3-way'!X206^(1/3))*SIN(('OddsRatio_working_3-way'!Y206+2*PI())/3)</f>
        <v>-0.42896675140226792</v>
      </c>
      <c r="AK206" s="11">
        <f>'OddsRatio_working_3-way'!U206/(3*'OddsRatio_working_3-way'!X206^(1/3))*SIN(('OddsRatio_working_3-way'!Y206+4*PI())/3)</f>
        <v>0.47377625882024549</v>
      </c>
      <c r="AL206" s="11">
        <f>'OddsRatio_working_3-way'!Z206+'OddsRatio_working_3-way'!AF206</f>
        <v>1.0423978399220424</v>
      </c>
      <c r="AM206" s="11">
        <f>'OddsRatio_working_3-way'!AA206+'OddsRatio_working_3-way'!AG206</f>
        <v>-0.59881126347109292</v>
      </c>
      <c r="AN206" s="11">
        <f>'OddsRatio_working_3-way'!AB206+'OddsRatio_working_3-way'!AH206</f>
        <v>-0.44358657645094973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1.0423978399220424</v>
      </c>
      <c r="AS206" s="11">
        <f>IF(('OddsRatio_working_3-way'!X206=0),IF(Q206&gt;0,-Q206^(1/3),(-Q206)^(1/3)),'OddsRatio_working_3-way'!AM206-'OddsRatio_working_3-way'!R206/3)</f>
        <v>-0.59881126347109292</v>
      </c>
      <c r="AT206" s="11">
        <f>IF(('OddsRatio_working_3-way'!X206=0),IF(Q206&gt;0,-Q206^(1/3),(-Q206)^(1/3)),'OddsRatio_working_3-way'!AN206-'OddsRatio_working_3-way'!R206/3)</f>
        <v>-0.44358657645094973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1.73</v>
      </c>
      <c r="B207" s="4">
        <f>IF('True_Odds_Calculator_3-way'!B208="","",'True_Odds_Calculator_3-way'!B208)</f>
        <v>3.87</v>
      </c>
      <c r="C207" s="4">
        <f>IF('True_Odds_Calculator_3-way'!C208="","",'True_Odds_Calculator_3-way'!C208)</f>
        <v>5.15</v>
      </c>
      <c r="D207" s="9">
        <f t="shared" si="52"/>
        <v>0.56529032136660995</v>
      </c>
      <c r="E207" s="9">
        <f t="shared" si="53"/>
        <v>0.24854979561356988</v>
      </c>
      <c r="F207" s="9">
        <f t="shared" si="54"/>
        <v>0.18615988301982028</v>
      </c>
      <c r="G207" s="9">
        <f t="shared" si="55"/>
        <v>1.0534281022485463</v>
      </c>
      <c r="H207" s="9">
        <f t="shared" si="56"/>
        <v>1.7690025146414388</v>
      </c>
      <c r="I207" s="9">
        <f t="shared" si="57"/>
        <v>4.0233386534533278</v>
      </c>
      <c r="J207" s="9">
        <f t="shared" si="58"/>
        <v>5.3717266243314672</v>
      </c>
      <c r="K207" s="11">
        <f t="shared" si="59"/>
        <v>0.5780346820809249</v>
      </c>
      <c r="L207" s="11">
        <f t="shared" si="60"/>
        <v>0.25839793281653745</v>
      </c>
      <c r="M207" s="11">
        <f t="shared" si="61"/>
        <v>0.1941747572815534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-0.25216717689346202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0.22476951336530282</v>
      </c>
      <c r="Q207" s="11">
        <f>2*'OddsRatio_working_3-way'!K207*'OddsRatio_working_3-way'!L207*'OddsRatio_working_3-way'!M207</f>
        <v>5.8005035707174919E-2</v>
      </c>
      <c r="R207" s="11">
        <f t="shared" si="62"/>
        <v>0</v>
      </c>
      <c r="S207" s="11">
        <f t="shared" si="63"/>
        <v>-0.89135119064391788</v>
      </c>
      <c r="T207" s="11">
        <f t="shared" si="64"/>
        <v>-0.23002611371455944</v>
      </c>
      <c r="U207" s="11">
        <f>'OddsRatio_working_3-way'!S207-'OddsRatio_working_3-way'!R207^2/3</f>
        <v>-0.89135119064391788</v>
      </c>
      <c r="V207" s="11">
        <f>'OddsRatio_working_3-way'!S207*'OddsRatio_working_3-way'!R207/3-2*'OddsRatio_working_3-way'!R207^3/27-'OddsRatio_working_3-way'!T207</f>
        <v>0.23002611371455944</v>
      </c>
      <c r="W207" s="11">
        <f>'OddsRatio_working_3-way'!V207^2+4*'OddsRatio_working_3-way'!U207^3/27</f>
        <v>-5.200424055843874E-2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0.1619538927820679</v>
      </c>
      <c r="Y207" s="11">
        <f>IF('OddsRatio_working_3-way'!W207&gt;=0,IF('OddsRatio_working_3-way'!V207+SQRT('OddsRatio_working_3-way'!W207)&gt;0,0,PI()),ACOS('OddsRatio_working_3-way'!V207/(2*'OddsRatio_working_3-way'!X207)))</f>
        <v>0.78107193305506795</v>
      </c>
      <c r="Z207" s="11">
        <f>'OddsRatio_working_3-way'!X207^(1/3)*COS('OddsRatio_working_3-way'!Y207/3)</f>
        <v>0.52671405112427316</v>
      </c>
      <c r="AA207" s="11">
        <f>'OddsRatio_working_3-way'!X207^(1/3)*COS(('OddsRatio_working_3-way'!Y207+2*PI())/3)</f>
        <v>-0.38487669031715399</v>
      </c>
      <c r="AB207" s="11">
        <f>'OddsRatio_working_3-way'!X207^(1/3)*COS(('OddsRatio_working_3-way'!Y207+4*PI())/3)</f>
        <v>-0.14183736080711887</v>
      </c>
      <c r="AC207" s="11">
        <f>'OddsRatio_working_3-way'!X207^(1/3)*SIN('OddsRatio_working_3-way'!Y207/3)</f>
        <v>0.1403188223162849</v>
      </c>
      <c r="AD207" s="11">
        <f>'OddsRatio_working_3-way'!X207^(1/3)*SIN(('OddsRatio_working_3-way'!Y207+2*PI())/3)</f>
        <v>0.38598833764569379</v>
      </c>
      <c r="AE207" s="11">
        <f>'OddsRatio_working_3-way'!X207^(1/3)*SIN(('OddsRatio_working_3-way'!Y207+4*PI())/3)</f>
        <v>-0.52630715996197863</v>
      </c>
      <c r="AF207" s="11">
        <f>-'OddsRatio_working_3-way'!U207/(3*'OddsRatio_working_3-way'!X207^(1/3))*COS(('OddsRatio_working_3-way'!Y207)/3)</f>
        <v>0.52671405112427327</v>
      </c>
      <c r="AG207" s="11">
        <f>-'OddsRatio_working_3-way'!U207/(3*'OddsRatio_working_3-way'!X207^(1/3))*COS(('OddsRatio_working_3-way'!Y207+2*PI())/3)</f>
        <v>-0.38487669031715405</v>
      </c>
      <c r="AH207" s="11">
        <f>-'OddsRatio_working_3-way'!U207/(3*'OddsRatio_working_3-way'!X207^(1/3))*COS(('OddsRatio_working_3-way'!Y207+4*PI())/3)</f>
        <v>-0.1418373608071189</v>
      </c>
      <c r="AI207" s="11">
        <f>'OddsRatio_working_3-way'!U207/(3*'OddsRatio_working_3-way'!X207^(1/3))*SIN(('OddsRatio_working_3-way'!Y207)/3)</f>
        <v>-0.14031882231628492</v>
      </c>
      <c r="AJ207" s="11">
        <f>'OddsRatio_working_3-way'!U207/(3*'OddsRatio_working_3-way'!X207^(1/3))*SIN(('OddsRatio_working_3-way'!Y207+2*PI())/3)</f>
        <v>-0.38598833764569385</v>
      </c>
      <c r="AK207" s="11">
        <f>'OddsRatio_working_3-way'!U207/(3*'OddsRatio_working_3-way'!X207^(1/3))*SIN(('OddsRatio_working_3-way'!Y207+4*PI())/3)</f>
        <v>0.52630715996197874</v>
      </c>
      <c r="AL207" s="11">
        <f>'OddsRatio_working_3-way'!Z207+'OddsRatio_working_3-way'!AF207</f>
        <v>1.0534281022485463</v>
      </c>
      <c r="AM207" s="11">
        <f>'OddsRatio_working_3-way'!AA207+'OddsRatio_working_3-way'!AG207</f>
        <v>-0.76975338063430798</v>
      </c>
      <c r="AN207" s="11">
        <f>'OddsRatio_working_3-way'!AB207+'OddsRatio_working_3-way'!AH207</f>
        <v>-0.28367472161423779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1.0534281022485463</v>
      </c>
      <c r="AS207" s="11">
        <f>IF(('OddsRatio_working_3-way'!X207=0),IF(Q207&gt;0,-Q207^(1/3),(-Q207)^(1/3)),'OddsRatio_working_3-way'!AM207-'OddsRatio_working_3-way'!R207/3)</f>
        <v>-0.76975338063430798</v>
      </c>
      <c r="AT207" s="11">
        <f>IF(('OddsRatio_working_3-way'!X207=0),IF(Q207&gt;0,-Q207^(1/3),(-Q207)^(1/3)),'OddsRatio_working_3-way'!AN207-'OddsRatio_working_3-way'!R207/3)</f>
        <v>-0.28367472161423779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3.53</v>
      </c>
      <c r="C208" s="4">
        <f>IF('True_Odds_Calculator_3-way'!C209="","",'True_Odds_Calculator_3-way'!C209)</f>
        <v>4.17</v>
      </c>
      <c r="D208" s="9">
        <f t="shared" si="52"/>
        <v>0.49390415140157046</v>
      </c>
      <c r="E208" s="9">
        <f t="shared" si="53"/>
        <v>0.27432143837169926</v>
      </c>
      <c r="F208" s="9">
        <f t="shared" si="54"/>
        <v>0.23177441022673009</v>
      </c>
      <c r="G208" s="9">
        <f t="shared" si="55"/>
        <v>1.045596263645574</v>
      </c>
      <c r="H208" s="9">
        <f t="shared" si="56"/>
        <v>2.0246843383726625</v>
      </c>
      <c r="I208" s="9">
        <f t="shared" si="57"/>
        <v>3.6453585470233025</v>
      </c>
      <c r="J208" s="9">
        <f t="shared" si="58"/>
        <v>4.31454015575647</v>
      </c>
      <c r="K208" s="11">
        <f t="shared" si="59"/>
        <v>0.50505050505050508</v>
      </c>
      <c r="L208" s="11">
        <f t="shared" si="60"/>
        <v>0.28328611898016998</v>
      </c>
      <c r="M208" s="11">
        <f t="shared" si="61"/>
        <v>0.23980815347721823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-0.26966830690310817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0.22919255804901964</v>
      </c>
      <c r="Q208" s="11">
        <f>2*'OddsRatio_working_3-way'!K208*'OddsRatio_working_3-way'!L208*'OddsRatio_working_3-way'!M208</f>
        <v>6.8620526361981932E-2</v>
      </c>
      <c r="R208" s="11">
        <f t="shared" si="62"/>
        <v>0</v>
      </c>
      <c r="S208" s="11">
        <f t="shared" si="63"/>
        <v>-0.84990542893632859</v>
      </c>
      <c r="T208" s="11">
        <f t="shared" si="64"/>
        <v>-0.25446270327434989</v>
      </c>
      <c r="U208" s="11">
        <f>'OddsRatio_working_3-way'!S208-'OddsRatio_working_3-way'!R208^2/3</f>
        <v>-0.84990542893632859</v>
      </c>
      <c r="V208" s="11">
        <f>'OddsRatio_working_3-way'!S208*'OddsRatio_working_3-way'!R208/3-2*'OddsRatio_working_3-way'!R208^3/27-'OddsRatio_working_3-way'!T208</f>
        <v>0.25446270327434989</v>
      </c>
      <c r="W208" s="11">
        <f>'OddsRatio_working_3-way'!V208^2+4*'OddsRatio_working_3-way'!U208^3/27</f>
        <v>-2.6199849683057691E-2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0.15079051449009279</v>
      </c>
      <c r="Y208" s="11">
        <f>IF('OddsRatio_working_3-way'!W208&gt;=0,IF('OddsRatio_working_3-way'!V208+SQRT('OddsRatio_working_3-way'!W208)&gt;0,0,PI()),ACOS('OddsRatio_working_3-way'!V208/(2*'OddsRatio_working_3-way'!X208)))</f>
        <v>0.56654141006494219</v>
      </c>
      <c r="Z208" s="11">
        <f>'OddsRatio_working_3-way'!X208^(1/3)*COS('OddsRatio_working_3-way'!Y208/3)</f>
        <v>0.522798131822787</v>
      </c>
      <c r="AA208" s="11">
        <f>'OddsRatio_working_3-way'!X208^(1/3)*COS(('OddsRatio_working_3-way'!Y208+2*PI())/3)</f>
        <v>-0.34793196286992017</v>
      </c>
      <c r="AB208" s="11">
        <f>'OddsRatio_working_3-way'!X208^(1/3)*COS(('OddsRatio_working_3-way'!Y208+4*PI())/3)</f>
        <v>-0.17486616895286655</v>
      </c>
      <c r="AC208" s="11">
        <f>'OddsRatio_working_3-way'!X208^(1/3)*SIN('OddsRatio_working_3-way'!Y208/3)</f>
        <v>9.9919582705527185E-2</v>
      </c>
      <c r="AD208" s="11">
        <f>'OddsRatio_working_3-way'!X208^(1/3)*SIN(('OddsRatio_working_3-way'!Y208+2*PI())/3)</f>
        <v>0.40279667185681584</v>
      </c>
      <c r="AE208" s="11">
        <f>'OddsRatio_working_3-way'!X208^(1/3)*SIN(('OddsRatio_working_3-way'!Y208+4*PI())/3)</f>
        <v>-0.50271625456234292</v>
      </c>
      <c r="AF208" s="11">
        <f>-'OddsRatio_working_3-way'!U208/(3*'OddsRatio_working_3-way'!X208^(1/3))*COS(('OddsRatio_working_3-way'!Y208)/3)</f>
        <v>0.52279813182278689</v>
      </c>
      <c r="AG208" s="11">
        <f>-'OddsRatio_working_3-way'!U208/(3*'OddsRatio_working_3-way'!X208^(1/3))*COS(('OddsRatio_working_3-way'!Y208+2*PI())/3)</f>
        <v>-0.34793196286992012</v>
      </c>
      <c r="AH208" s="11">
        <f>-'OddsRatio_working_3-way'!U208/(3*'OddsRatio_working_3-way'!X208^(1/3))*COS(('OddsRatio_working_3-way'!Y208+4*PI())/3)</f>
        <v>-0.1748661689528665</v>
      </c>
      <c r="AI208" s="11">
        <f>'OddsRatio_working_3-way'!U208/(3*'OddsRatio_working_3-way'!X208^(1/3))*SIN(('OddsRatio_working_3-way'!Y208)/3)</f>
        <v>-9.9919582705527157E-2</v>
      </c>
      <c r="AJ208" s="11">
        <f>'OddsRatio_working_3-way'!U208/(3*'OddsRatio_working_3-way'!X208^(1/3))*SIN(('OddsRatio_working_3-way'!Y208+2*PI())/3)</f>
        <v>-0.40279667185681572</v>
      </c>
      <c r="AK208" s="11">
        <f>'OddsRatio_working_3-way'!U208/(3*'OddsRatio_working_3-way'!X208^(1/3))*SIN(('OddsRatio_working_3-way'!Y208+4*PI())/3)</f>
        <v>0.50271625456234281</v>
      </c>
      <c r="AL208" s="11">
        <f>'OddsRatio_working_3-way'!Z208+'OddsRatio_working_3-way'!AF208</f>
        <v>1.045596263645574</v>
      </c>
      <c r="AM208" s="11">
        <f>'OddsRatio_working_3-way'!AA208+'OddsRatio_working_3-way'!AG208</f>
        <v>-0.69586392573984024</v>
      </c>
      <c r="AN208" s="11">
        <f>'OddsRatio_working_3-way'!AB208+'OddsRatio_working_3-way'!AH208</f>
        <v>-0.34973233790573305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1.045596263645574</v>
      </c>
      <c r="AS208" s="11">
        <f>IF(('OddsRatio_working_3-way'!X208=0),IF(Q208&gt;0,-Q208^(1/3),(-Q208)^(1/3)),'OddsRatio_working_3-way'!AM208-'OddsRatio_working_3-way'!R208/3)</f>
        <v>-0.69586392573984024</v>
      </c>
      <c r="AT208" s="11">
        <f>IF(('OddsRatio_working_3-way'!X208=0),IF(Q208&gt;0,-Q208^(1/3),(-Q208)^(1/3)),'OddsRatio_working_3-way'!AN208-'OddsRatio_working_3-way'!R208/3)</f>
        <v>-0.34973233790573305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1.71</v>
      </c>
      <c r="B209" s="4">
        <f>IF('True_Odds_Calculator_3-way'!B210="","",'True_Odds_Calculator_3-way'!B210)</f>
        <v>3.92</v>
      </c>
      <c r="C209" s="4">
        <f>IF('True_Odds_Calculator_3-way'!C210="","",'True_Odds_Calculator_3-way'!C210)</f>
        <v>5.23</v>
      </c>
      <c r="D209" s="9">
        <f t="shared" si="52"/>
        <v>0.57179714067504039</v>
      </c>
      <c r="E209" s="9">
        <f t="shared" si="53"/>
        <v>0.24510597639112625</v>
      </c>
      <c r="F209" s="9">
        <f t="shared" si="54"/>
        <v>0.18309688293383333</v>
      </c>
      <c r="G209" s="9">
        <f t="shared" si="55"/>
        <v>1.0547492735894943</v>
      </c>
      <c r="H209" s="9">
        <f t="shared" si="56"/>
        <v>1.748871984248541</v>
      </c>
      <c r="I209" s="9">
        <f t="shared" si="57"/>
        <v>4.0798678788813234</v>
      </c>
      <c r="J209" s="9">
        <f t="shared" si="58"/>
        <v>5.4615894272835606</v>
      </c>
      <c r="K209" s="11">
        <f t="shared" si="59"/>
        <v>0.58479532163742687</v>
      </c>
      <c r="L209" s="11">
        <f t="shared" si="60"/>
        <v>0.25510204081632654</v>
      </c>
      <c r="M209" s="11">
        <f t="shared" si="61"/>
        <v>0.19120458891013384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-0.25014838379751625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0.22420158563576381</v>
      </c>
      <c r="Q209" s="11">
        <f>2*'OddsRatio_working_3-way'!K209*'OddsRatio_working_3-way'!L209*'OddsRatio_working_3-way'!M209</f>
        <v>5.7048749525639646E-2</v>
      </c>
      <c r="R209" s="11">
        <f t="shared" si="62"/>
        <v>0</v>
      </c>
      <c r="S209" s="11">
        <f t="shared" si="63"/>
        <v>-0.89627437216322292</v>
      </c>
      <c r="T209" s="11">
        <f t="shared" si="64"/>
        <v>-0.22805963668275392</v>
      </c>
      <c r="U209" s="11">
        <f>'OddsRatio_working_3-way'!S209-'OddsRatio_working_3-way'!R209^2/3</f>
        <v>-0.89627437216322292</v>
      </c>
      <c r="V209" s="11">
        <f>'OddsRatio_working_3-way'!S209*'OddsRatio_working_3-way'!R209/3-2*'OddsRatio_working_3-way'!R209^3/27-'OddsRatio_working_3-way'!T209</f>
        <v>0.22805963668275392</v>
      </c>
      <c r="W209" s="11">
        <f>'OddsRatio_working_3-way'!V209^2+4*'OddsRatio_working_3-way'!U209^3/27</f>
        <v>-5.4653120554839958E-2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0.16329751868806036</v>
      </c>
      <c r="Y209" s="11">
        <f>IF('OddsRatio_working_3-way'!W209&gt;=0,IF('OddsRatio_working_3-way'!V209+SQRT('OddsRatio_working_3-way'!W209)&gt;0,0,PI()),ACOS('OddsRatio_working_3-way'!V209/(2*'OddsRatio_working_3-way'!X209)))</f>
        <v>0.79778371515902347</v>
      </c>
      <c r="Z209" s="11">
        <f>'OddsRatio_working_3-way'!X209^(1/3)*COS('OddsRatio_working_3-way'!Y209/3)</f>
        <v>0.52737463679474716</v>
      </c>
      <c r="AA209" s="11">
        <f>'OddsRatio_working_3-way'!X209^(1/3)*COS(('OddsRatio_working_3-way'!Y209+2*PI())/3)</f>
        <v>-0.38808823234101064</v>
      </c>
      <c r="AB209" s="11">
        <f>'OddsRatio_working_3-way'!X209^(1/3)*COS(('OddsRatio_working_3-way'!Y209+4*PI())/3)</f>
        <v>-0.13928640445373661</v>
      </c>
      <c r="AC209" s="11">
        <f>'OddsRatio_working_3-way'!X209^(1/3)*SIN('OddsRatio_working_3-way'!Y209/3)</f>
        <v>0.14364580230558865</v>
      </c>
      <c r="AD209" s="11">
        <f>'OddsRatio_working_3-way'!X209^(1/3)*SIN(('OddsRatio_working_3-way'!Y209+2*PI())/3)</f>
        <v>0.38489693162304822</v>
      </c>
      <c r="AE209" s="11">
        <f>'OddsRatio_working_3-way'!X209^(1/3)*SIN(('OddsRatio_working_3-way'!Y209+4*PI())/3)</f>
        <v>-0.52854273392863693</v>
      </c>
      <c r="AF209" s="11">
        <f>-'OddsRatio_working_3-way'!U209/(3*'OddsRatio_working_3-way'!X209^(1/3))*COS(('OddsRatio_working_3-way'!Y209)/3)</f>
        <v>0.52737463679474705</v>
      </c>
      <c r="AG209" s="11">
        <f>-'OddsRatio_working_3-way'!U209/(3*'OddsRatio_working_3-way'!X209^(1/3))*COS(('OddsRatio_working_3-way'!Y209+2*PI())/3)</f>
        <v>-0.38808823234101059</v>
      </c>
      <c r="AH209" s="11">
        <f>-'OddsRatio_working_3-way'!U209/(3*'OddsRatio_working_3-way'!X209^(1/3))*COS(('OddsRatio_working_3-way'!Y209+4*PI())/3)</f>
        <v>-0.13928640445373658</v>
      </c>
      <c r="AI209" s="11">
        <f>'OddsRatio_working_3-way'!U209/(3*'OddsRatio_working_3-way'!X209^(1/3))*SIN(('OddsRatio_working_3-way'!Y209)/3)</f>
        <v>-0.14364580230558863</v>
      </c>
      <c r="AJ209" s="11">
        <f>'OddsRatio_working_3-way'!U209/(3*'OddsRatio_working_3-way'!X209^(1/3))*SIN(('OddsRatio_working_3-way'!Y209+2*PI())/3)</f>
        <v>-0.38489693162304811</v>
      </c>
      <c r="AK209" s="11">
        <f>'OddsRatio_working_3-way'!U209/(3*'OddsRatio_working_3-way'!X209^(1/3))*SIN(('OddsRatio_working_3-way'!Y209+4*PI())/3)</f>
        <v>0.52854273392863682</v>
      </c>
      <c r="AL209" s="11">
        <f>'OddsRatio_working_3-way'!Z209+'OddsRatio_working_3-way'!AF209</f>
        <v>1.0547492735894943</v>
      </c>
      <c r="AM209" s="11">
        <f>'OddsRatio_working_3-way'!AA209+'OddsRatio_working_3-way'!AG209</f>
        <v>-0.77617646468202128</v>
      </c>
      <c r="AN209" s="11">
        <f>'OddsRatio_working_3-way'!AB209+'OddsRatio_working_3-way'!AH209</f>
        <v>-0.27857280890747316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1.0547492735894943</v>
      </c>
      <c r="AS209" s="11">
        <f>IF(('OddsRatio_working_3-way'!X209=0),IF(Q209&gt;0,-Q209^(1/3),(-Q209)^(1/3)),'OddsRatio_working_3-way'!AM209-'OddsRatio_working_3-way'!R209/3)</f>
        <v>-0.77617646468202128</v>
      </c>
      <c r="AT209" s="11">
        <f>IF(('OddsRatio_working_3-way'!X209=0),IF(Q209&gt;0,-Q209^(1/3),(-Q209)^(1/3)),'OddsRatio_working_3-way'!AN209-'OddsRatio_working_3-way'!R209/3)</f>
        <v>-0.27857280890747316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2.42</v>
      </c>
      <c r="B210" s="4">
        <f>IF('True_Odds_Calculator_3-way'!B211="","",'True_Odds_Calculator_3-way'!B211)</f>
        <v>3.19</v>
      </c>
      <c r="C210" s="4">
        <f>IF('True_Odds_Calculator_3-way'!C211="","",'True_Odds_Calculator_3-way'!C211)</f>
        <v>3.32</v>
      </c>
      <c r="D210" s="9">
        <f t="shared" si="52"/>
        <v>0.40306716343398907</v>
      </c>
      <c r="E210" s="9">
        <f t="shared" si="53"/>
        <v>0.3045029338361861</v>
      </c>
      <c r="F210" s="9">
        <f t="shared" si="54"/>
        <v>0.29242990272982483</v>
      </c>
      <c r="G210" s="9">
        <f t="shared" si="55"/>
        <v>1.0429409169352071</v>
      </c>
      <c r="H210" s="9">
        <f t="shared" si="56"/>
        <v>2.4809761020479941</v>
      </c>
      <c r="I210" s="9">
        <f t="shared" si="57"/>
        <v>3.2840406080881031</v>
      </c>
      <c r="J210" s="9">
        <f t="shared" si="58"/>
        <v>3.4196229272896801</v>
      </c>
      <c r="K210" s="11">
        <f t="shared" si="59"/>
        <v>0.41322314049586778</v>
      </c>
      <c r="L210" s="11">
        <f t="shared" si="60"/>
        <v>0.31347962382445144</v>
      </c>
      <c r="M210" s="11">
        <f t="shared" si="61"/>
        <v>0.30120481927710846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-0.28149864672815983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0.23137187210980245</v>
      </c>
      <c r="Q210" s="11">
        <f>2*'OddsRatio_working_3-way'!K210*'OddsRatio_working_3-way'!L210*'OddsRatio_working_3-way'!M210</f>
        <v>7.8034358215784985E-2</v>
      </c>
      <c r="R210" s="11">
        <f t="shared" si="62"/>
        <v>0</v>
      </c>
      <c r="S210" s="11">
        <f t="shared" si="63"/>
        <v>-0.82192889663599611</v>
      </c>
      <c r="T210" s="11">
        <f t="shared" si="64"/>
        <v>-0.27721042045058891</v>
      </c>
      <c r="U210" s="11">
        <f>'OddsRatio_working_3-way'!S210-'OddsRatio_working_3-way'!R210^2/3</f>
        <v>-0.82192889663599611</v>
      </c>
      <c r="V210" s="11">
        <f>'OddsRatio_working_3-way'!S210*'OddsRatio_working_3-way'!R210/3-2*'OddsRatio_working_3-way'!R210^3/27-'OddsRatio_working_3-way'!T210</f>
        <v>0.27721042045058891</v>
      </c>
      <c r="W210" s="11">
        <f>'OddsRatio_working_3-way'!V210^2+4*'OddsRatio_working_3-way'!U210^3/27</f>
        <v>-5.4163280159421345E-3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0.14340671638937838</v>
      </c>
      <c r="Y210" s="11">
        <f>IF('OddsRatio_working_3-way'!W210&gt;=0,IF('OddsRatio_working_3-way'!V210+SQRT('OddsRatio_working_3-way'!W210)&gt;0,0,PI()),ACOS('OddsRatio_working_3-way'!V210/(2*'OddsRatio_working_3-way'!X210)))</f>
        <v>0.25950053006832818</v>
      </c>
      <c r="Z210" s="11">
        <f>'OddsRatio_working_3-way'!X210^(1/3)*COS('OddsRatio_working_3-way'!Y210/3)</f>
        <v>0.52147045846760354</v>
      </c>
      <c r="AA210" s="11">
        <f>'OddsRatio_working_3-way'!X210^(1/3)*COS(('OddsRatio_working_3-way'!Y210+2*PI())/3)</f>
        <v>-0.29989700738788444</v>
      </c>
      <c r="AB210" s="11">
        <f>'OddsRatio_working_3-way'!X210^(1/3)*COS(('OddsRatio_working_3-way'!Y210+4*PI())/3)</f>
        <v>-0.22157345107971921</v>
      </c>
      <c r="AC210" s="11">
        <f>'OddsRatio_working_3-way'!X210^(1/3)*SIN('OddsRatio_working_3-way'!Y210/3)</f>
        <v>4.5220126318408223E-2</v>
      </c>
      <c r="AD210" s="11">
        <f>'OddsRatio_working_3-way'!X210^(1/3)*SIN(('OddsRatio_working_3-way'!Y210+2*PI())/3)</f>
        <v>0.42899660119685867</v>
      </c>
      <c r="AE210" s="11">
        <f>'OddsRatio_working_3-way'!X210^(1/3)*SIN(('OddsRatio_working_3-way'!Y210+4*PI())/3)</f>
        <v>-0.47421672751526672</v>
      </c>
      <c r="AF210" s="11">
        <f>-'OddsRatio_working_3-way'!U210/(3*'OddsRatio_working_3-way'!X210^(1/3))*COS(('OddsRatio_working_3-way'!Y210)/3)</f>
        <v>0.52147045846760343</v>
      </c>
      <c r="AG210" s="11">
        <f>-'OddsRatio_working_3-way'!U210/(3*'OddsRatio_working_3-way'!X210^(1/3))*COS(('OddsRatio_working_3-way'!Y210+2*PI())/3)</f>
        <v>-0.29989700738788438</v>
      </c>
      <c r="AH210" s="11">
        <f>-'OddsRatio_working_3-way'!U210/(3*'OddsRatio_working_3-way'!X210^(1/3))*COS(('OddsRatio_working_3-way'!Y210+4*PI())/3)</f>
        <v>-0.22157345107971915</v>
      </c>
      <c r="AI210" s="11">
        <f>'OddsRatio_working_3-way'!U210/(3*'OddsRatio_working_3-way'!X210^(1/3))*SIN(('OddsRatio_working_3-way'!Y210)/3)</f>
        <v>-4.5220126318408216E-2</v>
      </c>
      <c r="AJ210" s="11">
        <f>'OddsRatio_working_3-way'!U210/(3*'OddsRatio_working_3-way'!X210^(1/3))*SIN(('OddsRatio_working_3-way'!Y210+2*PI())/3)</f>
        <v>-0.42899660119685856</v>
      </c>
      <c r="AK210" s="11">
        <f>'OddsRatio_working_3-way'!U210/(3*'OddsRatio_working_3-way'!X210^(1/3))*SIN(('OddsRatio_working_3-way'!Y210+4*PI())/3)</f>
        <v>0.47421672751526661</v>
      </c>
      <c r="AL210" s="11">
        <f>'OddsRatio_working_3-way'!Z210+'OddsRatio_working_3-way'!AF210</f>
        <v>1.0429409169352071</v>
      </c>
      <c r="AM210" s="11">
        <f>'OddsRatio_working_3-way'!AA210+'OddsRatio_working_3-way'!AG210</f>
        <v>-0.59979401477576877</v>
      </c>
      <c r="AN210" s="11">
        <f>'OddsRatio_working_3-way'!AB210+'OddsRatio_working_3-way'!AH210</f>
        <v>-0.44314690215943836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1.0429409169352071</v>
      </c>
      <c r="AS210" s="11">
        <f>IF(('OddsRatio_working_3-way'!X210=0),IF(Q210&gt;0,-Q210^(1/3),(-Q210)^(1/3)),'OddsRatio_working_3-way'!AM210-'OddsRatio_working_3-way'!R210/3)</f>
        <v>-0.59979401477576877</v>
      </c>
      <c r="AT210" s="11">
        <f>IF(('OddsRatio_working_3-way'!X210=0),IF(Q210&gt;0,-Q210^(1/3),(-Q210)^(1/3)),'OddsRatio_working_3-way'!AN210-'OddsRatio_working_3-way'!R210/3)</f>
        <v>-0.44314690215943836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2.42</v>
      </c>
      <c r="B211" s="4">
        <f>IF('True_Odds_Calculator_3-way'!B212="","",'True_Odds_Calculator_3-way'!B212)</f>
        <v>3.21</v>
      </c>
      <c r="C211" s="4">
        <f>IF('True_Odds_Calculator_3-way'!C212="","",'True_Odds_Calculator_3-way'!C212)</f>
        <v>3.3</v>
      </c>
      <c r="D211" s="9">
        <f t="shared" si="52"/>
        <v>0.40311357343518717</v>
      </c>
      <c r="E211" s="9">
        <f t="shared" si="53"/>
        <v>0.3026217740338083</v>
      </c>
      <c r="F211" s="9">
        <f t="shared" si="54"/>
        <v>0.29426465253100437</v>
      </c>
      <c r="G211" s="9">
        <f t="shared" si="55"/>
        <v>1.0427397676959278</v>
      </c>
      <c r="H211" s="9">
        <f t="shared" si="56"/>
        <v>2.4806904701282169</v>
      </c>
      <c r="I211" s="9">
        <f t="shared" si="57"/>
        <v>3.3044548866080006</v>
      </c>
      <c r="J211" s="9">
        <f t="shared" si="58"/>
        <v>3.3983014657006341</v>
      </c>
      <c r="K211" s="11">
        <f t="shared" si="59"/>
        <v>0.41322314049586778</v>
      </c>
      <c r="L211" s="11">
        <f t="shared" si="60"/>
        <v>0.3115264797507788</v>
      </c>
      <c r="M211" s="11">
        <f t="shared" si="61"/>
        <v>0.30303030303030304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-0.28156204822614028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0.23132381979991468</v>
      </c>
      <c r="Q211" s="11">
        <f>2*'OddsRatio_working_3-way'!K211*'OddsRatio_working_3-way'!L211*'OddsRatio_working_3-way'!M211</f>
        <v>7.8018151703175262E-2</v>
      </c>
      <c r="R211" s="11">
        <f t="shared" si="62"/>
        <v>0</v>
      </c>
      <c r="S211" s="11">
        <f t="shared" si="63"/>
        <v>-0.82157315326149316</v>
      </c>
      <c r="T211" s="11">
        <f t="shared" si="64"/>
        <v>-0.27709043954856427</v>
      </c>
      <c r="U211" s="11">
        <f>'OddsRatio_working_3-way'!S211-'OddsRatio_working_3-way'!R211^2/3</f>
        <v>-0.82157315326149316</v>
      </c>
      <c r="V211" s="11">
        <f>'OddsRatio_working_3-way'!S211*'OddsRatio_working_3-way'!R211/3-2*'OddsRatio_working_3-way'!R211^3/27-'OddsRatio_working_3-way'!T211</f>
        <v>0.27709043954856427</v>
      </c>
      <c r="W211" s="11">
        <f>'OddsRatio_working_3-way'!V211^2+4*'OddsRatio_working_3-way'!U211^3/27</f>
        <v>-5.3760670793544379E-3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0.14331362353992291</v>
      </c>
      <c r="Y211" s="11">
        <f>IF('OddsRatio_working_3-way'!W211&gt;=0,IF('OddsRatio_working_3-way'!V211+SQRT('OddsRatio_working_3-way'!W211)&gt;0,0,PI()),ACOS('OddsRatio_working_3-way'!V211/(2*'OddsRatio_working_3-way'!X211)))</f>
        <v>0.2586838740332964</v>
      </c>
      <c r="Z211" s="11">
        <f>'OddsRatio_working_3-way'!X211^(1/3)*COS('OddsRatio_working_3-way'!Y211/3)</f>
        <v>0.52136988384796379</v>
      </c>
      <c r="AA211" s="11">
        <f>'OddsRatio_working_3-way'!X211^(1/3)*COS(('OddsRatio_working_3-way'!Y211+2*PI())/3)</f>
        <v>-0.29971533364176822</v>
      </c>
      <c r="AB211" s="11">
        <f>'OddsRatio_working_3-way'!X211^(1/3)*COS(('OddsRatio_working_3-way'!Y211+4*PI())/3)</f>
        <v>-0.22165455020619562</v>
      </c>
      <c r="AC211" s="11">
        <f>'OddsRatio_working_3-way'!X211^(1/3)*SIN('OddsRatio_working_3-way'!Y211/3)</f>
        <v>4.506841432968104E-2</v>
      </c>
      <c r="AD211" s="11">
        <f>'OddsRatio_working_3-way'!X211^(1/3)*SIN(('OddsRatio_working_3-way'!Y211+2*PI())/3)</f>
        <v>0.42898535701563817</v>
      </c>
      <c r="AE211" s="11">
        <f>'OddsRatio_working_3-way'!X211^(1/3)*SIN(('OddsRatio_working_3-way'!Y211+4*PI())/3)</f>
        <v>-0.47405377134531912</v>
      </c>
      <c r="AF211" s="11">
        <f>-'OddsRatio_working_3-way'!U211/(3*'OddsRatio_working_3-way'!X211^(1/3))*COS(('OddsRatio_working_3-way'!Y211)/3)</f>
        <v>0.5213698838479639</v>
      </c>
      <c r="AG211" s="11">
        <f>-'OddsRatio_working_3-way'!U211/(3*'OddsRatio_working_3-way'!X211^(1/3))*COS(('OddsRatio_working_3-way'!Y211+2*PI())/3)</f>
        <v>-0.29971533364176828</v>
      </c>
      <c r="AH211" s="11">
        <f>-'OddsRatio_working_3-way'!U211/(3*'OddsRatio_working_3-way'!X211^(1/3))*COS(('OddsRatio_working_3-way'!Y211+4*PI())/3)</f>
        <v>-0.22165455020619568</v>
      </c>
      <c r="AI211" s="11">
        <f>'OddsRatio_working_3-way'!U211/(3*'OddsRatio_working_3-way'!X211^(1/3))*SIN(('OddsRatio_working_3-way'!Y211)/3)</f>
        <v>-4.5068414329681047E-2</v>
      </c>
      <c r="AJ211" s="11">
        <f>'OddsRatio_working_3-way'!U211/(3*'OddsRatio_working_3-way'!X211^(1/3))*SIN(('OddsRatio_working_3-way'!Y211+2*PI())/3)</f>
        <v>-0.42898535701563828</v>
      </c>
      <c r="AK211" s="11">
        <f>'OddsRatio_working_3-way'!U211/(3*'OddsRatio_working_3-way'!X211^(1/3))*SIN(('OddsRatio_working_3-way'!Y211+4*PI())/3)</f>
        <v>0.47405377134531923</v>
      </c>
      <c r="AL211" s="11">
        <f>'OddsRatio_working_3-way'!Z211+'OddsRatio_working_3-way'!AF211</f>
        <v>1.0427397676959278</v>
      </c>
      <c r="AM211" s="11">
        <f>'OddsRatio_working_3-way'!AA211+'OddsRatio_working_3-way'!AG211</f>
        <v>-0.59943066728353656</v>
      </c>
      <c r="AN211" s="11">
        <f>'OddsRatio_working_3-way'!AB211+'OddsRatio_working_3-way'!AH211</f>
        <v>-0.4433091004123913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1.0427397676959278</v>
      </c>
      <c r="AS211" s="11">
        <f>IF(('OddsRatio_working_3-way'!X211=0),IF(Q211&gt;0,-Q211^(1/3),(-Q211)^(1/3)),'OddsRatio_working_3-way'!AM211-'OddsRatio_working_3-way'!R211/3)</f>
        <v>-0.59943066728353656</v>
      </c>
      <c r="AT211" s="11">
        <f>IF(('OddsRatio_working_3-way'!X211=0),IF(Q211&gt;0,-Q211^(1/3),(-Q211)^(1/3)),'OddsRatio_working_3-way'!AN211-'OddsRatio_working_3-way'!R211/3)</f>
        <v>-0.4433091004123913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2.25</v>
      </c>
      <c r="B212" s="4">
        <f>IF('True_Odds_Calculator_3-way'!B213="","",'True_Odds_Calculator_3-way'!B213)</f>
        <v>3.41</v>
      </c>
      <c r="C212" s="4">
        <f>IF('True_Odds_Calculator_3-way'!C213="","",'True_Odds_Calculator_3-way'!C213)</f>
        <v>3.45</v>
      </c>
      <c r="D212" s="9">
        <f t="shared" si="52"/>
        <v>0.43409483151848477</v>
      </c>
      <c r="E212" s="9">
        <f t="shared" si="53"/>
        <v>0.28462248718633848</v>
      </c>
      <c r="F212" s="9">
        <f t="shared" si="54"/>
        <v>0.2812826812951767</v>
      </c>
      <c r="G212" s="9">
        <f t="shared" si="55"/>
        <v>1.0429152846661665</v>
      </c>
      <c r="H212" s="9">
        <f t="shared" si="56"/>
        <v>2.3036441058327082</v>
      </c>
      <c r="I212" s="9">
        <f t="shared" si="57"/>
        <v>3.5134258360454615</v>
      </c>
      <c r="J212" s="9">
        <f t="shared" si="58"/>
        <v>3.5551424474321078</v>
      </c>
      <c r="K212" s="11">
        <f t="shared" si="59"/>
        <v>0.44444444444444442</v>
      </c>
      <c r="L212" s="11">
        <f t="shared" si="60"/>
        <v>0.29325513196480935</v>
      </c>
      <c r="M212" s="11">
        <f t="shared" si="61"/>
        <v>0.28985507246376813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-0.27882849060969683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0.23082626168180165</v>
      </c>
      <c r="Q212" s="11">
        <f>2*'OddsRatio_working_3-way'!K212*'OddsRatio_working_3-way'!L212*'OddsRatio_working_3-way'!M212</f>
        <v>7.5556877800917063E-2</v>
      </c>
      <c r="R212" s="11">
        <f t="shared" si="62"/>
        <v>0</v>
      </c>
      <c r="S212" s="11">
        <f t="shared" si="63"/>
        <v>-0.82784317046320588</v>
      </c>
      <c r="T212" s="11">
        <f t="shared" si="64"/>
        <v>-0.27097976119908534</v>
      </c>
      <c r="U212" s="11">
        <f>'OddsRatio_working_3-way'!S212-'OddsRatio_working_3-way'!R212^2/3</f>
        <v>-0.82784317046320588</v>
      </c>
      <c r="V212" s="11">
        <f>'OddsRatio_working_3-way'!S212*'OddsRatio_working_3-way'!R212/3-2*'OddsRatio_working_3-way'!R212^3/27-'OddsRatio_working_3-way'!T212</f>
        <v>0.27097976119908534</v>
      </c>
      <c r="W212" s="11">
        <f>'OddsRatio_working_3-way'!V212^2+4*'OddsRatio_working_3-way'!U212^3/27</f>
        <v>-1.062049548388122E-2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0.14495734412525857</v>
      </c>
      <c r="Y212" s="11">
        <f>IF('OddsRatio_working_3-way'!W212&gt;=0,IF('OddsRatio_working_3-way'!V212+SQRT('OddsRatio_working_3-way'!W212)&gt;0,0,PI()),ACOS('OddsRatio_working_3-way'!V212/(2*'OddsRatio_working_3-way'!X212)))</f>
        <v>0.36341617450147456</v>
      </c>
      <c r="Z212" s="11">
        <f>'OddsRatio_working_3-way'!X212^(1/3)*COS('OddsRatio_working_3-way'!Y212/3)</f>
        <v>0.52145764233308312</v>
      </c>
      <c r="AA212" s="11">
        <f>'OddsRatio_working_3-way'!X212^(1/3)*COS(('OddsRatio_working_3-way'!Y212+2*PI())/3)</f>
        <v>-0.31570370684280452</v>
      </c>
      <c r="AB212" s="11">
        <f>'OddsRatio_working_3-way'!X212^(1/3)*COS(('OddsRatio_working_3-way'!Y212+4*PI())/3)</f>
        <v>-0.20575393549027871</v>
      </c>
      <c r="AC212" s="11">
        <f>'OddsRatio_working_3-way'!X212^(1/3)*SIN('OddsRatio_working_3-way'!Y212/3)</f>
        <v>6.3479530087718616E-2</v>
      </c>
      <c r="AD212" s="11">
        <f>'OddsRatio_working_3-way'!X212^(1/3)*SIN(('OddsRatio_working_3-way'!Y212+2*PI())/3)</f>
        <v>0.41985580021413038</v>
      </c>
      <c r="AE212" s="11">
        <f>'OddsRatio_working_3-way'!X212^(1/3)*SIN(('OddsRatio_working_3-way'!Y212+4*PI())/3)</f>
        <v>-0.483335330301849</v>
      </c>
      <c r="AF212" s="11">
        <f>-'OddsRatio_working_3-way'!U212/(3*'OddsRatio_working_3-way'!X212^(1/3))*COS(('OddsRatio_working_3-way'!Y212)/3)</f>
        <v>0.52145764233308323</v>
      </c>
      <c r="AG212" s="11">
        <f>-'OddsRatio_working_3-way'!U212/(3*'OddsRatio_working_3-way'!X212^(1/3))*COS(('OddsRatio_working_3-way'!Y212+2*PI())/3)</f>
        <v>-0.31570370684280458</v>
      </c>
      <c r="AH212" s="11">
        <f>-'OddsRatio_working_3-way'!U212/(3*'OddsRatio_working_3-way'!X212^(1/3))*COS(('OddsRatio_working_3-way'!Y212+4*PI())/3)</f>
        <v>-0.20575393549027873</v>
      </c>
      <c r="AI212" s="11">
        <f>'OddsRatio_working_3-way'!U212/(3*'OddsRatio_working_3-way'!X212^(1/3))*SIN(('OddsRatio_working_3-way'!Y212)/3)</f>
        <v>-6.347953008771863E-2</v>
      </c>
      <c r="AJ212" s="11">
        <f>'OddsRatio_working_3-way'!U212/(3*'OddsRatio_working_3-way'!X212^(1/3))*SIN(('OddsRatio_working_3-way'!Y212+2*PI())/3)</f>
        <v>-0.41985580021413044</v>
      </c>
      <c r="AK212" s="11">
        <f>'OddsRatio_working_3-way'!U212/(3*'OddsRatio_working_3-way'!X212^(1/3))*SIN(('OddsRatio_working_3-way'!Y212+4*PI())/3)</f>
        <v>0.48333533030184911</v>
      </c>
      <c r="AL212" s="11">
        <f>'OddsRatio_working_3-way'!Z212+'OddsRatio_working_3-way'!AF212</f>
        <v>1.0429152846661665</v>
      </c>
      <c r="AM212" s="11">
        <f>'OddsRatio_working_3-way'!AA212+'OddsRatio_working_3-way'!AG212</f>
        <v>-0.63140741368560915</v>
      </c>
      <c r="AN212" s="11">
        <f>'OddsRatio_working_3-way'!AB212+'OddsRatio_working_3-way'!AH212</f>
        <v>-0.41150787098055741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1.0429152846661665</v>
      </c>
      <c r="AS212" s="11">
        <f>IF(('OddsRatio_working_3-way'!X212=0),IF(Q212&gt;0,-Q212^(1/3),(-Q212)^(1/3)),'OddsRatio_working_3-way'!AM212-'OddsRatio_working_3-way'!R212/3)</f>
        <v>-0.63140741368560915</v>
      </c>
      <c r="AT212" s="11">
        <f>IF(('OddsRatio_working_3-way'!X212=0),IF(Q212&gt;0,-Q212^(1/3),(-Q212)^(1/3)),'OddsRatio_working_3-way'!AN212-'OddsRatio_working_3-way'!R212/3)</f>
        <v>-0.41150787098055741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2.74</v>
      </c>
      <c r="B213" s="4">
        <f>IF('True_Odds_Calculator_3-way'!B214="","",'True_Odds_Calculator_3-way'!B214)</f>
        <v>3.18</v>
      </c>
      <c r="C213" s="4">
        <f>IF('True_Odds_Calculator_3-way'!C214="","",'True_Odds_Calculator_3-way'!C214)</f>
        <v>2.87</v>
      </c>
      <c r="D213" s="9">
        <f t="shared" si="52"/>
        <v>0.35537974345068496</v>
      </c>
      <c r="E213" s="9">
        <f t="shared" si="53"/>
        <v>0.30556962661949999</v>
      </c>
      <c r="F213" s="9">
        <f t="shared" si="54"/>
        <v>0.33905062992981511</v>
      </c>
      <c r="G213" s="9">
        <f t="shared" si="55"/>
        <v>1.0424663156451417</v>
      </c>
      <c r="H213" s="9">
        <f t="shared" si="56"/>
        <v>2.8138913892225461</v>
      </c>
      <c r="I213" s="9">
        <f t="shared" si="57"/>
        <v>3.272576568106409</v>
      </c>
      <c r="J213" s="9">
        <f t="shared" si="58"/>
        <v>2.9494120102564154</v>
      </c>
      <c r="K213" s="11">
        <f t="shared" si="59"/>
        <v>0.36496350364963503</v>
      </c>
      <c r="L213" s="11">
        <f t="shared" si="60"/>
        <v>0.31446540880503143</v>
      </c>
      <c r="M213" s="11">
        <f t="shared" si="61"/>
        <v>0.34843205574912889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-0.28365325324018786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0.23153624417980265</v>
      </c>
      <c r="Q213" s="11">
        <f>2*'OddsRatio_working_3-way'!K213*'OddsRatio_working_3-way'!L213*'OddsRatio_working_3-way'!M213</f>
        <v>7.997797726418053E-2</v>
      </c>
      <c r="R213" s="11">
        <f t="shared" si="62"/>
        <v>0</v>
      </c>
      <c r="S213" s="11">
        <f t="shared" si="63"/>
        <v>-0.81626507552778071</v>
      </c>
      <c r="T213" s="11">
        <f t="shared" si="64"/>
        <v>-0.2819568481961246</v>
      </c>
      <c r="U213" s="11">
        <f>'OddsRatio_working_3-way'!S213-'OddsRatio_working_3-way'!R213^2/3</f>
        <v>-0.81626507552778071</v>
      </c>
      <c r="V213" s="11">
        <f>'OddsRatio_working_3-way'!S213*'OddsRatio_working_3-way'!R213/3-2*'OddsRatio_working_3-way'!R213^3/27-'OddsRatio_working_3-way'!T213</f>
        <v>0.2819568481961246</v>
      </c>
      <c r="W213" s="11">
        <f>'OddsRatio_working_3-way'!V213^2+4*'OddsRatio_working_3-way'!U213^3/27</f>
        <v>-1.0733986322423866E-3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0.14192697319126377</v>
      </c>
      <c r="Y213" s="11">
        <f>IF('OddsRatio_working_3-way'!W213&gt;=0,IF('OddsRatio_working_3-way'!V213+SQRT('OddsRatio_working_3-way'!W213)&gt;0,0,PI()),ACOS('OddsRatio_working_3-way'!V213/(2*'OddsRatio_working_3-way'!X213)))</f>
        <v>0.11567902240693106</v>
      </c>
      <c r="Z213" s="11">
        <f>'OddsRatio_working_3-way'!X213^(1/3)*COS('OddsRatio_working_3-way'!Y213/3)</f>
        <v>0.52123315782257085</v>
      </c>
      <c r="AA213" s="11">
        <f>'OddsRatio_working_3-way'!X213^(1/3)*COS(('OddsRatio_working_3-way'!Y213+2*PI())/3)</f>
        <v>-0.27803109215967642</v>
      </c>
      <c r="AB213" s="11">
        <f>'OddsRatio_working_3-way'!X213^(1/3)*COS(('OddsRatio_working_3-way'!Y213+4*PI())/3)</f>
        <v>-0.24320206566289435</v>
      </c>
      <c r="AC213" s="11">
        <f>'OddsRatio_working_3-way'!X213^(1/3)*SIN('OddsRatio_working_3-way'!Y213/3)</f>
        <v>2.0108547823529652E-2</v>
      </c>
      <c r="AD213" s="11">
        <f>'OddsRatio_working_3-way'!X213^(1/3)*SIN(('OddsRatio_working_3-way'!Y213+2*PI())/3)</f>
        <v>0.44134688205736516</v>
      </c>
      <c r="AE213" s="11">
        <f>'OddsRatio_working_3-way'!X213^(1/3)*SIN(('OddsRatio_working_3-way'!Y213+4*PI())/3)</f>
        <v>-0.46145542988089483</v>
      </c>
      <c r="AF213" s="11">
        <f>-'OddsRatio_working_3-way'!U213/(3*'OddsRatio_working_3-way'!X213^(1/3))*COS(('OddsRatio_working_3-way'!Y213)/3)</f>
        <v>0.52123315782257085</v>
      </c>
      <c r="AG213" s="11">
        <f>-'OddsRatio_working_3-way'!U213/(3*'OddsRatio_working_3-way'!X213^(1/3))*COS(('OddsRatio_working_3-way'!Y213+2*PI())/3)</f>
        <v>-0.27803109215967642</v>
      </c>
      <c r="AH213" s="11">
        <f>-'OddsRatio_working_3-way'!U213/(3*'OddsRatio_working_3-way'!X213^(1/3))*COS(('OddsRatio_working_3-way'!Y213+4*PI())/3)</f>
        <v>-0.24320206566289435</v>
      </c>
      <c r="AI213" s="11">
        <f>'OddsRatio_working_3-way'!U213/(3*'OddsRatio_working_3-way'!X213^(1/3))*SIN(('OddsRatio_working_3-way'!Y213)/3)</f>
        <v>-2.0108547823529652E-2</v>
      </c>
      <c r="AJ213" s="11">
        <f>'OddsRatio_working_3-way'!U213/(3*'OddsRatio_working_3-way'!X213^(1/3))*SIN(('OddsRatio_working_3-way'!Y213+2*PI())/3)</f>
        <v>-0.44134688205736516</v>
      </c>
      <c r="AK213" s="11">
        <f>'OddsRatio_working_3-way'!U213/(3*'OddsRatio_working_3-way'!X213^(1/3))*SIN(('OddsRatio_working_3-way'!Y213+4*PI())/3)</f>
        <v>0.46145542988089483</v>
      </c>
      <c r="AL213" s="11">
        <f>'OddsRatio_working_3-way'!Z213+'OddsRatio_working_3-way'!AF213</f>
        <v>1.0424663156451417</v>
      </c>
      <c r="AM213" s="11">
        <f>'OddsRatio_working_3-way'!AA213+'OddsRatio_working_3-way'!AG213</f>
        <v>-0.55606218431935284</v>
      </c>
      <c r="AN213" s="11">
        <f>'OddsRatio_working_3-way'!AB213+'OddsRatio_working_3-way'!AH213</f>
        <v>-0.48640413132578869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1.0424663156451417</v>
      </c>
      <c r="AS213" s="11">
        <f>IF(('OddsRatio_working_3-way'!X213=0),IF(Q213&gt;0,-Q213^(1/3),(-Q213)^(1/3)),'OddsRatio_working_3-way'!AM213-'OddsRatio_working_3-way'!R213/3)</f>
        <v>-0.55606218431935284</v>
      </c>
      <c r="AT213" s="11">
        <f>IF(('OddsRatio_working_3-way'!X213=0),IF(Q213&gt;0,-Q213^(1/3),(-Q213)^(1/3)),'OddsRatio_working_3-way'!AN213-'OddsRatio_working_3-way'!R213/3)</f>
        <v>-0.48640413132578869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4.25</v>
      </c>
      <c r="B214" s="4">
        <f>IF('True_Odds_Calculator_3-way'!B215="","",'True_Odds_Calculator_3-way'!B215)</f>
        <v>3.87</v>
      </c>
      <c r="C214" s="4">
        <f>IF('True_Odds_Calculator_3-way'!C215="","",'True_Odds_Calculator_3-way'!C215)</f>
        <v>1.87</v>
      </c>
      <c r="D214" s="9">
        <f t="shared" si="52"/>
        <v>0.22709009898008303</v>
      </c>
      <c r="E214" s="9">
        <f t="shared" si="53"/>
        <v>0.24965134129589536</v>
      </c>
      <c r="F214" s="9">
        <f t="shared" si="54"/>
        <v>0.52325855972402169</v>
      </c>
      <c r="G214" s="9">
        <f t="shared" si="55"/>
        <v>1.047242623747807</v>
      </c>
      <c r="H214" s="9">
        <f t="shared" si="56"/>
        <v>4.4035385271803733</v>
      </c>
      <c r="I214" s="9">
        <f t="shared" si="57"/>
        <v>4.0055863301562065</v>
      </c>
      <c r="J214" s="9">
        <f t="shared" si="58"/>
        <v>1.9111010826605923</v>
      </c>
      <c r="K214" s="11">
        <f t="shared" si="59"/>
        <v>0.23529411764705882</v>
      </c>
      <c r="L214" s="11">
        <f t="shared" si="60"/>
        <v>0.25839793281653745</v>
      </c>
      <c r="M214" s="11">
        <f t="shared" si="61"/>
        <v>0.53475935828876997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-0.2638414400706186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0.2272666310648124</v>
      </c>
      <c r="Q214" s="11">
        <f>2*'OddsRatio_working_3-way'!K214*'OddsRatio_working_3-way'!L214*'OddsRatio_working_3-way'!M214</f>
        <v>6.5026217758172355E-2</v>
      </c>
      <c r="R214" s="11">
        <f t="shared" si="62"/>
        <v>0</v>
      </c>
      <c r="S214" s="11">
        <f t="shared" si="63"/>
        <v>-0.86137579829758071</v>
      </c>
      <c r="T214" s="11">
        <f t="shared" si="64"/>
        <v>-0.24645945587913609</v>
      </c>
      <c r="U214" s="11">
        <f>'OddsRatio_working_3-way'!S214-'OddsRatio_working_3-way'!R214^2/3</f>
        <v>-0.86137579829758071</v>
      </c>
      <c r="V214" s="11">
        <f>'OddsRatio_working_3-way'!S214*'OddsRatio_working_3-way'!R214/3-2*'OddsRatio_working_3-way'!R214^3/27-'OddsRatio_working_3-way'!T214</f>
        <v>0.24645945587913609</v>
      </c>
      <c r="W214" s="11">
        <f>'OddsRatio_working_3-way'!V214^2+4*'OddsRatio_working_3-way'!U214^3/27</f>
        <v>-3.394121917737164E-2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0.15385340633994057</v>
      </c>
      <c r="Y214" s="11">
        <f>IF('OddsRatio_working_3-way'!W214&gt;=0,IF('OddsRatio_working_3-way'!V214+SQRT('OddsRatio_working_3-way'!W214)&gt;0,0,PI()),ACOS('OddsRatio_working_3-way'!V214/(2*'OddsRatio_working_3-way'!X214)))</f>
        <v>0.64190695791154651</v>
      </c>
      <c r="Z214" s="11">
        <f>'OddsRatio_working_3-way'!X214^(1/3)*COS('OddsRatio_working_3-way'!Y214/3)</f>
        <v>0.52362131187390348</v>
      </c>
      <c r="AA214" s="11">
        <f>'OddsRatio_working_3-way'!X214^(1/3)*COS(('OddsRatio_working_3-way'!Y214+2*PI())/3)</f>
        <v>-0.36034740485827754</v>
      </c>
      <c r="AB214" s="11">
        <f>'OddsRatio_working_3-way'!X214^(1/3)*COS(('OddsRatio_working_3-way'!Y214+4*PI())/3)</f>
        <v>-0.16327390701562614</v>
      </c>
      <c r="AC214" s="11">
        <f>'OddsRatio_working_3-way'!X214^(1/3)*SIN('OddsRatio_working_3-way'!Y214/3)</f>
        <v>0.1137804370295962</v>
      </c>
      <c r="AD214" s="11">
        <f>'OddsRatio_working_3-way'!X214^(1/3)*SIN(('OddsRatio_working_3-way'!Y214+2*PI())/3)</f>
        <v>0.39657913953093682</v>
      </c>
      <c r="AE214" s="11">
        <f>'OddsRatio_working_3-way'!X214^(1/3)*SIN(('OddsRatio_working_3-way'!Y214+4*PI())/3)</f>
        <v>-0.51035957656053277</v>
      </c>
      <c r="AF214" s="11">
        <f>-'OddsRatio_working_3-way'!U214/(3*'OddsRatio_working_3-way'!X214^(1/3))*COS(('OddsRatio_working_3-way'!Y214)/3)</f>
        <v>0.52362131187390337</v>
      </c>
      <c r="AG214" s="11">
        <f>-'OddsRatio_working_3-way'!U214/(3*'OddsRatio_working_3-way'!X214^(1/3))*COS(('OddsRatio_working_3-way'!Y214+2*PI())/3)</f>
        <v>-0.36034740485827743</v>
      </c>
      <c r="AH214" s="11">
        <f>-'OddsRatio_working_3-way'!U214/(3*'OddsRatio_working_3-way'!X214^(1/3))*COS(('OddsRatio_working_3-way'!Y214+4*PI())/3)</f>
        <v>-0.16327390701562605</v>
      </c>
      <c r="AI214" s="11">
        <f>'OddsRatio_working_3-way'!U214/(3*'OddsRatio_working_3-way'!X214^(1/3))*SIN(('OddsRatio_working_3-way'!Y214)/3)</f>
        <v>-0.11378043702959616</v>
      </c>
      <c r="AJ214" s="11">
        <f>'OddsRatio_working_3-way'!U214/(3*'OddsRatio_working_3-way'!X214^(1/3))*SIN(('OddsRatio_working_3-way'!Y214+2*PI())/3)</f>
        <v>-0.39657913953093665</v>
      </c>
      <c r="AK214" s="11">
        <f>'OddsRatio_working_3-way'!U214/(3*'OddsRatio_working_3-way'!X214^(1/3))*SIN(('OddsRatio_working_3-way'!Y214+4*PI())/3)</f>
        <v>0.51035957656053266</v>
      </c>
      <c r="AL214" s="11">
        <f>'OddsRatio_working_3-way'!Z214+'OddsRatio_working_3-way'!AF214</f>
        <v>1.047242623747807</v>
      </c>
      <c r="AM214" s="11">
        <f>'OddsRatio_working_3-way'!AA214+'OddsRatio_working_3-way'!AG214</f>
        <v>-0.72069480971655497</v>
      </c>
      <c r="AN214" s="11">
        <f>'OddsRatio_working_3-way'!AB214+'OddsRatio_working_3-way'!AH214</f>
        <v>-0.32654781403125221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1.047242623747807</v>
      </c>
      <c r="AS214" s="11">
        <f>IF(('OddsRatio_working_3-way'!X214=0),IF(Q214&gt;0,-Q214^(1/3),(-Q214)^(1/3)),'OddsRatio_working_3-way'!AM214-'OddsRatio_working_3-way'!R214/3)</f>
        <v>-0.72069480971655497</v>
      </c>
      <c r="AT214" s="11">
        <f>IF(('OddsRatio_working_3-way'!X214=0),IF(Q214&gt;0,-Q214^(1/3),(-Q214)^(1/3)),'OddsRatio_working_3-way'!AN214-'OddsRatio_working_3-way'!R214/3)</f>
        <v>-0.32654781403125221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1.58</v>
      </c>
      <c r="B215" s="4">
        <f>IF('True_Odds_Calculator_3-way'!B216="","",'True_Odds_Calculator_3-way'!B216)</f>
        <v>3.91</v>
      </c>
      <c r="C215" s="4">
        <f>IF('True_Odds_Calculator_3-way'!C216="","",'True_Odds_Calculator_3-way'!C216)</f>
        <v>7.07</v>
      </c>
      <c r="D215" s="9">
        <f t="shared" si="52"/>
        <v>0.61988279002574853</v>
      </c>
      <c r="E215" s="9">
        <f t="shared" si="53"/>
        <v>0.24530164222933606</v>
      </c>
      <c r="F215" s="9">
        <f t="shared" si="54"/>
        <v>0.13481556774491557</v>
      </c>
      <c r="G215" s="9">
        <f t="shared" si="55"/>
        <v>1.0572555174961114</v>
      </c>
      <c r="H215" s="9">
        <f t="shared" si="56"/>
        <v>1.6132082001477446</v>
      </c>
      <c r="I215" s="9">
        <f t="shared" si="57"/>
        <v>4.076613555913684</v>
      </c>
      <c r="J215" s="9">
        <f t="shared" si="58"/>
        <v>7.4175409912013963</v>
      </c>
      <c r="K215" s="11">
        <f t="shared" si="59"/>
        <v>0.63291139240506322</v>
      </c>
      <c r="L215" s="11">
        <f t="shared" si="60"/>
        <v>0.25575447570332482</v>
      </c>
      <c r="M215" s="11">
        <f t="shared" si="61"/>
        <v>0.14144271570014144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-0.23456132999470714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0.21887927127672507</v>
      </c>
      <c r="Q215" s="11">
        <f>2*'OddsRatio_working_3-way'!K215*'OddsRatio_working_3-way'!L215*'OddsRatio_working_3-way'!M215</f>
        <v>4.5790642526511521E-2</v>
      </c>
      <c r="R215" s="11">
        <f t="shared" si="62"/>
        <v>0</v>
      </c>
      <c r="S215" s="11">
        <f t="shared" si="63"/>
        <v>-0.93314303462409631</v>
      </c>
      <c r="T215" s="11">
        <f t="shared" si="64"/>
        <v>-0.19521820808035487</v>
      </c>
      <c r="U215" s="11">
        <f>'OddsRatio_working_3-way'!S215-'OddsRatio_working_3-way'!R215^2/3</f>
        <v>-0.93314303462409631</v>
      </c>
      <c r="V215" s="11">
        <f>'OddsRatio_working_3-way'!S215*'OddsRatio_working_3-way'!R215/3-2*'OddsRatio_working_3-way'!R215^3/27-'OddsRatio_working_3-way'!T215</f>
        <v>0.19521820808035487</v>
      </c>
      <c r="W215" s="11">
        <f>'OddsRatio_working_3-way'!V215^2+4*'OddsRatio_working_3-way'!U215^3/27</f>
        <v>-8.2266121525463073E-2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0.17347641791578461</v>
      </c>
      <c r="Y215" s="11">
        <f>IF('OddsRatio_working_3-way'!W215&gt;=0,IF('OddsRatio_working_3-way'!V215+SQRT('OddsRatio_working_3-way'!W215)&gt;0,0,PI()),ACOS('OddsRatio_working_3-way'!V215/(2*'OddsRatio_working_3-way'!X215)))</f>
        <v>0.97319036375639001</v>
      </c>
      <c r="Z215" s="11">
        <f>'OddsRatio_working_3-way'!X215^(1/3)*COS('OddsRatio_working_3-way'!Y215/3)</f>
        <v>0.52862775874805568</v>
      </c>
      <c r="AA215" s="11">
        <f>'OddsRatio_working_3-way'!X215^(1/3)*COS(('OddsRatio_working_3-way'!Y215+2*PI())/3)</f>
        <v>-0.41826282599848397</v>
      </c>
      <c r="AB215" s="11">
        <f>'OddsRatio_working_3-way'!X215^(1/3)*COS(('OddsRatio_working_3-way'!Y215+4*PI())/3)</f>
        <v>-0.11036493274957188</v>
      </c>
      <c r="AC215" s="11">
        <f>'OddsRatio_working_3-way'!X215^(1/3)*SIN('OddsRatio_working_3-way'!Y215/3)</f>
        <v>0.17776493155017806</v>
      </c>
      <c r="AD215" s="11">
        <f>'OddsRatio_working_3-way'!X215^(1/3)*SIN(('OddsRatio_working_3-way'!Y215+2*PI())/3)</f>
        <v>0.36892260244635872</v>
      </c>
      <c r="AE215" s="11">
        <f>'OddsRatio_working_3-way'!X215^(1/3)*SIN(('OddsRatio_working_3-way'!Y215+4*PI())/3)</f>
        <v>-0.5466875339965368</v>
      </c>
      <c r="AF215" s="11">
        <f>-'OddsRatio_working_3-way'!U215/(3*'OddsRatio_working_3-way'!X215^(1/3))*COS(('OddsRatio_working_3-way'!Y215)/3)</f>
        <v>0.52862775874805568</v>
      </c>
      <c r="AG215" s="11">
        <f>-'OddsRatio_working_3-way'!U215/(3*'OddsRatio_working_3-way'!X215^(1/3))*COS(('OddsRatio_working_3-way'!Y215+2*PI())/3)</f>
        <v>-0.41826282599848397</v>
      </c>
      <c r="AH215" s="11">
        <f>-'OddsRatio_working_3-way'!U215/(3*'OddsRatio_working_3-way'!X215^(1/3))*COS(('OddsRatio_working_3-way'!Y215+4*PI())/3)</f>
        <v>-0.11036493274957188</v>
      </c>
      <c r="AI215" s="11">
        <f>'OddsRatio_working_3-way'!U215/(3*'OddsRatio_working_3-way'!X215^(1/3))*SIN(('OddsRatio_working_3-way'!Y215)/3)</f>
        <v>-0.17776493155017806</v>
      </c>
      <c r="AJ215" s="11">
        <f>'OddsRatio_working_3-way'!U215/(3*'OddsRatio_working_3-way'!X215^(1/3))*SIN(('OddsRatio_working_3-way'!Y215+2*PI())/3)</f>
        <v>-0.36892260244635872</v>
      </c>
      <c r="AK215" s="11">
        <f>'OddsRatio_working_3-way'!U215/(3*'OddsRatio_working_3-way'!X215^(1/3))*SIN(('OddsRatio_working_3-way'!Y215+4*PI())/3)</f>
        <v>0.5466875339965368</v>
      </c>
      <c r="AL215" s="11">
        <f>'OddsRatio_working_3-way'!Z215+'OddsRatio_working_3-way'!AF215</f>
        <v>1.0572555174961114</v>
      </c>
      <c r="AM215" s="11">
        <f>'OddsRatio_working_3-way'!AA215+'OddsRatio_working_3-way'!AG215</f>
        <v>-0.83652565199696793</v>
      </c>
      <c r="AN215" s="11">
        <f>'OddsRatio_working_3-way'!AB215+'OddsRatio_working_3-way'!AH215</f>
        <v>-0.22072986549914375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1.0572555174961114</v>
      </c>
      <c r="AS215" s="11">
        <f>IF(('OddsRatio_working_3-way'!X215=0),IF(Q215&gt;0,-Q215^(1/3),(-Q215)^(1/3)),'OddsRatio_working_3-way'!AM215-'OddsRatio_working_3-way'!R215/3)</f>
        <v>-0.83652565199696793</v>
      </c>
      <c r="AT215" s="11">
        <f>IF(('OddsRatio_working_3-way'!X215=0),IF(Q215&gt;0,-Q215^(1/3),(-Q215)^(1/3)),'OddsRatio_working_3-way'!AN215-'OddsRatio_working_3-way'!R215/3)</f>
        <v>-0.22072986549914375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1.55</v>
      </c>
      <c r="B216" s="4">
        <f>IF('True_Odds_Calculator_3-way'!B217="","",'True_Odds_Calculator_3-way'!B217)</f>
        <v>4.1100000000000003</v>
      </c>
      <c r="C216" s="4">
        <f>IF('True_Odds_Calculator_3-way'!C217="","",'True_Odds_Calculator_3-way'!C217)</f>
        <v>6.4</v>
      </c>
      <c r="D216" s="9">
        <f t="shared" si="52"/>
        <v>0.62597828272125589</v>
      </c>
      <c r="E216" s="9">
        <f t="shared" si="53"/>
        <v>0.22838412023018856</v>
      </c>
      <c r="F216" s="9">
        <f t="shared" si="54"/>
        <v>0.14563759704855569</v>
      </c>
      <c r="G216" s="9">
        <f t="shared" si="55"/>
        <v>1.0863627456931599</v>
      </c>
      <c r="H216" s="9">
        <f t="shared" si="56"/>
        <v>1.5974995101312381</v>
      </c>
      <c r="I216" s="9">
        <f t="shared" si="57"/>
        <v>4.3785881391057275</v>
      </c>
      <c r="J216" s="9">
        <f t="shared" si="58"/>
        <v>6.8663588267430642</v>
      </c>
      <c r="K216" s="11">
        <f t="shared" si="59"/>
        <v>0.64516129032258063</v>
      </c>
      <c r="L216" s="11">
        <f t="shared" si="60"/>
        <v>0.24330900243309</v>
      </c>
      <c r="M216" s="11">
        <f t="shared" si="61"/>
        <v>0.15625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-0.22654962326348016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0.22221568165764066</v>
      </c>
      <c r="Q216" s="11">
        <f>2*'OddsRatio_working_3-way'!K216*'OddsRatio_working_3-way'!L216*'OddsRatio_working_3-way'!M216</f>
        <v>4.9054234361510088E-2</v>
      </c>
      <c r="R216" s="11">
        <f t="shared" si="62"/>
        <v>0</v>
      </c>
      <c r="S216" s="11">
        <f t="shared" si="63"/>
        <v>-0.98086979115917983</v>
      </c>
      <c r="T216" s="11">
        <f t="shared" si="64"/>
        <v>-0.2165275477172583</v>
      </c>
      <c r="U216" s="11">
        <f>'OddsRatio_working_3-way'!S216-'OddsRatio_working_3-way'!R216^2/3</f>
        <v>-0.98086979115917983</v>
      </c>
      <c r="V216" s="11">
        <f>'OddsRatio_working_3-way'!S216*'OddsRatio_working_3-way'!R216/3-2*'OddsRatio_working_3-way'!R216^3/27-'OddsRatio_working_3-way'!T216</f>
        <v>0.2165275477172583</v>
      </c>
      <c r="W216" s="11">
        <f>'OddsRatio_working_3-way'!V216^2+4*'OddsRatio_working_3-way'!U216^3/27</f>
        <v>-9.2923268066756354E-2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0.18695417017761728</v>
      </c>
      <c r="Y216" s="11">
        <f>IF('OddsRatio_working_3-way'!W216&gt;=0,IF('OddsRatio_working_3-way'!V216+SQRT('OddsRatio_working_3-way'!W216)&gt;0,0,PI()),ACOS('OddsRatio_working_3-way'!V216/(2*'OddsRatio_working_3-way'!X216)))</f>
        <v>0.95318111066730038</v>
      </c>
      <c r="Z216" s="11">
        <f>'OddsRatio_working_3-way'!X216^(1/3)*COS('OddsRatio_working_3-way'!Y216/3)</f>
        <v>0.54318137284658008</v>
      </c>
      <c r="AA216" s="11">
        <f>'OddsRatio_working_3-way'!X216^(1/3)*COS(('OddsRatio_working_3-way'!Y216+2*PI())/3)</f>
        <v>-0.42629344959891452</v>
      </c>
      <c r="AB216" s="11">
        <f>'OddsRatio_working_3-way'!X216^(1/3)*COS(('OddsRatio_working_3-way'!Y216+4*PI())/3)</f>
        <v>-0.11688792324766573</v>
      </c>
      <c r="AC216" s="11">
        <f>'OddsRatio_working_3-way'!X216^(1/3)*SIN('OddsRatio_working_3-way'!Y216/3)</f>
        <v>0.17863536392765145</v>
      </c>
      <c r="AD216" s="11">
        <f>'OddsRatio_working_3-way'!X216^(1/3)*SIN(('OddsRatio_working_3-way'!Y216+2*PI())/3)</f>
        <v>0.38109118578381956</v>
      </c>
      <c r="AE216" s="11">
        <f>'OddsRatio_working_3-way'!X216^(1/3)*SIN(('OddsRatio_working_3-way'!Y216+4*PI())/3)</f>
        <v>-0.55972654971147096</v>
      </c>
      <c r="AF216" s="11">
        <f>-'OddsRatio_working_3-way'!U216/(3*'OddsRatio_working_3-way'!X216^(1/3))*COS(('OddsRatio_working_3-way'!Y216)/3)</f>
        <v>0.54318137284657997</v>
      </c>
      <c r="AG216" s="11">
        <f>-'OddsRatio_working_3-way'!U216/(3*'OddsRatio_working_3-way'!X216^(1/3))*COS(('OddsRatio_working_3-way'!Y216+2*PI())/3)</f>
        <v>-0.42629344959891441</v>
      </c>
      <c r="AH216" s="11">
        <f>-'OddsRatio_working_3-way'!U216/(3*'OddsRatio_working_3-way'!X216^(1/3))*COS(('OddsRatio_working_3-way'!Y216+4*PI())/3)</f>
        <v>-0.11688792324766571</v>
      </c>
      <c r="AI216" s="11">
        <f>'OddsRatio_working_3-way'!U216/(3*'OddsRatio_working_3-way'!X216^(1/3))*SIN(('OddsRatio_working_3-way'!Y216)/3)</f>
        <v>-0.17863536392765142</v>
      </c>
      <c r="AJ216" s="11">
        <f>'OddsRatio_working_3-way'!U216/(3*'OddsRatio_working_3-way'!X216^(1/3))*SIN(('OddsRatio_working_3-way'!Y216+2*PI())/3)</f>
        <v>-0.38109118578381951</v>
      </c>
      <c r="AK216" s="11">
        <f>'OddsRatio_working_3-way'!U216/(3*'OddsRatio_working_3-way'!X216^(1/3))*SIN(('OddsRatio_working_3-way'!Y216+4*PI())/3)</f>
        <v>0.55972654971147084</v>
      </c>
      <c r="AL216" s="11">
        <f>'OddsRatio_working_3-way'!Z216+'OddsRatio_working_3-way'!AF216</f>
        <v>1.0863627456931599</v>
      </c>
      <c r="AM216" s="11">
        <f>'OddsRatio_working_3-way'!AA216+'OddsRatio_working_3-way'!AG216</f>
        <v>-0.85258689919782893</v>
      </c>
      <c r="AN216" s="11">
        <f>'OddsRatio_working_3-way'!AB216+'OddsRatio_working_3-way'!AH216</f>
        <v>-0.23377584649533145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1.0863627456931599</v>
      </c>
      <c r="AS216" s="11">
        <f>IF(('OddsRatio_working_3-way'!X216=0),IF(Q216&gt;0,-Q216^(1/3),(-Q216)^(1/3)),'OddsRatio_working_3-way'!AM216-'OddsRatio_working_3-way'!R216/3)</f>
        <v>-0.85258689919782893</v>
      </c>
      <c r="AT216" s="11">
        <f>IF(('OddsRatio_working_3-way'!X216=0),IF(Q216&gt;0,-Q216^(1/3),(-Q216)^(1/3)),'OddsRatio_working_3-way'!AN216-'OddsRatio_working_3-way'!R216/3)</f>
        <v>-0.23377584649533145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1.65</v>
      </c>
      <c r="B217" s="4">
        <f>IF('True_Odds_Calculator_3-way'!B218="","",'True_Odds_Calculator_3-way'!B218)</f>
        <v>3.73</v>
      </c>
      <c r="C217" s="4">
        <f>IF('True_Odds_Calculator_3-way'!C218="","",'True_Odds_Calculator_3-way'!C218)</f>
        <v>5.92</v>
      </c>
      <c r="D217" s="9">
        <f t="shared" si="52"/>
        <v>0.58788747287131016</v>
      </c>
      <c r="E217" s="9">
        <f t="shared" si="53"/>
        <v>0.25353527353475763</v>
      </c>
      <c r="F217" s="9">
        <f t="shared" si="54"/>
        <v>0.15857725359393235</v>
      </c>
      <c r="G217" s="9">
        <f t="shared" si="55"/>
        <v>1.0784704586560654</v>
      </c>
      <c r="H217" s="9">
        <f t="shared" si="56"/>
        <v>1.7010057981264421</v>
      </c>
      <c r="I217" s="9">
        <f t="shared" si="57"/>
        <v>3.9442243521310578</v>
      </c>
      <c r="J217" s="9">
        <f t="shared" si="58"/>
        <v>6.3060746565878416</v>
      </c>
      <c r="K217" s="11">
        <f t="shared" si="59"/>
        <v>0.60606060606060608</v>
      </c>
      <c r="L217" s="11">
        <f t="shared" si="60"/>
        <v>0.26809651474530832</v>
      </c>
      <c r="M217" s="11">
        <f t="shared" si="61"/>
        <v>0.16891891891891891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-0.23962196415279524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0.22780518759071042</v>
      </c>
      <c r="Q217" s="11">
        <f>2*'OddsRatio_working_3-way'!K217*'OddsRatio_working_3-way'!L217*'OddsRatio_working_3-way'!M217</f>
        <v>5.4892816286918167E-2</v>
      </c>
      <c r="R217" s="11">
        <f t="shared" si="62"/>
        <v>0</v>
      </c>
      <c r="S217" s="11">
        <f t="shared" si="63"/>
        <v>-0.95068575368763009</v>
      </c>
      <c r="T217" s="11">
        <f t="shared" si="64"/>
        <v>-0.22908090450304336</v>
      </c>
      <c r="U217" s="11">
        <f>'OddsRatio_working_3-way'!S217-'OddsRatio_working_3-way'!R217^2/3</f>
        <v>-0.95068575368763009</v>
      </c>
      <c r="V217" s="11">
        <f>'OddsRatio_working_3-way'!S217*'OddsRatio_working_3-way'!R217/3-2*'OddsRatio_working_3-way'!R217^3/27-'OddsRatio_working_3-way'!T217</f>
        <v>0.22908090450304336</v>
      </c>
      <c r="W217" s="11">
        <f>'OddsRatio_working_3-way'!V217^2+4*'OddsRatio_working_3-way'!U217^3/27</f>
        <v>-7.4815719735383396E-2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0.178391269785909</v>
      </c>
      <c r="Y217" s="11">
        <f>IF('OddsRatio_working_3-way'!W217&gt;=0,IF('OddsRatio_working_3-way'!V217+SQRT('OddsRatio_working_3-way'!W217)&gt;0,0,PI()),ACOS('OddsRatio_working_3-way'!V217/(2*'OddsRatio_working_3-way'!X217)))</f>
        <v>0.87359540345817821</v>
      </c>
      <c r="Z217" s="11">
        <f>'OddsRatio_working_3-way'!X217^(1/3)*COS('OddsRatio_working_3-way'!Y217/3)</f>
        <v>0.53923522932803269</v>
      </c>
      <c r="AA217" s="11">
        <f>'OddsRatio_working_3-way'!X217^(1/3)*COS(('OddsRatio_working_3-way'!Y217+2*PI())/3)</f>
        <v>-0.40958355341543357</v>
      </c>
      <c r="AB217" s="11">
        <f>'OddsRatio_working_3-way'!X217^(1/3)*COS(('OddsRatio_working_3-way'!Y217+4*PI())/3)</f>
        <v>-0.12965167591259885</v>
      </c>
      <c r="AC217" s="11">
        <f>'OddsRatio_working_3-way'!X217^(1/3)*SIN('OddsRatio_working_3-way'!Y217/3)</f>
        <v>0.16161874483101896</v>
      </c>
      <c r="AD217" s="11">
        <f>'OddsRatio_working_3-way'!X217^(1/3)*SIN(('OddsRatio_working_3-way'!Y217+2*PI())/3)</f>
        <v>0.3861820347980946</v>
      </c>
      <c r="AE217" s="11">
        <f>'OddsRatio_working_3-way'!X217^(1/3)*SIN(('OddsRatio_working_3-way'!Y217+4*PI())/3)</f>
        <v>-0.54780077962911344</v>
      </c>
      <c r="AF217" s="11">
        <f>-'OddsRatio_working_3-way'!U217/(3*'OddsRatio_working_3-way'!X217^(1/3))*COS(('OddsRatio_working_3-way'!Y217)/3)</f>
        <v>0.53923522932803269</v>
      </c>
      <c r="AG217" s="11">
        <f>-'OddsRatio_working_3-way'!U217/(3*'OddsRatio_working_3-way'!X217^(1/3))*COS(('OddsRatio_working_3-way'!Y217+2*PI())/3)</f>
        <v>-0.40958355341543357</v>
      </c>
      <c r="AH217" s="11">
        <f>-'OddsRatio_working_3-way'!U217/(3*'OddsRatio_working_3-way'!X217^(1/3))*COS(('OddsRatio_working_3-way'!Y217+4*PI())/3)</f>
        <v>-0.12965167591259885</v>
      </c>
      <c r="AI217" s="11">
        <f>'OddsRatio_working_3-way'!U217/(3*'OddsRatio_working_3-way'!X217^(1/3))*SIN(('OddsRatio_working_3-way'!Y217)/3)</f>
        <v>-0.16161874483101896</v>
      </c>
      <c r="AJ217" s="11">
        <f>'OddsRatio_working_3-way'!U217/(3*'OddsRatio_working_3-way'!X217^(1/3))*SIN(('OddsRatio_working_3-way'!Y217+2*PI())/3)</f>
        <v>-0.3861820347980946</v>
      </c>
      <c r="AK217" s="11">
        <f>'OddsRatio_working_3-way'!U217/(3*'OddsRatio_working_3-way'!X217^(1/3))*SIN(('OddsRatio_working_3-way'!Y217+4*PI())/3)</f>
        <v>0.54780077962911344</v>
      </c>
      <c r="AL217" s="11">
        <f>'OddsRatio_working_3-way'!Z217+'OddsRatio_working_3-way'!AF217</f>
        <v>1.0784704586560654</v>
      </c>
      <c r="AM217" s="11">
        <f>'OddsRatio_working_3-way'!AA217+'OddsRatio_working_3-way'!AG217</f>
        <v>-0.81916710683086713</v>
      </c>
      <c r="AN217" s="11">
        <f>'OddsRatio_working_3-way'!AB217+'OddsRatio_working_3-way'!AH217</f>
        <v>-0.2593033518251977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1.0784704586560654</v>
      </c>
      <c r="AS217" s="11">
        <f>IF(('OddsRatio_working_3-way'!X217=0),IF(Q217&gt;0,-Q217^(1/3),(-Q217)^(1/3)),'OddsRatio_working_3-way'!AM217-'OddsRatio_working_3-way'!R217/3)</f>
        <v>-0.81916710683086713</v>
      </c>
      <c r="AT217" s="11">
        <f>IF(('OddsRatio_working_3-way'!X217=0),IF(Q217&gt;0,-Q217^(1/3),(-Q217)^(1/3)),'OddsRatio_working_3-way'!AN217-'OddsRatio_working_3-way'!R217/3)</f>
        <v>-0.2593033518251977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2.76</v>
      </c>
      <c r="B218" s="4">
        <f>IF('True_Odds_Calculator_3-way'!B219="","",'True_Odds_Calculator_3-way'!B219)</f>
        <v>3.23</v>
      </c>
      <c r="C218" s="4">
        <f>IF('True_Odds_Calculator_3-way'!C219="","",'True_Odds_Calculator_3-way'!C219)</f>
        <v>2.72</v>
      </c>
      <c r="D218" s="9">
        <f t="shared" si="52"/>
        <v>0.34881058799373615</v>
      </c>
      <c r="E218" s="9">
        <f t="shared" si="53"/>
        <v>0.29713896255805655</v>
      </c>
      <c r="F218" s="9">
        <f t="shared" si="54"/>
        <v>0.35405044944820713</v>
      </c>
      <c r="G218" s="9">
        <f t="shared" si="55"/>
        <v>1.0607303700916111</v>
      </c>
      <c r="H218" s="9">
        <f t="shared" si="56"/>
        <v>2.866885451361235</v>
      </c>
      <c r="I218" s="9">
        <f t="shared" si="57"/>
        <v>3.3654287253042918</v>
      </c>
      <c r="J218" s="9">
        <f t="shared" si="58"/>
        <v>2.8244562365575718</v>
      </c>
      <c r="K218" s="11">
        <f t="shared" si="59"/>
        <v>0.3623188405797102</v>
      </c>
      <c r="L218" s="11">
        <f t="shared" si="60"/>
        <v>0.30959752321981426</v>
      </c>
      <c r="M218" s="11">
        <f t="shared" si="61"/>
        <v>0.36764705882352938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-0.2783975886760679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0.23548085272606822</v>
      </c>
      <c r="Q218" s="11">
        <f>2*'OddsRatio_working_3-way'!K218*'OddsRatio_working_3-way'!L218*'OddsRatio_working_3-way'!M218</f>
        <v>8.2480158573053686E-2</v>
      </c>
      <c r="R218" s="11">
        <f t="shared" si="62"/>
        <v>0</v>
      </c>
      <c r="S218" s="11">
        <f t="shared" si="63"/>
        <v>-0.8458437224471228</v>
      </c>
      <c r="T218" s="11">
        <f t="shared" si="64"/>
        <v>-0.29626750348410613</v>
      </c>
      <c r="U218" s="11">
        <f>'OddsRatio_working_3-way'!S218-'OddsRatio_working_3-way'!R218^2/3</f>
        <v>-0.8458437224471228</v>
      </c>
      <c r="V218" s="11">
        <f>'OddsRatio_working_3-way'!S218*'OddsRatio_working_3-way'!R218/3-2*'OddsRatio_working_3-way'!R218^3/27-'OddsRatio_working_3-way'!T218</f>
        <v>0.29626750348410613</v>
      </c>
      <c r="W218" s="11">
        <f>'OddsRatio_working_3-way'!V218^2+4*'OddsRatio_working_3-way'!U218^3/27</f>
        <v>-1.8789362971949469E-3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0.14971086293076713</v>
      </c>
      <c r="Y218" s="11">
        <f>IF('OddsRatio_working_3-way'!W218&gt;=0,IF('OddsRatio_working_3-way'!V218+SQRT('OddsRatio_working_3-way'!W218)&gt;0,0,PI()),ACOS('OddsRatio_working_3-way'!V218/(2*'OddsRatio_working_3-way'!X218)))</f>
        <v>0.14527854707158183</v>
      </c>
      <c r="Z218" s="11">
        <f>'OddsRatio_working_3-way'!X218^(1/3)*COS('OddsRatio_working_3-way'!Y218/3)</f>
        <v>0.53036518504580565</v>
      </c>
      <c r="AA218" s="11">
        <f>'OddsRatio_working_3-way'!X218^(1/3)*COS(('OddsRatio_working_3-way'!Y218+2*PI())/3)</f>
        <v>-0.28744261229551327</v>
      </c>
      <c r="AB218" s="11">
        <f>'OddsRatio_working_3-way'!X218^(1/3)*COS(('OddsRatio_working_3-way'!Y218+4*PI())/3)</f>
        <v>-0.24292257275029247</v>
      </c>
      <c r="AC218" s="11">
        <f>'OddsRatio_working_3-way'!X218^(1/3)*SIN('OddsRatio_working_3-way'!Y218/3)</f>
        <v>2.5703656815766036E-2</v>
      </c>
      <c r="AD218" s="11">
        <f>'OddsRatio_working_3-way'!X218^(1/3)*SIN(('OddsRatio_working_3-way'!Y218+2*PI())/3)</f>
        <v>0.44645789512461925</v>
      </c>
      <c r="AE218" s="11">
        <f>'OddsRatio_working_3-way'!X218^(1/3)*SIN(('OddsRatio_working_3-way'!Y218+4*PI())/3)</f>
        <v>-0.47216155194038534</v>
      </c>
      <c r="AF218" s="11">
        <f>-'OddsRatio_working_3-way'!U218/(3*'OddsRatio_working_3-way'!X218^(1/3))*COS(('OddsRatio_working_3-way'!Y218)/3)</f>
        <v>0.53036518504580554</v>
      </c>
      <c r="AG218" s="11">
        <f>-'OddsRatio_working_3-way'!U218/(3*'OddsRatio_working_3-way'!X218^(1/3))*COS(('OddsRatio_working_3-way'!Y218+2*PI())/3)</f>
        <v>-0.28744261229551321</v>
      </c>
      <c r="AH218" s="11">
        <f>-'OddsRatio_working_3-way'!U218/(3*'OddsRatio_working_3-way'!X218^(1/3))*COS(('OddsRatio_working_3-way'!Y218+4*PI())/3)</f>
        <v>-0.24292257275029241</v>
      </c>
      <c r="AI218" s="11">
        <f>'OddsRatio_working_3-way'!U218/(3*'OddsRatio_working_3-way'!X218^(1/3))*SIN(('OddsRatio_working_3-way'!Y218)/3)</f>
        <v>-2.5703656815766029E-2</v>
      </c>
      <c r="AJ218" s="11">
        <f>'OddsRatio_working_3-way'!U218/(3*'OddsRatio_working_3-way'!X218^(1/3))*SIN(('OddsRatio_working_3-way'!Y218+2*PI())/3)</f>
        <v>-0.4464578951246192</v>
      </c>
      <c r="AK218" s="11">
        <f>'OddsRatio_working_3-way'!U218/(3*'OddsRatio_working_3-way'!X218^(1/3))*SIN(('OddsRatio_working_3-way'!Y218+4*PI())/3)</f>
        <v>0.47216155194038523</v>
      </c>
      <c r="AL218" s="11">
        <f>'OddsRatio_working_3-way'!Z218+'OddsRatio_working_3-way'!AF218</f>
        <v>1.0607303700916111</v>
      </c>
      <c r="AM218" s="11">
        <f>'OddsRatio_working_3-way'!AA218+'OddsRatio_working_3-way'!AG218</f>
        <v>-0.57488522459102653</v>
      </c>
      <c r="AN218" s="11">
        <f>'OddsRatio_working_3-way'!AB218+'OddsRatio_working_3-way'!AH218</f>
        <v>-0.48584514550058489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1.0607303700916111</v>
      </c>
      <c r="AS218" s="11">
        <f>IF(('OddsRatio_working_3-way'!X218=0),IF(Q218&gt;0,-Q218^(1/3),(-Q218)^(1/3)),'OddsRatio_working_3-way'!AM218-'OddsRatio_working_3-way'!R218/3)</f>
        <v>-0.57488522459102653</v>
      </c>
      <c r="AT218" s="11">
        <f>IF(('OddsRatio_working_3-way'!X218=0),IF(Q218&gt;0,-Q218^(1/3),(-Q218)^(1/3)),'OddsRatio_working_3-way'!AN218-'OddsRatio_working_3-way'!R218/3)</f>
        <v>-0.48584514550058489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2.7</v>
      </c>
      <c r="B219" s="4">
        <f>IF('True_Odds_Calculator_3-way'!B220="","",'True_Odds_Calculator_3-way'!B220)</f>
        <v>3.52</v>
      </c>
      <c r="C219" s="4">
        <f>IF('True_Odds_Calculator_3-way'!C220="","",'True_Odds_Calculator_3-way'!C220)</f>
        <v>2.6</v>
      </c>
      <c r="D219" s="9">
        <f t="shared" si="52"/>
        <v>0.35681908033548598</v>
      </c>
      <c r="E219" s="9">
        <f t="shared" si="53"/>
        <v>0.27233104134093217</v>
      </c>
      <c r="F219" s="9">
        <f t="shared" si="54"/>
        <v>0.37084987832358207</v>
      </c>
      <c r="G219" s="9">
        <f t="shared" si="55"/>
        <v>1.0603180667748831</v>
      </c>
      <c r="H219" s="9">
        <f t="shared" si="56"/>
        <v>2.8025407135173008</v>
      </c>
      <c r="I219" s="9">
        <f t="shared" si="57"/>
        <v>3.6720015282727045</v>
      </c>
      <c r="J219" s="9">
        <f t="shared" si="58"/>
        <v>2.6965089068398131</v>
      </c>
      <c r="K219" s="11">
        <f t="shared" si="59"/>
        <v>0.37037037037037035</v>
      </c>
      <c r="L219" s="11">
        <f t="shared" si="60"/>
        <v>0.28409090909090912</v>
      </c>
      <c r="M219" s="11">
        <f t="shared" si="61"/>
        <v>0.38461538461538458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-0.27738927738927743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0.23552836052836051</v>
      </c>
      <c r="Q219" s="11">
        <f>2*'OddsRatio_working_3-way'!K219*'OddsRatio_working_3-way'!L219*'OddsRatio_working_3-way'!M219</f>
        <v>8.0937580937580939E-2</v>
      </c>
      <c r="R219" s="11">
        <f t="shared" si="62"/>
        <v>0</v>
      </c>
      <c r="S219" s="11">
        <f t="shared" si="63"/>
        <v>-0.8490896358543415</v>
      </c>
      <c r="T219" s="11">
        <f t="shared" si="64"/>
        <v>-0.2917833800186741</v>
      </c>
      <c r="U219" s="11">
        <f>'OddsRatio_working_3-way'!S219-'OddsRatio_working_3-way'!R219^2/3</f>
        <v>-0.8490896358543415</v>
      </c>
      <c r="V219" s="11">
        <f>'OddsRatio_working_3-way'!S219*'OddsRatio_working_3-way'!R219/3-2*'OddsRatio_working_3-way'!R219^3/27-'OddsRatio_working_3-way'!T219</f>
        <v>0.2917833800186741</v>
      </c>
      <c r="W219" s="11">
        <f>'OddsRatio_working_3-way'!V219^2+4*'OddsRatio_working_3-way'!U219^3/27</f>
        <v>-5.5519255604554035E-3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0.15057345916161435</v>
      </c>
      <c r="Y219" s="11">
        <f>IF('OddsRatio_working_3-way'!W219&gt;=0,IF('OddsRatio_working_3-way'!V219+SQRT('OddsRatio_working_3-way'!W219)&gt;0,0,PI()),ACOS('OddsRatio_working_3-way'!V219/(2*'OddsRatio_working_3-way'!X219)))</f>
        <v>0.25002160711051924</v>
      </c>
      <c r="Z219" s="11">
        <f>'OddsRatio_working_3-way'!X219^(1/3)*COS('OddsRatio_working_3-way'!Y219/3)</f>
        <v>0.53015903338744164</v>
      </c>
      <c r="AA219" s="11">
        <f>'OddsRatio_working_3-way'!X219^(1/3)*COS(('OddsRatio_working_3-way'!Y219+2*PI())/3)</f>
        <v>-0.3034325928657251</v>
      </c>
      <c r="AB219" s="11">
        <f>'OddsRatio_working_3-way'!X219^(1/3)*COS(('OddsRatio_working_3-way'!Y219+4*PI())/3)</f>
        <v>-0.22672644052171689</v>
      </c>
      <c r="AC219" s="11">
        <f>'OddsRatio_working_3-way'!X219^(1/3)*SIN('OddsRatio_working_3-way'!Y219/3)</f>
        <v>4.428631770431378E-2</v>
      </c>
      <c r="AD219" s="11">
        <f>'OddsRatio_working_3-way'!X219^(1/3)*SIN(('OddsRatio_working_3-way'!Y219+2*PI())/3)</f>
        <v>0.43698803210716997</v>
      </c>
      <c r="AE219" s="11">
        <f>'OddsRatio_working_3-way'!X219^(1/3)*SIN(('OddsRatio_working_3-way'!Y219+4*PI())/3)</f>
        <v>-0.48127434981148359</v>
      </c>
      <c r="AF219" s="11">
        <f>-'OddsRatio_working_3-way'!U219/(3*'OddsRatio_working_3-way'!X219^(1/3))*COS(('OddsRatio_working_3-way'!Y219)/3)</f>
        <v>0.53015903338744141</v>
      </c>
      <c r="AG219" s="11">
        <f>-'OddsRatio_working_3-way'!U219/(3*'OddsRatio_working_3-way'!X219^(1/3))*COS(('OddsRatio_working_3-way'!Y219+2*PI())/3)</f>
        <v>-0.30343259286572499</v>
      </c>
      <c r="AH219" s="11">
        <f>-'OddsRatio_working_3-way'!U219/(3*'OddsRatio_working_3-way'!X219^(1/3))*COS(('OddsRatio_working_3-way'!Y219+4*PI())/3)</f>
        <v>-0.22672644052171681</v>
      </c>
      <c r="AI219" s="11">
        <f>'OddsRatio_working_3-way'!U219/(3*'OddsRatio_working_3-way'!X219^(1/3))*SIN(('OddsRatio_working_3-way'!Y219)/3)</f>
        <v>-4.4286317704313766E-2</v>
      </c>
      <c r="AJ219" s="11">
        <f>'OddsRatio_working_3-way'!U219/(3*'OddsRatio_working_3-way'!X219^(1/3))*SIN(('OddsRatio_working_3-way'!Y219+2*PI())/3)</f>
        <v>-0.4369880321071698</v>
      </c>
      <c r="AK219" s="11">
        <f>'OddsRatio_working_3-way'!U219/(3*'OddsRatio_working_3-way'!X219^(1/3))*SIN(('OddsRatio_working_3-way'!Y219+4*PI())/3)</f>
        <v>0.48127434981148337</v>
      </c>
      <c r="AL219" s="11">
        <f>'OddsRatio_working_3-way'!Z219+'OddsRatio_working_3-way'!AF219</f>
        <v>1.0603180667748831</v>
      </c>
      <c r="AM219" s="11">
        <f>'OddsRatio_working_3-way'!AA219+'OddsRatio_working_3-way'!AG219</f>
        <v>-0.6068651857314501</v>
      </c>
      <c r="AN219" s="11">
        <f>'OddsRatio_working_3-way'!AB219+'OddsRatio_working_3-way'!AH219</f>
        <v>-0.45345288104343373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1.0603180667748831</v>
      </c>
      <c r="AS219" s="11">
        <f>IF(('OddsRatio_working_3-way'!X219=0),IF(Q219&gt;0,-Q219^(1/3),(-Q219)^(1/3)),'OddsRatio_working_3-way'!AM219-'OddsRatio_working_3-way'!R219/3)</f>
        <v>-0.6068651857314501</v>
      </c>
      <c r="AT219" s="11">
        <f>IF(('OddsRatio_working_3-way'!X219=0),IF(Q219&gt;0,-Q219^(1/3),(-Q219)^(1/3)),'OddsRatio_working_3-way'!AN219-'OddsRatio_working_3-way'!R219/3)</f>
        <v>-0.45345288104343373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2.9</v>
      </c>
      <c r="B220" s="4">
        <f>IF('True_Odds_Calculator_3-way'!B221="","",'True_Odds_Calculator_3-way'!B221)</f>
        <v>3.25</v>
      </c>
      <c r="C220" s="4">
        <f>IF('True_Odds_Calculator_3-way'!C221="","",'True_Odds_Calculator_3-way'!C221)</f>
        <v>2.59</v>
      </c>
      <c r="D220" s="9">
        <f t="shared" si="52"/>
        <v>0.33192199509469184</v>
      </c>
      <c r="E220" s="9">
        <f t="shared" si="53"/>
        <v>0.29554959305867812</v>
      </c>
      <c r="F220" s="9">
        <f t="shared" si="54"/>
        <v>0.37252841184662988</v>
      </c>
      <c r="G220" s="9">
        <f t="shared" si="55"/>
        <v>1.0593452912978236</v>
      </c>
      <c r="H220" s="9">
        <f t="shared" si="56"/>
        <v>3.0127560534658651</v>
      </c>
      <c r="I220" s="9">
        <f t="shared" si="57"/>
        <v>3.3835269054201031</v>
      </c>
      <c r="J220" s="9">
        <f t="shared" si="58"/>
        <v>2.6843590131635393</v>
      </c>
      <c r="K220" s="11">
        <f t="shared" si="59"/>
        <v>0.34482758620689657</v>
      </c>
      <c r="L220" s="11">
        <f t="shared" si="60"/>
        <v>0.30769230769230771</v>
      </c>
      <c r="M220" s="11">
        <f t="shared" si="61"/>
        <v>0.38610038610038611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-0.27845314052210601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0.23514230410782139</v>
      </c>
      <c r="Q220" s="11">
        <f>2*'OddsRatio_working_3-way'!K220*'OddsRatio_working_3-way'!L220*'OddsRatio_working_3-way'!M220</f>
        <v>8.1931116413875044E-2</v>
      </c>
      <c r="R220" s="11">
        <f t="shared" si="62"/>
        <v>0</v>
      </c>
      <c r="S220" s="11">
        <f t="shared" si="63"/>
        <v>-0.84445915627643553</v>
      </c>
      <c r="T220" s="11">
        <f t="shared" si="64"/>
        <v>-0.29423663981757336</v>
      </c>
      <c r="U220" s="11">
        <f>'OddsRatio_working_3-way'!S220-'OddsRatio_working_3-way'!R220^2/3</f>
        <v>-0.84445915627643553</v>
      </c>
      <c r="V220" s="11">
        <f>'OddsRatio_working_3-way'!S220*'OddsRatio_working_3-way'!R220/3-2*'OddsRatio_working_3-way'!R220^3/27-'OddsRatio_working_3-way'!T220</f>
        <v>0.29423663981757336</v>
      </c>
      <c r="W220" s="11">
        <f>'OddsRatio_working_3-way'!V220^2+4*'OddsRatio_working_3-way'!U220^3/27</f>
        <v>-2.638627720773723E-3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0.14934341961726177</v>
      </c>
      <c r="Y220" s="11">
        <f>IF('OddsRatio_working_3-way'!W220&gt;=0,IF('OddsRatio_working_3-way'!V220+SQRT('OddsRatio_working_3-way'!W220)&gt;0,0,PI()),ACOS('OddsRatio_working_3-way'!V220/(2*'OddsRatio_working_3-way'!X220)))</f>
        <v>0.17283726687386536</v>
      </c>
      <c r="Z220" s="11">
        <f>'OddsRatio_working_3-way'!X220^(1/3)*COS('OddsRatio_working_3-way'!Y220/3)</f>
        <v>0.52967264564891181</v>
      </c>
      <c r="AA220" s="11">
        <f>'OddsRatio_working_3-way'!X220^(1/3)*COS(('OddsRatio_working_3-way'!Y220+2*PI())/3)</f>
        <v>-0.29129299320397745</v>
      </c>
      <c r="AB220" s="11">
        <f>'OddsRatio_working_3-way'!X220^(1/3)*COS(('OddsRatio_working_3-way'!Y220+4*PI())/3)</f>
        <v>-0.23837965244493439</v>
      </c>
      <c r="AC220" s="11">
        <f>'OddsRatio_working_3-way'!X220^(1/3)*SIN('OddsRatio_working_3-way'!Y220/3)</f>
        <v>3.0549531530955892E-2</v>
      </c>
      <c r="AD220" s="11">
        <f>'OddsRatio_working_3-way'!X220^(1/3)*SIN(('OddsRatio_working_3-way'!Y220+2*PI())/3)</f>
        <v>0.44343520105619266</v>
      </c>
      <c r="AE220" s="11">
        <f>'OddsRatio_working_3-way'!X220^(1/3)*SIN(('OddsRatio_working_3-way'!Y220+4*PI())/3)</f>
        <v>-0.47398473258714857</v>
      </c>
      <c r="AF220" s="11">
        <f>-'OddsRatio_working_3-way'!U220/(3*'OddsRatio_working_3-way'!X220^(1/3))*COS(('OddsRatio_working_3-way'!Y220)/3)</f>
        <v>0.52967264564891192</v>
      </c>
      <c r="AG220" s="11">
        <f>-'OddsRatio_working_3-way'!U220/(3*'OddsRatio_working_3-way'!X220^(1/3))*COS(('OddsRatio_working_3-way'!Y220+2*PI())/3)</f>
        <v>-0.2912929932039775</v>
      </c>
      <c r="AH220" s="11">
        <f>-'OddsRatio_working_3-way'!U220/(3*'OddsRatio_working_3-way'!X220^(1/3))*COS(('OddsRatio_working_3-way'!Y220+4*PI())/3)</f>
        <v>-0.23837965244493445</v>
      </c>
      <c r="AI220" s="11">
        <f>'OddsRatio_working_3-way'!U220/(3*'OddsRatio_working_3-way'!X220^(1/3))*SIN(('OddsRatio_working_3-way'!Y220)/3)</f>
        <v>-3.0549531530955895E-2</v>
      </c>
      <c r="AJ220" s="11">
        <f>'OddsRatio_working_3-way'!U220/(3*'OddsRatio_working_3-way'!X220^(1/3))*SIN(('OddsRatio_working_3-way'!Y220+2*PI())/3)</f>
        <v>-0.44343520105619277</v>
      </c>
      <c r="AK220" s="11">
        <f>'OddsRatio_working_3-way'!U220/(3*'OddsRatio_working_3-way'!X220^(1/3))*SIN(('OddsRatio_working_3-way'!Y220+4*PI())/3)</f>
        <v>0.47398473258714868</v>
      </c>
      <c r="AL220" s="11">
        <f>'OddsRatio_working_3-way'!Z220+'OddsRatio_working_3-way'!AF220</f>
        <v>1.0593452912978236</v>
      </c>
      <c r="AM220" s="11">
        <f>'OddsRatio_working_3-way'!AA220+'OddsRatio_working_3-way'!AG220</f>
        <v>-0.582585986407955</v>
      </c>
      <c r="AN220" s="11">
        <f>'OddsRatio_working_3-way'!AB220+'OddsRatio_working_3-way'!AH220</f>
        <v>-0.47675930488986884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1.0593452912978236</v>
      </c>
      <c r="AS220" s="11">
        <f>IF(('OddsRatio_working_3-way'!X220=0),IF(Q220&gt;0,-Q220^(1/3),(-Q220)^(1/3)),'OddsRatio_working_3-way'!AM220-'OddsRatio_working_3-way'!R220/3)</f>
        <v>-0.582585986407955</v>
      </c>
      <c r="AT220" s="11">
        <f>IF(('OddsRatio_working_3-way'!X220=0),IF(Q220&gt;0,-Q220^(1/3),(-Q220)^(1/3)),'OddsRatio_working_3-way'!AN220-'OddsRatio_working_3-way'!R220/3)</f>
        <v>-0.47675930488986884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</v>
      </c>
      <c r="B221" s="4">
        <f>IF('True_Odds_Calculator_3-way'!B222="","",'True_Odds_Calculator_3-way'!B222)</f>
        <v>3.44</v>
      </c>
      <c r="C221" s="4">
        <f>IF('True_Odds_Calculator_3-way'!C222="","",'True_Odds_Calculator_3-way'!C222)</f>
        <v>3.99</v>
      </c>
      <c r="D221" s="9">
        <f t="shared" si="52"/>
        <v>0.48381382489048624</v>
      </c>
      <c r="E221" s="9">
        <f t="shared" si="53"/>
        <v>0.27752628870761897</v>
      </c>
      <c r="F221" s="9">
        <f t="shared" si="54"/>
        <v>0.2386598864018947</v>
      </c>
      <c r="G221" s="9">
        <f t="shared" si="55"/>
        <v>1.0669107589605469</v>
      </c>
      <c r="H221" s="9">
        <f t="shared" si="56"/>
        <v>2.0669107589605469</v>
      </c>
      <c r="I221" s="9">
        <f t="shared" si="57"/>
        <v>3.6032622518637343</v>
      </c>
      <c r="J221" s="9">
        <f t="shared" si="58"/>
        <v>4.1900631692920349</v>
      </c>
      <c r="K221" s="11">
        <f t="shared" si="59"/>
        <v>0.5</v>
      </c>
      <c r="L221" s="11">
        <f t="shared" si="60"/>
        <v>0.29069767441860467</v>
      </c>
      <c r="M221" s="11">
        <f t="shared" si="61"/>
        <v>0.25062656641604009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-0.26576615958500893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0.23423384041499101</v>
      </c>
      <c r="Q221" s="11">
        <f>2*'OddsRatio_working_3-way'!K221*'OddsRatio_working_3-way'!L221*'OddsRatio_working_3-way'!M221</f>
        <v>7.2856560004662826E-2</v>
      </c>
      <c r="R221" s="11">
        <f t="shared" si="62"/>
        <v>0</v>
      </c>
      <c r="S221" s="11">
        <f t="shared" si="63"/>
        <v>-0.88135314436098522</v>
      </c>
      <c r="T221" s="11">
        <f t="shared" si="64"/>
        <v>-0.27413783650419443</v>
      </c>
      <c r="U221" s="11">
        <f>'OddsRatio_working_3-way'!S221-'OddsRatio_working_3-way'!R221^2/3</f>
        <v>-0.88135314436098522</v>
      </c>
      <c r="V221" s="11">
        <f>'OddsRatio_working_3-way'!S221*'OddsRatio_working_3-way'!R221/3-2*'OddsRatio_working_3-way'!R221^3/27-'OddsRatio_working_3-way'!T221</f>
        <v>0.27413783650419443</v>
      </c>
      <c r="W221" s="11">
        <f>'OddsRatio_working_3-way'!V221^2+4*'OddsRatio_working_3-way'!U221^3/27</f>
        <v>-2.6273700122155783E-2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0.15923665840923396</v>
      </c>
      <c r="Y221" s="11">
        <f>IF('OddsRatio_working_3-way'!W221&gt;=0,IF('OddsRatio_working_3-way'!V221+SQRT('OddsRatio_working_3-way'!W221)&gt;0,0,PI()),ACOS('OddsRatio_working_3-way'!V221/(2*'OddsRatio_working_3-way'!X221)))</f>
        <v>0.53398149822088414</v>
      </c>
      <c r="Z221" s="11">
        <f>'OddsRatio_working_3-way'!X221^(1/3)*COS('OddsRatio_working_3-way'!Y221/3)</f>
        <v>0.53345537948027344</v>
      </c>
      <c r="AA221" s="11">
        <f>'OddsRatio_working_3-way'!X221^(1/3)*COS(('OddsRatio_working_3-way'!Y221+2*PI())/3)</f>
        <v>-0.34983788567249119</v>
      </c>
      <c r="AB221" s="11">
        <f>'OddsRatio_working_3-way'!X221^(1/3)*COS(('OddsRatio_working_3-way'!Y221+4*PI())/3)</f>
        <v>-0.18361749380778217</v>
      </c>
      <c r="AC221" s="11">
        <f>'OddsRatio_working_3-way'!X221^(1/3)*SIN('OddsRatio_working_3-way'!Y221/3)</f>
        <v>9.5967387987894878E-2</v>
      </c>
      <c r="AD221" s="11">
        <f>'OddsRatio_working_3-way'!X221^(1/3)*SIN(('OddsRatio_working_3-way'!Y221+2*PI())/3)</f>
        <v>0.41400221642143736</v>
      </c>
      <c r="AE221" s="11">
        <f>'OddsRatio_working_3-way'!X221^(1/3)*SIN(('OddsRatio_working_3-way'!Y221+4*PI())/3)</f>
        <v>-0.50996960440933226</v>
      </c>
      <c r="AF221" s="11">
        <f>-'OddsRatio_working_3-way'!U221/(3*'OddsRatio_working_3-way'!X221^(1/3))*COS(('OddsRatio_working_3-way'!Y221)/3)</f>
        <v>0.53345537948027344</v>
      </c>
      <c r="AG221" s="11">
        <f>-'OddsRatio_working_3-way'!U221/(3*'OddsRatio_working_3-way'!X221^(1/3))*COS(('OddsRatio_working_3-way'!Y221+2*PI())/3)</f>
        <v>-0.34983788567249119</v>
      </c>
      <c r="AH221" s="11">
        <f>-'OddsRatio_working_3-way'!U221/(3*'OddsRatio_working_3-way'!X221^(1/3))*COS(('OddsRatio_working_3-way'!Y221+4*PI())/3)</f>
        <v>-0.18361749380778217</v>
      </c>
      <c r="AI221" s="11">
        <f>'OddsRatio_working_3-way'!U221/(3*'OddsRatio_working_3-way'!X221^(1/3))*SIN(('OddsRatio_working_3-way'!Y221)/3)</f>
        <v>-9.5967387987894878E-2</v>
      </c>
      <c r="AJ221" s="11">
        <f>'OddsRatio_working_3-way'!U221/(3*'OddsRatio_working_3-way'!X221^(1/3))*SIN(('OddsRatio_working_3-way'!Y221+2*PI())/3)</f>
        <v>-0.41400221642143736</v>
      </c>
      <c r="AK221" s="11">
        <f>'OddsRatio_working_3-way'!U221/(3*'OddsRatio_working_3-way'!X221^(1/3))*SIN(('OddsRatio_working_3-way'!Y221+4*PI())/3)</f>
        <v>0.50996960440933226</v>
      </c>
      <c r="AL221" s="11">
        <f>'OddsRatio_working_3-way'!Z221+'OddsRatio_working_3-way'!AF221</f>
        <v>1.0669107589605469</v>
      </c>
      <c r="AM221" s="11">
        <f>'OddsRatio_working_3-way'!AA221+'OddsRatio_working_3-way'!AG221</f>
        <v>-0.69967577134498238</v>
      </c>
      <c r="AN221" s="11">
        <f>'OddsRatio_working_3-way'!AB221+'OddsRatio_working_3-way'!AH221</f>
        <v>-0.36723498761556433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1.0669107589605469</v>
      </c>
      <c r="AS221" s="11">
        <f>IF(('OddsRatio_working_3-way'!X221=0),IF(Q221&gt;0,-Q221^(1/3),(-Q221)^(1/3)),'OddsRatio_working_3-way'!AM221-'OddsRatio_working_3-way'!R221/3)</f>
        <v>-0.69967577134498238</v>
      </c>
      <c r="AT221" s="11">
        <f>IF(('OddsRatio_working_3-way'!X221=0),IF(Q221&gt;0,-Q221^(1/3),(-Q221)^(1/3)),'OddsRatio_working_3-way'!AN221-'OddsRatio_working_3-way'!R221/3)</f>
        <v>-0.36723498761556433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2.71</v>
      </c>
      <c r="B222" s="4">
        <f>IF('True_Odds_Calculator_3-way'!B223="","",'True_Odds_Calculator_3-way'!B223)</f>
        <v>3.04</v>
      </c>
      <c r="C222" s="4">
        <f>IF('True_Odds_Calculator_3-way'!C223="","",'True_Odds_Calculator_3-way'!C223)</f>
        <v>2.94</v>
      </c>
      <c r="D222" s="9">
        <f t="shared" si="52"/>
        <v>0.35590760664487353</v>
      </c>
      <c r="E222" s="9">
        <f t="shared" si="53"/>
        <v>0.31655970055890137</v>
      </c>
      <c r="F222" s="9">
        <f t="shared" si="54"/>
        <v>0.32753269279622499</v>
      </c>
      <c r="G222" s="9">
        <f t="shared" si="55"/>
        <v>1.0583146055435864</v>
      </c>
      <c r="H222" s="9">
        <f t="shared" si="56"/>
        <v>2.8097179754795327</v>
      </c>
      <c r="I222" s="9">
        <f t="shared" si="57"/>
        <v>3.1589617953089162</v>
      </c>
      <c r="J222" s="9">
        <f t="shared" si="58"/>
        <v>3.0531303347545573</v>
      </c>
      <c r="K222" s="11">
        <f t="shared" si="59"/>
        <v>0.36900369003690037</v>
      </c>
      <c r="L222" s="11">
        <f t="shared" si="60"/>
        <v>0.32894736842105265</v>
      </c>
      <c r="M222" s="11">
        <f t="shared" si="61"/>
        <v>0.3401360544217687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-0.2794073348896754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0.23492111935082832</v>
      </c>
      <c r="Q222" s="11">
        <f>2*'OddsRatio_working_3-way'!K222*'OddsRatio_working_3-way'!L222*'OddsRatio_working_3-way'!M222</f>
        <v>8.257332841856882E-2</v>
      </c>
      <c r="R222" s="11">
        <f t="shared" si="62"/>
        <v>0</v>
      </c>
      <c r="S222" s="11">
        <f t="shared" si="63"/>
        <v>-0.84078365173765912</v>
      </c>
      <c r="T222" s="11">
        <f t="shared" si="64"/>
        <v>-0.29553028180585555</v>
      </c>
      <c r="U222" s="11">
        <f>'OddsRatio_working_3-way'!S222-'OddsRatio_working_3-way'!R222^2/3</f>
        <v>-0.84078365173765912</v>
      </c>
      <c r="V222" s="11">
        <f>'OddsRatio_working_3-way'!S222*'OddsRatio_working_3-way'!R222/3-2*'OddsRatio_working_3-way'!R222^3/27-'OddsRatio_working_3-way'!T222</f>
        <v>0.29553028180585555</v>
      </c>
      <c r="W222" s="11">
        <f>'OddsRatio_working_3-way'!V222^2+4*'OddsRatio_working_3-way'!U222^3/27</f>
        <v>-7.1583505972803996E-4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0.14836945652995467</v>
      </c>
      <c r="Y222" s="11">
        <f>IF('OddsRatio_working_3-way'!W222&gt;=0,IF('OddsRatio_working_3-way'!V222+SQRT('OddsRatio_working_3-way'!W222)&gt;0,0,PI()),ACOS('OddsRatio_working_3-way'!V222/(2*'OddsRatio_working_3-way'!X222)))</f>
        <v>9.028636658313749E-2</v>
      </c>
      <c r="Z222" s="11">
        <f>'OddsRatio_working_3-way'!X222^(1/3)*COS('OddsRatio_working_3-way'!Y222/3)</f>
        <v>0.52915730277179318</v>
      </c>
      <c r="AA222" s="11">
        <f>'OddsRatio_working_3-way'!X222^(1/3)*COS(('OddsRatio_working_3-way'!Y222+2*PI())/3)</f>
        <v>-0.27837447056691678</v>
      </c>
      <c r="AB222" s="11">
        <f>'OddsRatio_working_3-way'!X222^(1/3)*COS(('OddsRatio_working_3-way'!Y222+4*PI())/3)</f>
        <v>-0.2507828322048764</v>
      </c>
      <c r="AC222" s="11">
        <f>'OddsRatio_working_3-way'!X222^(1/3)*SIN('OddsRatio_working_3-way'!Y222/3)</f>
        <v>1.5930039835706931E-2</v>
      </c>
      <c r="AD222" s="11">
        <f>'OddsRatio_working_3-way'!X222^(1/3)*SIN(('OddsRatio_working_3-way'!Y222+2*PI())/3)</f>
        <v>0.45029864688057319</v>
      </c>
      <c r="AE222" s="11">
        <f>'OddsRatio_working_3-way'!X222^(1/3)*SIN(('OddsRatio_working_3-way'!Y222+4*PI())/3)</f>
        <v>-0.46622868671627998</v>
      </c>
      <c r="AF222" s="11">
        <f>-'OddsRatio_working_3-way'!U222/(3*'OddsRatio_working_3-way'!X222^(1/3))*COS(('OddsRatio_working_3-way'!Y222)/3)</f>
        <v>0.52915730277179318</v>
      </c>
      <c r="AG222" s="11">
        <f>-'OddsRatio_working_3-way'!U222/(3*'OddsRatio_working_3-way'!X222^(1/3))*COS(('OddsRatio_working_3-way'!Y222+2*PI())/3)</f>
        <v>-0.27837447056691678</v>
      </c>
      <c r="AH222" s="11">
        <f>-'OddsRatio_working_3-way'!U222/(3*'OddsRatio_working_3-way'!X222^(1/3))*COS(('OddsRatio_working_3-way'!Y222+4*PI())/3)</f>
        <v>-0.2507828322048764</v>
      </c>
      <c r="AI222" s="11">
        <f>'OddsRatio_working_3-way'!U222/(3*'OddsRatio_working_3-way'!X222^(1/3))*SIN(('OddsRatio_working_3-way'!Y222)/3)</f>
        <v>-1.5930039835706931E-2</v>
      </c>
      <c r="AJ222" s="11">
        <f>'OddsRatio_working_3-way'!U222/(3*'OddsRatio_working_3-way'!X222^(1/3))*SIN(('OddsRatio_working_3-way'!Y222+2*PI())/3)</f>
        <v>-0.45029864688057319</v>
      </c>
      <c r="AK222" s="11">
        <f>'OddsRatio_working_3-way'!U222/(3*'OddsRatio_working_3-way'!X222^(1/3))*SIN(('OddsRatio_working_3-way'!Y222+4*PI())/3)</f>
        <v>0.46622868671627998</v>
      </c>
      <c r="AL222" s="11">
        <f>'OddsRatio_working_3-way'!Z222+'OddsRatio_working_3-way'!AF222</f>
        <v>1.0583146055435864</v>
      </c>
      <c r="AM222" s="11">
        <f>'OddsRatio_working_3-way'!AA222+'OddsRatio_working_3-way'!AG222</f>
        <v>-0.55674894113383355</v>
      </c>
      <c r="AN222" s="11">
        <f>'OddsRatio_working_3-way'!AB222+'OddsRatio_working_3-way'!AH222</f>
        <v>-0.50156566440975281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1.0583146055435864</v>
      </c>
      <c r="AS222" s="11">
        <f>IF(('OddsRatio_working_3-way'!X222=0),IF(Q222&gt;0,-Q222^(1/3),(-Q222)^(1/3)),'OddsRatio_working_3-way'!AM222-'OddsRatio_working_3-way'!R222/3)</f>
        <v>-0.55674894113383355</v>
      </c>
      <c r="AT222" s="11">
        <f>IF(('OddsRatio_working_3-way'!X222=0),IF(Q222&gt;0,-Q222^(1/3),(-Q222)^(1/3)),'OddsRatio_working_3-way'!AN222-'OddsRatio_working_3-way'!R222/3)</f>
        <v>-0.50156566440975281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3.37</v>
      </c>
      <c r="B223" s="4">
        <f>IF('True_Odds_Calculator_3-way'!B224="","",'True_Odds_Calculator_3-way'!B224)</f>
        <v>3.36</v>
      </c>
      <c r="C223" s="4">
        <f>IF('True_Odds_Calculator_3-way'!C224="","",'True_Odds_Calculator_3-way'!C224)</f>
        <v>2.25</v>
      </c>
      <c r="D223" s="9">
        <f t="shared" si="52"/>
        <v>0.28459295895340497</v>
      </c>
      <c r="E223" s="9">
        <f t="shared" si="53"/>
        <v>0.28545463090635753</v>
      </c>
      <c r="F223" s="9">
        <f t="shared" si="54"/>
        <v>0.42995241014023733</v>
      </c>
      <c r="G223" s="9">
        <f t="shared" si="55"/>
        <v>1.0606710443582916</v>
      </c>
      <c r="H223" s="9">
        <f t="shared" si="56"/>
        <v>3.513790375129151</v>
      </c>
      <c r="I223" s="9">
        <f t="shared" si="57"/>
        <v>3.5031836646855687</v>
      </c>
      <c r="J223" s="9">
        <f t="shared" si="58"/>
        <v>2.3258388054478649</v>
      </c>
      <c r="K223" s="11">
        <f t="shared" si="59"/>
        <v>0.29673590504451036</v>
      </c>
      <c r="L223" s="11">
        <f t="shared" si="60"/>
        <v>0.29761904761904762</v>
      </c>
      <c r="M223" s="11">
        <f t="shared" si="61"/>
        <v>0.44444444444444442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-0.27442183599453618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0.2347196709214513</v>
      </c>
      <c r="Q223" s="11">
        <f>2*'OddsRatio_working_3-way'!K223*'OddsRatio_working_3-way'!L223*'OddsRatio_working_3-way'!M223</f>
        <v>7.8501562181087392E-2</v>
      </c>
      <c r="R223" s="11">
        <f t="shared" si="62"/>
        <v>0</v>
      </c>
      <c r="S223" s="11">
        <f t="shared" si="63"/>
        <v>-0.8553243223914756</v>
      </c>
      <c r="T223" s="11">
        <f t="shared" si="64"/>
        <v>-0.28606164628477443</v>
      </c>
      <c r="U223" s="11">
        <f>'OddsRatio_working_3-way'!S223-'OddsRatio_working_3-way'!R223^2/3</f>
        <v>-0.8553243223914756</v>
      </c>
      <c r="V223" s="11">
        <f>'OddsRatio_working_3-way'!S223*'OddsRatio_working_3-way'!R223/3-2*'OddsRatio_working_3-way'!R223^3/27-'OddsRatio_working_3-way'!T223</f>
        <v>0.28606164628477443</v>
      </c>
      <c r="W223" s="11">
        <f>'OddsRatio_working_3-way'!V223^2+4*'OddsRatio_working_3-way'!U223^3/27</f>
        <v>-1.0870646845194093E-2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0.15223494368930995</v>
      </c>
      <c r="Y223" s="11">
        <f>IF('OddsRatio_working_3-way'!W223&gt;=0,IF('OddsRatio_working_3-way'!V223+SQRT('OddsRatio_working_3-way'!W223)&gt;0,0,PI()),ACOS('OddsRatio_working_3-way'!V223/(2*'OddsRatio_working_3-way'!X223)))</f>
        <v>0.34951173095059929</v>
      </c>
      <c r="Z223" s="11">
        <f>'OddsRatio_working_3-way'!X223^(1/3)*COS('OddsRatio_working_3-way'!Y223/3)</f>
        <v>0.53033552217914581</v>
      </c>
      <c r="AA223" s="11">
        <f>'OddsRatio_working_3-way'!X223^(1/3)*COS(('OddsRatio_working_3-way'!Y223+2*PI())/3)</f>
        <v>-0.31891956137661859</v>
      </c>
      <c r="AB223" s="11">
        <f>'OddsRatio_working_3-way'!X223^(1/3)*COS(('OddsRatio_working_3-way'!Y223+4*PI())/3)</f>
        <v>-0.21141596080252711</v>
      </c>
      <c r="AC223" s="11">
        <f>'OddsRatio_working_3-way'!X223^(1/3)*SIN('OddsRatio_working_3-way'!Y223/3)</f>
        <v>6.2067232730305705E-2</v>
      </c>
      <c r="AD223" s="11">
        <f>'OddsRatio_working_3-way'!X223^(1/3)*SIN(('OddsRatio_working_3-way'!Y223+2*PI())/3)</f>
        <v>0.42825041837127309</v>
      </c>
      <c r="AE223" s="11">
        <f>'OddsRatio_working_3-way'!X223^(1/3)*SIN(('OddsRatio_working_3-way'!Y223+4*PI())/3)</f>
        <v>-0.49031765110157877</v>
      </c>
      <c r="AF223" s="11">
        <f>-'OddsRatio_working_3-way'!U223/(3*'OddsRatio_working_3-way'!X223^(1/3))*COS(('OddsRatio_working_3-way'!Y223)/3)</f>
        <v>0.53033552217914581</v>
      </c>
      <c r="AG223" s="11">
        <f>-'OddsRatio_working_3-way'!U223/(3*'OddsRatio_working_3-way'!X223^(1/3))*COS(('OddsRatio_working_3-way'!Y223+2*PI())/3)</f>
        <v>-0.31891956137661859</v>
      </c>
      <c r="AH223" s="11">
        <f>-'OddsRatio_working_3-way'!U223/(3*'OddsRatio_working_3-way'!X223^(1/3))*COS(('OddsRatio_working_3-way'!Y223+4*PI())/3)</f>
        <v>-0.21141596080252711</v>
      </c>
      <c r="AI223" s="11">
        <f>'OddsRatio_working_3-way'!U223/(3*'OddsRatio_working_3-way'!X223^(1/3))*SIN(('OddsRatio_working_3-way'!Y223)/3)</f>
        <v>-6.2067232730305705E-2</v>
      </c>
      <c r="AJ223" s="11">
        <f>'OddsRatio_working_3-way'!U223/(3*'OddsRatio_working_3-way'!X223^(1/3))*SIN(('OddsRatio_working_3-way'!Y223+2*PI())/3)</f>
        <v>-0.42825041837127309</v>
      </c>
      <c r="AK223" s="11">
        <f>'OddsRatio_working_3-way'!U223/(3*'OddsRatio_working_3-way'!X223^(1/3))*SIN(('OddsRatio_working_3-way'!Y223+4*PI())/3)</f>
        <v>0.49031765110157877</v>
      </c>
      <c r="AL223" s="11">
        <f>'OddsRatio_working_3-way'!Z223+'OddsRatio_working_3-way'!AF223</f>
        <v>1.0606710443582916</v>
      </c>
      <c r="AM223" s="11">
        <f>'OddsRatio_working_3-way'!AA223+'OddsRatio_working_3-way'!AG223</f>
        <v>-0.63783912275323718</v>
      </c>
      <c r="AN223" s="11">
        <f>'OddsRatio_working_3-way'!AB223+'OddsRatio_working_3-way'!AH223</f>
        <v>-0.42283192160505423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1.0606710443582916</v>
      </c>
      <c r="AS223" s="11">
        <f>IF(('OddsRatio_working_3-way'!X223=0),IF(Q223&gt;0,-Q223^(1/3),(-Q223)^(1/3)),'OddsRatio_working_3-way'!AM223-'OddsRatio_working_3-way'!R223/3)</f>
        <v>-0.63783912275323718</v>
      </c>
      <c r="AT223" s="11">
        <f>IF(('OddsRatio_working_3-way'!X223=0),IF(Q223&gt;0,-Q223^(1/3),(-Q223)^(1/3)),'OddsRatio_working_3-way'!AN223-'OddsRatio_working_3-way'!R223/3)</f>
        <v>-0.42283192160505423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1.66</v>
      </c>
      <c r="B224" s="4">
        <f>IF('True_Odds_Calculator_3-way'!B225="","",'True_Odds_Calculator_3-way'!B225)</f>
        <v>3.97</v>
      </c>
      <c r="C224" s="4">
        <f>IF('True_Odds_Calculator_3-way'!C225="","",'True_Odds_Calculator_3-way'!C225)</f>
        <v>5.32</v>
      </c>
      <c r="D224" s="9">
        <f t="shared" si="52"/>
        <v>0.58468841864718879</v>
      </c>
      <c r="E224" s="9">
        <f t="shared" si="53"/>
        <v>0.23829910099909002</v>
      </c>
      <c r="F224" s="9">
        <f t="shared" si="54"/>
        <v>0.1770124803537215</v>
      </c>
      <c r="G224" s="9">
        <f t="shared" si="55"/>
        <v>1.0762312911937295</v>
      </c>
      <c r="H224" s="9">
        <f t="shared" si="56"/>
        <v>1.7103126521878613</v>
      </c>
      <c r="I224" s="9">
        <f t="shared" si="57"/>
        <v>4.1964069348453759</v>
      </c>
      <c r="J224" s="9">
        <f t="shared" si="58"/>
        <v>5.6493191779569125</v>
      </c>
      <c r="K224" s="11">
        <f t="shared" si="59"/>
        <v>0.60240963855421692</v>
      </c>
      <c r="L224" s="11">
        <f t="shared" si="60"/>
        <v>0.25188916876574308</v>
      </c>
      <c r="M224" s="11">
        <f t="shared" si="61"/>
        <v>0.18796992481203006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-0.24153157011675808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0.22675501536457754</v>
      </c>
      <c r="Q224" s="11">
        <f>2*'OddsRatio_working_3-way'!K224*'OddsRatio_working_3-way'!L224*'OddsRatio_working_3-way'!M224</f>
        <v>5.704528688417046E-2</v>
      </c>
      <c r="R224" s="11">
        <f t="shared" si="62"/>
        <v>0</v>
      </c>
      <c r="S224" s="11">
        <f t="shared" si="63"/>
        <v>-0.93882143545443175</v>
      </c>
      <c r="T224" s="11">
        <f t="shared" si="64"/>
        <v>-0.23618149319608348</v>
      </c>
      <c r="U224" s="11">
        <f>'OddsRatio_working_3-way'!S224-'OddsRatio_working_3-way'!R224^2/3</f>
        <v>-0.93882143545443175</v>
      </c>
      <c r="V224" s="11">
        <f>'OddsRatio_working_3-way'!S224*'OddsRatio_working_3-way'!R224/3-2*'OddsRatio_working_3-way'!R224^3/27-'OddsRatio_working_3-way'!T224</f>
        <v>0.23618149319608348</v>
      </c>
      <c r="W224" s="11">
        <f>'OddsRatio_working_3-way'!V224^2+4*'OddsRatio_working_3-way'!U224^3/27</f>
        <v>-6.6805528417763022E-2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0.17506229330305159</v>
      </c>
      <c r="Y224" s="11">
        <f>IF('OddsRatio_working_3-way'!W224&gt;=0,IF('OddsRatio_working_3-way'!V224+SQRT('OddsRatio_working_3-way'!W224)&gt;0,0,PI()),ACOS('OddsRatio_working_3-way'!V224/(2*'OddsRatio_working_3-way'!X224)))</f>
        <v>0.83042219736374145</v>
      </c>
      <c r="Z224" s="11">
        <f>'OddsRatio_working_3-way'!X224^(1/3)*COS('OddsRatio_working_3-way'!Y224/3)</f>
        <v>0.53811564559686487</v>
      </c>
      <c r="AA224" s="11">
        <f>'OddsRatio_working_3-way'!X224^(1/3)*COS(('OddsRatio_working_3-way'!Y224+2*PI())/3)</f>
        <v>-0.40145503891912715</v>
      </c>
      <c r="AB224" s="11">
        <f>'OddsRatio_working_3-way'!X224^(1/3)*COS(('OddsRatio_working_3-way'!Y224+4*PI())/3)</f>
        <v>-0.13666060667773761</v>
      </c>
      <c r="AC224" s="11">
        <f>'OddsRatio_working_3-way'!X224^(1/3)*SIN('OddsRatio_working_3-way'!Y224/3)</f>
        <v>0.15287913673448028</v>
      </c>
      <c r="AD224" s="11">
        <f>'OddsRatio_working_3-way'!X224^(1/3)*SIN(('OddsRatio_working_3-way'!Y224+2*PI())/3)</f>
        <v>0.38958225089350862</v>
      </c>
      <c r="AE224" s="11">
        <f>'OddsRatio_working_3-way'!X224^(1/3)*SIN(('OddsRatio_working_3-way'!Y224+4*PI())/3)</f>
        <v>-0.5424613876279889</v>
      </c>
      <c r="AF224" s="11">
        <f>-'OddsRatio_working_3-way'!U224/(3*'OddsRatio_working_3-way'!X224^(1/3))*COS(('OddsRatio_working_3-way'!Y224)/3)</f>
        <v>0.53811564559686476</v>
      </c>
      <c r="AG224" s="11">
        <f>-'OddsRatio_working_3-way'!U224/(3*'OddsRatio_working_3-way'!X224^(1/3))*COS(('OddsRatio_working_3-way'!Y224+2*PI())/3)</f>
        <v>-0.40145503891912709</v>
      </c>
      <c r="AH224" s="11">
        <f>-'OddsRatio_working_3-way'!U224/(3*'OddsRatio_working_3-way'!X224^(1/3))*COS(('OddsRatio_working_3-way'!Y224+4*PI())/3)</f>
        <v>-0.13666060667773758</v>
      </c>
      <c r="AI224" s="11">
        <f>'OddsRatio_working_3-way'!U224/(3*'OddsRatio_working_3-way'!X224^(1/3))*SIN(('OddsRatio_working_3-way'!Y224)/3)</f>
        <v>-0.15287913673448023</v>
      </c>
      <c r="AJ224" s="11">
        <f>'OddsRatio_working_3-way'!U224/(3*'OddsRatio_working_3-way'!X224^(1/3))*SIN(('OddsRatio_working_3-way'!Y224+2*PI())/3)</f>
        <v>-0.38958225089350856</v>
      </c>
      <c r="AK224" s="11">
        <f>'OddsRatio_working_3-way'!U224/(3*'OddsRatio_working_3-way'!X224^(1/3))*SIN(('OddsRatio_working_3-way'!Y224+4*PI())/3)</f>
        <v>0.54246138762798879</v>
      </c>
      <c r="AL224" s="11">
        <f>'OddsRatio_working_3-way'!Z224+'OddsRatio_working_3-way'!AF224</f>
        <v>1.0762312911937295</v>
      </c>
      <c r="AM224" s="11">
        <f>'OddsRatio_working_3-way'!AA224+'OddsRatio_working_3-way'!AG224</f>
        <v>-0.8029100778382543</v>
      </c>
      <c r="AN224" s="11">
        <f>'OddsRatio_working_3-way'!AB224+'OddsRatio_working_3-way'!AH224</f>
        <v>-0.27332121335547521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1.0762312911937295</v>
      </c>
      <c r="AS224" s="11">
        <f>IF(('OddsRatio_working_3-way'!X224=0),IF(Q224&gt;0,-Q224^(1/3),(-Q224)^(1/3)),'OddsRatio_working_3-way'!AM224-'OddsRatio_working_3-way'!R224/3)</f>
        <v>-0.8029100778382543</v>
      </c>
      <c r="AT224" s="11">
        <f>IF(('OddsRatio_working_3-way'!X224=0),IF(Q224&gt;0,-Q224^(1/3),(-Q224)^(1/3)),'OddsRatio_working_3-way'!AN224-'OddsRatio_working_3-way'!R224/3)</f>
        <v>-0.27332121335547521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1.57</v>
      </c>
      <c r="B225" s="4">
        <f>IF('True_Odds_Calculator_3-way'!B226="","",'True_Odds_Calculator_3-way'!B226)</f>
        <v>4.2300000000000004</v>
      </c>
      <c r="C225" s="4">
        <f>IF('True_Odds_Calculator_3-way'!C226="","",'True_Odds_Calculator_3-way'!C226)</f>
        <v>5.85</v>
      </c>
      <c r="D225" s="9">
        <f t="shared" si="52"/>
        <v>0.61806645116108938</v>
      </c>
      <c r="E225" s="9">
        <f t="shared" si="53"/>
        <v>0.22213775896638002</v>
      </c>
      <c r="F225" s="9">
        <f t="shared" si="54"/>
        <v>0.15979578987253046</v>
      </c>
      <c r="G225" s="9">
        <f t="shared" si="55"/>
        <v>1.084121062311928</v>
      </c>
      <c r="H225" s="9">
        <f t="shared" si="56"/>
        <v>1.6179490055177992</v>
      </c>
      <c r="I225" s="9">
        <f t="shared" si="57"/>
        <v>4.5017110312675275</v>
      </c>
      <c r="J225" s="9">
        <f t="shared" si="58"/>
        <v>6.2579871522128512</v>
      </c>
      <c r="K225" s="11">
        <f t="shared" si="59"/>
        <v>0.63694267515923564</v>
      </c>
      <c r="L225" s="11">
        <f t="shared" si="60"/>
        <v>0.23640661938534277</v>
      </c>
      <c r="M225" s="11">
        <f t="shared" si="61"/>
        <v>0.17094017094017094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-0.22983873925735965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0.22264872967316837</v>
      </c>
      <c r="Q225" s="11">
        <f>2*'OddsRatio_working_3-way'!K225*'OddsRatio_working_3-way'!L225*'OddsRatio_working_3-way'!M225</f>
        <v>5.1479475068940662E-2</v>
      </c>
      <c r="R225" s="11">
        <f t="shared" si="62"/>
        <v>0</v>
      </c>
      <c r="S225" s="11">
        <f t="shared" si="63"/>
        <v>-0.96871715530887792</v>
      </c>
      <c r="T225" s="11">
        <f t="shared" si="64"/>
        <v>-0.22398084515812205</v>
      </c>
      <c r="U225" s="11">
        <f>'OddsRatio_working_3-way'!S225-'OddsRatio_working_3-way'!R225^2/3</f>
        <v>-0.96871715530887792</v>
      </c>
      <c r="V225" s="11">
        <f>'OddsRatio_working_3-way'!S225*'OddsRatio_working_3-way'!R225/3-2*'OddsRatio_working_3-way'!R225^3/27-'OddsRatio_working_3-way'!T225</f>
        <v>0.22398084515812205</v>
      </c>
      <c r="W225" s="11">
        <f>'OddsRatio_working_3-way'!V225^2+4*'OddsRatio_working_3-way'!U225^3/27</f>
        <v>-8.450764783759615E-2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0.18349050849794848</v>
      </c>
      <c r="Y225" s="11">
        <f>IF('OddsRatio_working_3-way'!W225&gt;=0,IF('OddsRatio_working_3-way'!V225+SQRT('OddsRatio_working_3-way'!W225)&gt;0,0,PI()),ACOS('OddsRatio_working_3-way'!V225/(2*'OddsRatio_working_3-way'!X225)))</f>
        <v>0.9143146691341032</v>
      </c>
      <c r="Z225" s="11">
        <f>'OddsRatio_working_3-way'!X225^(1/3)*COS('OddsRatio_working_3-way'!Y225/3)</f>
        <v>0.54206053115596398</v>
      </c>
      <c r="AA225" s="11">
        <f>'OddsRatio_working_3-way'!X225^(1/3)*COS(('OddsRatio_working_3-way'!Y225+2*PI())/3)</f>
        <v>-0.4187024506684896</v>
      </c>
      <c r="AB225" s="11">
        <f>'OddsRatio_working_3-way'!X225^(1/3)*COS(('OddsRatio_working_3-way'!Y225+4*PI())/3)</f>
        <v>-0.12335808048747426</v>
      </c>
      <c r="AC225" s="11">
        <f>'OddsRatio_working_3-way'!X225^(1/3)*SIN('OddsRatio_working_3-way'!Y225/3)</f>
        <v>0.17051715162764972</v>
      </c>
      <c r="AD225" s="11">
        <f>'OddsRatio_working_3-way'!X225^(1/3)*SIN(('OddsRatio_working_3-way'!Y225+2*PI())/3)</f>
        <v>0.3841796145561262</v>
      </c>
      <c r="AE225" s="11">
        <f>'OddsRatio_working_3-way'!X225^(1/3)*SIN(('OddsRatio_working_3-way'!Y225+4*PI())/3)</f>
        <v>-0.55469676618377584</v>
      </c>
      <c r="AF225" s="11">
        <f>-'OddsRatio_working_3-way'!U225/(3*'OddsRatio_working_3-way'!X225^(1/3))*COS(('OddsRatio_working_3-way'!Y225)/3)</f>
        <v>0.54206053115596398</v>
      </c>
      <c r="AG225" s="11">
        <f>-'OddsRatio_working_3-way'!U225/(3*'OddsRatio_working_3-way'!X225^(1/3))*COS(('OddsRatio_working_3-way'!Y225+2*PI())/3)</f>
        <v>-0.4187024506684896</v>
      </c>
      <c r="AH225" s="11">
        <f>-'OddsRatio_working_3-way'!U225/(3*'OddsRatio_working_3-way'!X225^(1/3))*COS(('OddsRatio_working_3-way'!Y225+4*PI())/3)</f>
        <v>-0.12335808048747426</v>
      </c>
      <c r="AI225" s="11">
        <f>'OddsRatio_working_3-way'!U225/(3*'OddsRatio_working_3-way'!X225^(1/3))*SIN(('OddsRatio_working_3-way'!Y225)/3)</f>
        <v>-0.17051715162764972</v>
      </c>
      <c r="AJ225" s="11">
        <f>'OddsRatio_working_3-way'!U225/(3*'OddsRatio_working_3-way'!X225^(1/3))*SIN(('OddsRatio_working_3-way'!Y225+2*PI())/3)</f>
        <v>-0.3841796145561262</v>
      </c>
      <c r="AK225" s="11">
        <f>'OddsRatio_working_3-way'!U225/(3*'OddsRatio_working_3-way'!X225^(1/3))*SIN(('OddsRatio_working_3-way'!Y225+4*PI())/3)</f>
        <v>0.55469676618377584</v>
      </c>
      <c r="AL225" s="11">
        <f>'OddsRatio_working_3-way'!Z225+'OddsRatio_working_3-way'!AF225</f>
        <v>1.084121062311928</v>
      </c>
      <c r="AM225" s="11">
        <f>'OddsRatio_working_3-way'!AA225+'OddsRatio_working_3-way'!AG225</f>
        <v>-0.8374049013369792</v>
      </c>
      <c r="AN225" s="11">
        <f>'OddsRatio_working_3-way'!AB225+'OddsRatio_working_3-way'!AH225</f>
        <v>-0.24671616097494853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1.084121062311928</v>
      </c>
      <c r="AS225" s="11">
        <f>IF(('OddsRatio_working_3-way'!X225=0),IF(Q225&gt;0,-Q225^(1/3),(-Q225)^(1/3)),'OddsRatio_working_3-way'!AM225-'OddsRatio_working_3-way'!R225/3)</f>
        <v>-0.8374049013369792</v>
      </c>
      <c r="AT225" s="11">
        <f>IF(('OddsRatio_working_3-way'!X225=0),IF(Q225&gt;0,-Q225^(1/3),(-Q225)^(1/3)),'OddsRatio_working_3-way'!AN225-'OddsRatio_working_3-way'!R225/3)</f>
        <v>-0.24671616097494853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1.55</v>
      </c>
      <c r="B226" s="4">
        <f>IF('True_Odds_Calculator_3-way'!B227="","",'True_Odds_Calculator_3-way'!B227)</f>
        <v>4.09</v>
      </c>
      <c r="C226" s="4">
        <f>IF('True_Odds_Calculator_3-way'!C227="","",'True_Odds_Calculator_3-way'!C227)</f>
        <v>6.51</v>
      </c>
      <c r="D226" s="9">
        <f t="shared" si="52"/>
        <v>0.62657126003499763</v>
      </c>
      <c r="E226" s="9">
        <f t="shared" si="53"/>
        <v>0.22997138697977806</v>
      </c>
      <c r="F226" s="9">
        <f t="shared" si="54"/>
        <v>0.14345735298522444</v>
      </c>
      <c r="G226" s="9">
        <f t="shared" si="55"/>
        <v>1.083613929807425</v>
      </c>
      <c r="H226" s="9">
        <f t="shared" si="56"/>
        <v>1.5959876613940833</v>
      </c>
      <c r="I226" s="9">
        <f t="shared" si="57"/>
        <v>4.3483670431049424</v>
      </c>
      <c r="J226" s="9">
        <f t="shared" si="58"/>
        <v>6.9707127532389102</v>
      </c>
      <c r="K226" s="11">
        <f t="shared" si="59"/>
        <v>0.64516129032258063</v>
      </c>
      <c r="L226" s="11">
        <f t="shared" si="60"/>
        <v>0.24449877750611249</v>
      </c>
      <c r="M226" s="11">
        <f t="shared" si="61"/>
        <v>0.15360983102918588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-0.22690118970989803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0.22170990676189772</v>
      </c>
      <c r="Q226" s="11">
        <f>2*'OddsRatio_working_3-way'!K226*'OddsRatio_working_3-way'!L226*'OddsRatio_working_3-way'!M226</f>
        <v>4.8461181805879293E-2</v>
      </c>
      <c r="R226" s="11">
        <f t="shared" si="62"/>
        <v>0</v>
      </c>
      <c r="S226" s="11">
        <f t="shared" si="63"/>
        <v>-0.97712095315746217</v>
      </c>
      <c r="T226" s="11">
        <f t="shared" si="64"/>
        <v>-0.21357835041693168</v>
      </c>
      <c r="U226" s="11">
        <f>'OddsRatio_working_3-way'!S226-'OddsRatio_working_3-way'!R226^2/3</f>
        <v>-0.97712095315746217</v>
      </c>
      <c r="V226" s="11">
        <f>'OddsRatio_working_3-way'!S226*'OddsRatio_working_3-way'!R226/3-2*'OddsRatio_working_3-way'!R226^3/27-'OddsRatio_working_3-way'!T226</f>
        <v>0.21357835041693168</v>
      </c>
      <c r="W226" s="11">
        <f>'OddsRatio_working_3-way'!V226^2+4*'OddsRatio_working_3-way'!U226^3/27</f>
        <v>-9.2594841680684437E-2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0.18588339990939354</v>
      </c>
      <c r="Y226" s="11">
        <f>IF('OddsRatio_working_3-way'!W226&gt;=0,IF('OddsRatio_working_3-way'!V226+SQRT('OddsRatio_working_3-way'!W226)&gt;0,0,PI()),ACOS('OddsRatio_working_3-way'!V226/(2*'OddsRatio_working_3-way'!X226)))</f>
        <v>0.95880868803101615</v>
      </c>
      <c r="Z226" s="11">
        <f>'OddsRatio_working_3-way'!X226^(1/3)*COS('OddsRatio_working_3-way'!Y226/3)</f>
        <v>0.5418069649037125</v>
      </c>
      <c r="AA226" s="11">
        <f>'OddsRatio_working_3-way'!X226^(1/3)*COS(('OddsRatio_working_3-way'!Y226+2*PI())/3)</f>
        <v>-0.42619078996839493</v>
      </c>
      <c r="AB226" s="11">
        <f>'OddsRatio_working_3-way'!X226^(1/3)*COS(('OddsRatio_working_3-way'!Y226+4*PI())/3)</f>
        <v>-0.11561617493531742</v>
      </c>
      <c r="AC226" s="11">
        <f>'OddsRatio_working_3-way'!X226^(1/3)*SIN('OddsRatio_working_3-way'!Y226/3)</f>
        <v>0.17931033759281159</v>
      </c>
      <c r="AD226" s="11">
        <f>'OddsRatio_working_3-way'!X226^(1/3)*SIN(('OddsRatio_working_3-way'!Y226+2*PI())/3)</f>
        <v>0.37956342675755295</v>
      </c>
      <c r="AE226" s="11">
        <f>'OddsRatio_working_3-way'!X226^(1/3)*SIN(('OddsRatio_working_3-way'!Y226+4*PI())/3)</f>
        <v>-0.55887376435036462</v>
      </c>
      <c r="AF226" s="11">
        <f>-'OddsRatio_working_3-way'!U226/(3*'OddsRatio_working_3-way'!X226^(1/3))*COS(('OddsRatio_working_3-way'!Y226)/3)</f>
        <v>0.54180696490371238</v>
      </c>
      <c r="AG226" s="11">
        <f>-'OddsRatio_working_3-way'!U226/(3*'OddsRatio_working_3-way'!X226^(1/3))*COS(('OddsRatio_working_3-way'!Y226+2*PI())/3)</f>
        <v>-0.42619078996839488</v>
      </c>
      <c r="AH226" s="11">
        <f>-'OddsRatio_working_3-way'!U226/(3*'OddsRatio_working_3-way'!X226^(1/3))*COS(('OddsRatio_working_3-way'!Y226+4*PI())/3)</f>
        <v>-0.1156161749353174</v>
      </c>
      <c r="AI226" s="11">
        <f>'OddsRatio_working_3-way'!U226/(3*'OddsRatio_working_3-way'!X226^(1/3))*SIN(('OddsRatio_working_3-way'!Y226)/3)</f>
        <v>-0.17931033759281156</v>
      </c>
      <c r="AJ226" s="11">
        <f>'OddsRatio_working_3-way'!U226/(3*'OddsRatio_working_3-way'!X226^(1/3))*SIN(('OddsRatio_working_3-way'!Y226+2*PI())/3)</f>
        <v>-0.37956342675755284</v>
      </c>
      <c r="AK226" s="11">
        <f>'OddsRatio_working_3-way'!U226/(3*'OddsRatio_working_3-way'!X226^(1/3))*SIN(('OddsRatio_working_3-way'!Y226+4*PI())/3)</f>
        <v>0.55887376435036451</v>
      </c>
      <c r="AL226" s="11">
        <f>'OddsRatio_working_3-way'!Z226+'OddsRatio_working_3-way'!AF226</f>
        <v>1.083613929807425</v>
      </c>
      <c r="AM226" s="11">
        <f>'OddsRatio_working_3-way'!AA226+'OddsRatio_working_3-way'!AG226</f>
        <v>-0.85238157993678976</v>
      </c>
      <c r="AN226" s="11">
        <f>'OddsRatio_working_3-way'!AB226+'OddsRatio_working_3-way'!AH226</f>
        <v>-0.23123234987063482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1.083613929807425</v>
      </c>
      <c r="AS226" s="11">
        <f>IF(('OddsRatio_working_3-way'!X226=0),IF(Q226&gt;0,-Q226^(1/3),(-Q226)^(1/3)),'OddsRatio_working_3-way'!AM226-'OddsRatio_working_3-way'!R226/3)</f>
        <v>-0.85238157993678976</v>
      </c>
      <c r="AT226" s="11">
        <f>IF(('OddsRatio_working_3-way'!X226=0),IF(Q226&gt;0,-Q226^(1/3),(-Q226)^(1/3)),'OddsRatio_working_3-way'!AN226-'OddsRatio_working_3-way'!R226/3)</f>
        <v>-0.23123234987063482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2.21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3.35</v>
      </c>
      <c r="D227" s="9">
        <f t="shared" si="52"/>
        <v>0.43743855479302568</v>
      </c>
      <c r="E227" s="9">
        <f t="shared" si="53"/>
        <v>0.27665698908441272</v>
      </c>
      <c r="F227" s="9">
        <f t="shared" si="54"/>
        <v>0.2859044561225616</v>
      </c>
      <c r="G227" s="9">
        <f t="shared" si="55"/>
        <v>1.0628391327797351</v>
      </c>
      <c r="H227" s="9">
        <f t="shared" si="56"/>
        <v>2.2860353506634792</v>
      </c>
      <c r="I227" s="9">
        <f t="shared" si="57"/>
        <v>3.6145842666381478</v>
      </c>
      <c r="J227" s="9">
        <f t="shared" si="58"/>
        <v>3.4976719620323782</v>
      </c>
      <c r="K227" s="11">
        <f t="shared" si="59"/>
        <v>0.45248868778280543</v>
      </c>
      <c r="L227" s="11">
        <f t="shared" si="60"/>
        <v>0.28901734104046245</v>
      </c>
      <c r="M227" s="11">
        <f t="shared" si="61"/>
        <v>0.29850746268656714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-0.27307073556445527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0.23500835997346983</v>
      </c>
      <c r="Q227" s="11">
        <f>2*'OddsRatio_working_3-way'!K227*'OddsRatio_working_3-way'!L227*'OddsRatio_working_3-way'!M227</f>
        <v>7.807586710082054E-2</v>
      </c>
      <c r="R227" s="11">
        <f t="shared" si="62"/>
        <v>0</v>
      </c>
      <c r="S227" s="11">
        <f t="shared" si="63"/>
        <v>-0.86061349447677726</v>
      </c>
      <c r="T227" s="11">
        <f t="shared" si="64"/>
        <v>-0.28591810447733462</v>
      </c>
      <c r="U227" s="11">
        <f>'OddsRatio_working_3-way'!S227-'OddsRatio_working_3-way'!R227^2/3</f>
        <v>-0.86061349447677726</v>
      </c>
      <c r="V227" s="11">
        <f>'OddsRatio_working_3-way'!S227*'OddsRatio_working_3-way'!R227/3-2*'OddsRatio_working_3-way'!R227^3/27-'OddsRatio_working_3-way'!T227</f>
        <v>0.28591810447733462</v>
      </c>
      <c r="W227" s="11">
        <f>'OddsRatio_working_3-way'!V227^2+4*'OddsRatio_working_3-way'!U227^3/27</f>
        <v>-1.2683162395006178E-2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0.15364921482301677</v>
      </c>
      <c r="Y227" s="11">
        <f>IF('OddsRatio_working_3-way'!W227&gt;=0,IF('OddsRatio_working_3-way'!V227+SQRT('OddsRatio_working_3-way'!W227)&gt;0,0,PI()),ACOS('OddsRatio_working_3-way'!V227/(2*'OddsRatio_working_3-way'!X227)))</f>
        <v>0.37522583825080291</v>
      </c>
      <c r="Z227" s="11">
        <f>'OddsRatio_working_3-way'!X227^(1/3)*COS('OddsRatio_working_3-way'!Y227/3)</f>
        <v>0.53141956638986754</v>
      </c>
      <c r="AA227" s="11">
        <f>'OddsRatio_working_3-way'!X227^(1/3)*COS(('OddsRatio_working_3-way'!Y227+2*PI())/3)</f>
        <v>-0.32357434024584492</v>
      </c>
      <c r="AB227" s="11">
        <f>'OddsRatio_working_3-way'!X227^(1/3)*COS(('OddsRatio_working_3-way'!Y227+4*PI())/3)</f>
        <v>-0.20784522614402257</v>
      </c>
      <c r="AC227" s="11">
        <f>'OddsRatio_working_3-way'!X227^(1/3)*SIN('OddsRatio_working_3-way'!Y227/3)</f>
        <v>6.6816235179764108E-2</v>
      </c>
      <c r="AD227" s="11">
        <f>'OddsRatio_working_3-way'!X227^(1/3)*SIN(('OddsRatio_working_3-way'!Y227+2*PI())/3)</f>
        <v>0.42681472697185441</v>
      </c>
      <c r="AE227" s="11">
        <f>'OddsRatio_working_3-way'!X227^(1/3)*SIN(('OddsRatio_working_3-way'!Y227+4*PI())/3)</f>
        <v>-0.49363096215161839</v>
      </c>
      <c r="AF227" s="11">
        <f>-'OddsRatio_working_3-way'!U227/(3*'OddsRatio_working_3-way'!X227^(1/3))*COS(('OddsRatio_working_3-way'!Y227)/3)</f>
        <v>0.53141956638986754</v>
      </c>
      <c r="AG227" s="11">
        <f>-'OddsRatio_working_3-way'!U227/(3*'OddsRatio_working_3-way'!X227^(1/3))*COS(('OddsRatio_working_3-way'!Y227+2*PI())/3)</f>
        <v>-0.32357434024584492</v>
      </c>
      <c r="AH227" s="11">
        <f>-'OddsRatio_working_3-way'!U227/(3*'OddsRatio_working_3-way'!X227^(1/3))*COS(('OddsRatio_working_3-way'!Y227+4*PI())/3)</f>
        <v>-0.20784522614402257</v>
      </c>
      <c r="AI227" s="11">
        <f>'OddsRatio_working_3-way'!U227/(3*'OddsRatio_working_3-way'!X227^(1/3))*SIN(('OddsRatio_working_3-way'!Y227)/3)</f>
        <v>-6.6816235179764108E-2</v>
      </c>
      <c r="AJ227" s="11">
        <f>'OddsRatio_working_3-way'!U227/(3*'OddsRatio_working_3-way'!X227^(1/3))*SIN(('OddsRatio_working_3-way'!Y227+2*PI())/3)</f>
        <v>-0.42681472697185441</v>
      </c>
      <c r="AK227" s="11">
        <f>'OddsRatio_working_3-way'!U227/(3*'OddsRatio_working_3-way'!X227^(1/3))*SIN(('OddsRatio_working_3-way'!Y227+4*PI())/3)</f>
        <v>0.49363096215161839</v>
      </c>
      <c r="AL227" s="11">
        <f>'OddsRatio_working_3-way'!Z227+'OddsRatio_working_3-way'!AF227</f>
        <v>1.0628391327797351</v>
      </c>
      <c r="AM227" s="11">
        <f>'OddsRatio_working_3-way'!AA227+'OddsRatio_working_3-way'!AG227</f>
        <v>-0.64714868049168983</v>
      </c>
      <c r="AN227" s="11">
        <f>'OddsRatio_working_3-way'!AB227+'OddsRatio_working_3-way'!AH227</f>
        <v>-0.41569045228804513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1.0628391327797351</v>
      </c>
      <c r="AS227" s="11">
        <f>IF(('OddsRatio_working_3-way'!X227=0),IF(Q227&gt;0,-Q227^(1/3),(-Q227)^(1/3)),'OddsRatio_working_3-way'!AM227-'OddsRatio_working_3-way'!R227/3)</f>
        <v>-0.64714868049168983</v>
      </c>
      <c r="AT227" s="11">
        <f>IF(('OddsRatio_working_3-way'!X227=0),IF(Q227&gt;0,-Q227^(1/3),(-Q227)^(1/3)),'OddsRatio_working_3-way'!AN227-'OddsRatio_working_3-way'!R227/3)</f>
        <v>-0.41569045228804513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2.0099999999999998</v>
      </c>
      <c r="B228" s="4">
        <f>IF('True_Odds_Calculator_3-way'!B229="","",'True_Odds_Calculator_3-way'!B229)</f>
        <v>3.41</v>
      </c>
      <c r="C228" s="4">
        <f>IF('True_Odds_Calculator_3-way'!C229="","",'True_Odds_Calculator_3-way'!C229)</f>
        <v>4.01</v>
      </c>
      <c r="D228" s="9">
        <f t="shared" si="52"/>
        <v>0.48180547831992804</v>
      </c>
      <c r="E228" s="9">
        <f t="shared" si="53"/>
        <v>0.28039832418670646</v>
      </c>
      <c r="F228" s="9">
        <f t="shared" si="54"/>
        <v>0.23779619749336517</v>
      </c>
      <c r="G228" s="9">
        <f t="shared" si="55"/>
        <v>1.0648776444813939</v>
      </c>
      <c r="H228" s="9">
        <f t="shared" si="56"/>
        <v>2.0755264209262081</v>
      </c>
      <c r="I228" s="9">
        <f t="shared" si="57"/>
        <v>3.5663551232001605</v>
      </c>
      <c r="J228" s="9">
        <f t="shared" si="58"/>
        <v>4.2052817098889959</v>
      </c>
      <c r="K228" s="11">
        <f t="shared" si="59"/>
        <v>0.49751243781094534</v>
      </c>
      <c r="L228" s="11">
        <f t="shared" si="60"/>
        <v>0.29325513196480935</v>
      </c>
      <c r="M228" s="11">
        <f t="shared" si="61"/>
        <v>0.24937655860349128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-0.26656928242996758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0.23394629080702778</v>
      </c>
      <c r="Q228" s="11">
        <f>2*'OddsRatio_working_3-way'!K228*'OddsRatio_working_3-way'!L228*'OddsRatio_working_3-way'!M228</f>
        <v>7.2767120002185923E-2</v>
      </c>
      <c r="R228" s="11">
        <f t="shared" si="62"/>
        <v>0</v>
      </c>
      <c r="S228" s="11">
        <f t="shared" si="63"/>
        <v>-0.87761908902046715</v>
      </c>
      <c r="T228" s="11">
        <f t="shared" si="64"/>
        <v>-0.27297638849781247</v>
      </c>
      <c r="U228" s="11">
        <f>'OddsRatio_working_3-way'!S228-'OddsRatio_working_3-way'!R228^2/3</f>
        <v>-0.87761908902046715</v>
      </c>
      <c r="V228" s="11">
        <f>'OddsRatio_working_3-way'!S228*'OddsRatio_working_3-way'!R228/3-2*'OddsRatio_working_3-way'!R228^3/27-'OddsRatio_working_3-way'!T228</f>
        <v>0.27297638849781247</v>
      </c>
      <c r="W228" s="11">
        <f>'OddsRatio_working_3-way'!V228^2+4*'OddsRatio_working_3-way'!U228^3/27</f>
        <v>-2.5625464594026912E-2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0.15822576692130105</v>
      </c>
      <c r="Y228" s="11">
        <f>IF('OddsRatio_working_3-way'!W228&gt;=0,IF('OddsRatio_working_3-way'!V228+SQRT('OddsRatio_working_3-way'!W228)&gt;0,0,PI()),ACOS('OddsRatio_working_3-way'!V228/(2*'OddsRatio_working_3-way'!X228)))</f>
        <v>0.53037638606170967</v>
      </c>
      <c r="Z228" s="11">
        <f>'OddsRatio_working_3-way'!X228^(1/3)*COS('OddsRatio_working_3-way'!Y228/3)</f>
        <v>0.53243882224069694</v>
      </c>
      <c r="AA228" s="11">
        <f>'OddsRatio_working_3-way'!X228^(1/3)*COS(('OddsRatio_working_3-way'!Y228+2*PI())/3)</f>
        <v>-0.34859930965950314</v>
      </c>
      <c r="AB228" s="11">
        <f>'OddsRatio_working_3-way'!X228^(1/3)*COS(('OddsRatio_working_3-way'!Y228+4*PI())/3)</f>
        <v>-0.18383951258119399</v>
      </c>
      <c r="AC228" s="11">
        <f>'OddsRatio_working_3-way'!X228^(1/3)*SIN('OddsRatio_working_3-way'!Y228/3)</f>
        <v>9.5124113194790014E-2</v>
      </c>
      <c r="AD228" s="11">
        <f>'OddsRatio_working_3-way'!X228^(1/3)*SIN(('OddsRatio_working_3-way'!Y228+2*PI())/3)</f>
        <v>0.41354348942411556</v>
      </c>
      <c r="AE228" s="11">
        <f>'OddsRatio_working_3-way'!X228^(1/3)*SIN(('OddsRatio_working_3-way'!Y228+4*PI())/3)</f>
        <v>-0.50866760261890553</v>
      </c>
      <c r="AF228" s="11">
        <f>-'OddsRatio_working_3-way'!U228/(3*'OddsRatio_working_3-way'!X228^(1/3))*COS(('OddsRatio_working_3-way'!Y228)/3)</f>
        <v>0.53243882224069694</v>
      </c>
      <c r="AG228" s="11">
        <f>-'OddsRatio_working_3-way'!U228/(3*'OddsRatio_working_3-way'!X228^(1/3))*COS(('OddsRatio_working_3-way'!Y228+2*PI())/3)</f>
        <v>-0.34859930965950314</v>
      </c>
      <c r="AH228" s="11">
        <f>-'OddsRatio_working_3-way'!U228/(3*'OddsRatio_working_3-way'!X228^(1/3))*COS(('OddsRatio_working_3-way'!Y228+4*PI())/3)</f>
        <v>-0.18383951258119399</v>
      </c>
      <c r="AI228" s="11">
        <f>'OddsRatio_working_3-way'!U228/(3*'OddsRatio_working_3-way'!X228^(1/3))*SIN(('OddsRatio_working_3-way'!Y228)/3)</f>
        <v>-9.5124113194790014E-2</v>
      </c>
      <c r="AJ228" s="11">
        <f>'OddsRatio_working_3-way'!U228/(3*'OddsRatio_working_3-way'!X228^(1/3))*SIN(('OddsRatio_working_3-way'!Y228+2*PI())/3)</f>
        <v>-0.41354348942411556</v>
      </c>
      <c r="AK228" s="11">
        <f>'OddsRatio_working_3-way'!U228/(3*'OddsRatio_working_3-way'!X228^(1/3))*SIN(('OddsRatio_working_3-way'!Y228+4*PI())/3)</f>
        <v>0.50866760261890553</v>
      </c>
      <c r="AL228" s="11">
        <f>'OddsRatio_working_3-way'!Z228+'OddsRatio_working_3-way'!AF228</f>
        <v>1.0648776444813939</v>
      </c>
      <c r="AM228" s="11">
        <f>'OddsRatio_working_3-way'!AA228+'OddsRatio_working_3-way'!AG228</f>
        <v>-0.69719861931900629</v>
      </c>
      <c r="AN228" s="11">
        <f>'OddsRatio_working_3-way'!AB228+'OddsRatio_working_3-way'!AH228</f>
        <v>-0.36767902516238798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1.0648776444813939</v>
      </c>
      <c r="AS228" s="11">
        <f>IF(('OddsRatio_working_3-way'!X228=0),IF(Q228&gt;0,-Q228^(1/3),(-Q228)^(1/3)),'OddsRatio_working_3-way'!AM228-'OddsRatio_working_3-way'!R228/3)</f>
        <v>-0.69719861931900629</v>
      </c>
      <c r="AT228" s="11">
        <f>IF(('OddsRatio_working_3-way'!X228=0),IF(Q228&gt;0,-Q228^(1/3),(-Q228)^(1/3)),'OddsRatio_working_3-way'!AN228-'OddsRatio_working_3-way'!R228/3)</f>
        <v>-0.36767902516238798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2.14</v>
      </c>
      <c r="B229" s="4">
        <f>IF('True_Odds_Calculator_3-way'!B230="","",'True_Odds_Calculator_3-way'!B230)</f>
        <v>3.56</v>
      </c>
      <c r="C229" s="4">
        <f>IF('True_Odds_Calculator_3-way'!C230="","",'True_Odds_Calculator_3-way'!C230)</f>
        <v>3.43</v>
      </c>
      <c r="D229" s="9">
        <f t="shared" si="52"/>
        <v>0.4521432925151907</v>
      </c>
      <c r="E229" s="9">
        <f t="shared" si="53"/>
        <v>0.26874610912631386</v>
      </c>
      <c r="F229" s="9">
        <f t="shared" si="54"/>
        <v>0.2791105983584955</v>
      </c>
      <c r="G229" s="9">
        <f t="shared" si="55"/>
        <v>1.0628844155219999</v>
      </c>
      <c r="H229" s="9">
        <f t="shared" si="56"/>
        <v>2.2116882336950798</v>
      </c>
      <c r="I229" s="9">
        <f t="shared" si="57"/>
        <v>3.7209841037363192</v>
      </c>
      <c r="J229" s="9">
        <f t="shared" si="58"/>
        <v>3.5828091297184606</v>
      </c>
      <c r="K229" s="11">
        <f t="shared" si="59"/>
        <v>0.46728971962616822</v>
      </c>
      <c r="L229" s="11">
        <f t="shared" si="60"/>
        <v>0.2808988764044944</v>
      </c>
      <c r="M229" s="11">
        <f t="shared" si="61"/>
        <v>0.29154518950437314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-0.27138959872813684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0.23458626636325317</v>
      </c>
      <c r="Q229" s="11">
        <f>2*'OddsRatio_working_3-way'!K229*'OddsRatio_working_3-way'!L229*'OddsRatio_working_3-way'!M229</f>
        <v>7.6537117899919446E-2</v>
      </c>
      <c r="R229" s="11">
        <f t="shared" si="62"/>
        <v>0</v>
      </c>
      <c r="S229" s="11">
        <f t="shared" si="63"/>
        <v>-0.86438930402137026</v>
      </c>
      <c r="T229" s="11">
        <f t="shared" si="64"/>
        <v>-0.28201934878348128</v>
      </c>
      <c r="U229" s="11">
        <f>'OddsRatio_working_3-way'!S229-'OddsRatio_working_3-way'!R229^2/3</f>
        <v>-0.86438930402137026</v>
      </c>
      <c r="V229" s="11">
        <f>'OddsRatio_working_3-way'!S229*'OddsRatio_working_3-way'!R229/3-2*'OddsRatio_working_3-way'!R229^3/27-'OddsRatio_working_3-way'!T229</f>
        <v>0.28201934878348128</v>
      </c>
      <c r="W229" s="11">
        <f>'OddsRatio_working_3-way'!V229^2+4*'OddsRatio_working_3-way'!U229^3/27</f>
        <v>-1.6145794849602796E-2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0.15466149160170872</v>
      </c>
      <c r="Y229" s="11">
        <f>IF('OddsRatio_working_3-way'!W229&gt;=0,IF('OddsRatio_working_3-way'!V229+SQRT('OddsRatio_working_3-way'!W229)&gt;0,0,PI()),ACOS('OddsRatio_working_3-way'!V229/(2*'OddsRatio_working_3-way'!X229)))</f>
        <v>0.42331795239195991</v>
      </c>
      <c r="Z229" s="11">
        <f>'OddsRatio_working_3-way'!X229^(1/3)*COS('OddsRatio_working_3-way'!Y229/3)</f>
        <v>0.53144220776100004</v>
      </c>
      <c r="AA229" s="11">
        <f>'OddsRatio_working_3-way'!X229^(1/3)*COS(('OddsRatio_working_3-way'!Y229+2*PI())/3)</f>
        <v>-0.33109855307307823</v>
      </c>
      <c r="AB229" s="11">
        <f>'OddsRatio_working_3-way'!X229^(1/3)*COS(('OddsRatio_working_3-way'!Y229+4*PI())/3)</f>
        <v>-0.20034365468792167</v>
      </c>
      <c r="AC229" s="11">
        <f>'OddsRatio_working_3-way'!X229^(1/3)*SIN('OddsRatio_working_3-way'!Y229/3)</f>
        <v>7.5491375780532291E-2</v>
      </c>
      <c r="AD229" s="11">
        <f>'OddsRatio_working_3-way'!X229^(1/3)*SIN(('OddsRatio_working_3-way'!Y229+2*PI())/3)</f>
        <v>0.42249676467404745</v>
      </c>
      <c r="AE229" s="11">
        <f>'OddsRatio_working_3-way'!X229^(1/3)*SIN(('OddsRatio_working_3-way'!Y229+4*PI())/3)</f>
        <v>-0.49798814045457979</v>
      </c>
      <c r="AF229" s="11">
        <f>-'OddsRatio_working_3-way'!U229/(3*'OddsRatio_working_3-way'!X229^(1/3))*COS(('OddsRatio_working_3-way'!Y229)/3)</f>
        <v>0.53144220776099993</v>
      </c>
      <c r="AG229" s="11">
        <f>-'OddsRatio_working_3-way'!U229/(3*'OddsRatio_working_3-way'!X229^(1/3))*COS(('OddsRatio_working_3-way'!Y229+2*PI())/3)</f>
        <v>-0.33109855307307817</v>
      </c>
      <c r="AH229" s="11">
        <f>-'OddsRatio_working_3-way'!U229/(3*'OddsRatio_working_3-way'!X229^(1/3))*COS(('OddsRatio_working_3-way'!Y229+4*PI())/3)</f>
        <v>-0.20034365468792162</v>
      </c>
      <c r="AI229" s="11">
        <f>'OddsRatio_working_3-way'!U229/(3*'OddsRatio_working_3-way'!X229^(1/3))*SIN(('OddsRatio_working_3-way'!Y229)/3)</f>
        <v>-7.5491375780532277E-2</v>
      </c>
      <c r="AJ229" s="11">
        <f>'OddsRatio_working_3-way'!U229/(3*'OddsRatio_working_3-way'!X229^(1/3))*SIN(('OddsRatio_working_3-way'!Y229+2*PI())/3)</f>
        <v>-0.4224967646740474</v>
      </c>
      <c r="AK229" s="11">
        <f>'OddsRatio_working_3-way'!U229/(3*'OddsRatio_working_3-way'!X229^(1/3))*SIN(('OddsRatio_working_3-way'!Y229+4*PI())/3)</f>
        <v>0.49798814045457968</v>
      </c>
      <c r="AL229" s="11">
        <f>'OddsRatio_working_3-way'!Z229+'OddsRatio_working_3-way'!AF229</f>
        <v>1.0628844155219999</v>
      </c>
      <c r="AM229" s="11">
        <f>'OddsRatio_working_3-way'!AA229+'OddsRatio_working_3-way'!AG229</f>
        <v>-0.66219710614615646</v>
      </c>
      <c r="AN229" s="11">
        <f>'OddsRatio_working_3-way'!AB229+'OddsRatio_working_3-way'!AH229</f>
        <v>-0.40068730937584329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1.0628844155219999</v>
      </c>
      <c r="AS229" s="11">
        <f>IF(('OddsRatio_working_3-way'!X229=0),IF(Q229&gt;0,-Q229^(1/3),(-Q229)^(1/3)),'OddsRatio_working_3-way'!AM229-'OddsRatio_working_3-way'!R229/3)</f>
        <v>-0.66219710614615646</v>
      </c>
      <c r="AT229" s="11">
        <f>IF(('OddsRatio_working_3-way'!X229=0),IF(Q229&gt;0,-Q229^(1/3),(-Q229)^(1/3)),'OddsRatio_working_3-way'!AN229-'OddsRatio_working_3-way'!R229/3)</f>
        <v>-0.40068730937584329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1.57</v>
      </c>
      <c r="B230" s="4">
        <f>IF('True_Odds_Calculator_3-way'!B231="","",'True_Odds_Calculator_3-way'!B231)</f>
        <v>4.1100000000000003</v>
      </c>
      <c r="C230" s="4">
        <f>IF('True_Odds_Calculator_3-way'!C231="","",'True_Odds_Calculator_3-way'!C231)</f>
        <v>6.09</v>
      </c>
      <c r="D230" s="9">
        <f t="shared" si="52"/>
        <v>0.6179654928500069</v>
      </c>
      <c r="E230" s="9">
        <f t="shared" si="53"/>
        <v>0.22867289594470339</v>
      </c>
      <c r="F230" s="9">
        <f t="shared" si="54"/>
        <v>0.15336161120528977</v>
      </c>
      <c r="G230" s="9">
        <f t="shared" si="55"/>
        <v>1.0845847951235177</v>
      </c>
      <c r="H230" s="9">
        <f t="shared" si="56"/>
        <v>1.6182133332204049</v>
      </c>
      <c r="I230" s="9">
        <f t="shared" si="57"/>
        <v>4.3730587128341405</v>
      </c>
      <c r="J230" s="9">
        <f t="shared" si="58"/>
        <v>6.5205366071787063</v>
      </c>
      <c r="K230" s="11">
        <f t="shared" si="59"/>
        <v>0.63694267515923564</v>
      </c>
      <c r="L230" s="11">
        <f t="shared" si="60"/>
        <v>0.24330900243309</v>
      </c>
      <c r="M230" s="11">
        <f t="shared" si="61"/>
        <v>0.16420361247947454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-0.22961183011105979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0.22317257604491017</v>
      </c>
      <c r="Q230" s="11">
        <f>2*'OddsRatio_working_3-way'!K230*'OddsRatio_working_3-way'!L230*'OddsRatio_working_3-way'!M230</f>
        <v>5.0894544137949853E-2</v>
      </c>
      <c r="R230" s="11">
        <f t="shared" si="62"/>
        <v>0</v>
      </c>
      <c r="S230" s="11">
        <f t="shared" si="63"/>
        <v>-0.97195591332103815</v>
      </c>
      <c r="T230" s="11">
        <f t="shared" si="64"/>
        <v>-0.22165471227389688</v>
      </c>
      <c r="U230" s="11">
        <f>'OddsRatio_working_3-way'!S230-'OddsRatio_working_3-way'!R230^2/3</f>
        <v>-0.97195591332103815</v>
      </c>
      <c r="V230" s="11">
        <f>'OddsRatio_working_3-way'!S230*'OddsRatio_working_3-way'!R230/3-2*'OddsRatio_working_3-way'!R230^3/27-'OddsRatio_working_3-way'!T230</f>
        <v>0.22165471227389688</v>
      </c>
      <c r="W230" s="11">
        <f>'OddsRatio_working_3-way'!V230^2+4*'OddsRatio_working_3-way'!U230^3/27</f>
        <v>-8.6899573193570945E-2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0.18441148599449747</v>
      </c>
      <c r="Y230" s="11">
        <f>IF('OddsRatio_working_3-way'!W230&gt;=0,IF('OddsRatio_working_3-way'!V230+SQRT('OddsRatio_working_3-way'!W230)&gt;0,0,PI()),ACOS('OddsRatio_working_3-way'!V230/(2*'OddsRatio_working_3-way'!X230)))</f>
        <v>0.92607140971609292</v>
      </c>
      <c r="Z230" s="11">
        <f>'OddsRatio_working_3-way'!X230^(1/3)*COS('OddsRatio_working_3-way'!Y230/3)</f>
        <v>0.54229239756175884</v>
      </c>
      <c r="AA230" s="11">
        <f>'OddsRatio_working_3-way'!X230^(1/3)*COS(('OddsRatio_working_3-way'!Y230+2*PI())/3)</f>
        <v>-0.42090665748176259</v>
      </c>
      <c r="AB230" s="11">
        <f>'OddsRatio_working_3-way'!X230^(1/3)*COS(('OddsRatio_working_3-way'!Y230+4*PI())/3)</f>
        <v>-0.12138574007999622</v>
      </c>
      <c r="AC230" s="11">
        <f>'OddsRatio_working_3-way'!X230^(1/3)*SIN('OddsRatio_working_3-way'!Y230/3)</f>
        <v>0.17292848228983351</v>
      </c>
      <c r="AD230" s="11">
        <f>'OddsRatio_working_3-way'!X230^(1/3)*SIN(('OddsRatio_working_3-way'!Y230+2*PI())/3)</f>
        <v>0.38317475142273694</v>
      </c>
      <c r="AE230" s="11">
        <f>'OddsRatio_working_3-way'!X230^(1/3)*SIN(('OddsRatio_working_3-way'!Y230+4*PI())/3)</f>
        <v>-0.55610323371257031</v>
      </c>
      <c r="AF230" s="11">
        <f>-'OddsRatio_working_3-way'!U230/(3*'OddsRatio_working_3-way'!X230^(1/3))*COS(('OddsRatio_working_3-way'!Y230)/3)</f>
        <v>0.54229239756175895</v>
      </c>
      <c r="AG230" s="11">
        <f>-'OddsRatio_working_3-way'!U230/(3*'OddsRatio_working_3-way'!X230^(1/3))*COS(('OddsRatio_working_3-way'!Y230+2*PI())/3)</f>
        <v>-0.4209066574817627</v>
      </c>
      <c r="AH230" s="11">
        <f>-'OddsRatio_working_3-way'!U230/(3*'OddsRatio_working_3-way'!X230^(1/3))*COS(('OddsRatio_working_3-way'!Y230+4*PI())/3)</f>
        <v>-0.12138574007999625</v>
      </c>
      <c r="AI230" s="11">
        <f>'OddsRatio_working_3-way'!U230/(3*'OddsRatio_working_3-way'!X230^(1/3))*SIN(('OddsRatio_working_3-way'!Y230)/3)</f>
        <v>-0.17292848228983357</v>
      </c>
      <c r="AJ230" s="11">
        <f>'OddsRatio_working_3-way'!U230/(3*'OddsRatio_working_3-way'!X230^(1/3))*SIN(('OddsRatio_working_3-way'!Y230+2*PI())/3)</f>
        <v>-0.38317475142273699</v>
      </c>
      <c r="AK230" s="11">
        <f>'OddsRatio_working_3-way'!U230/(3*'OddsRatio_working_3-way'!X230^(1/3))*SIN(('OddsRatio_working_3-way'!Y230+4*PI())/3)</f>
        <v>0.55610323371257042</v>
      </c>
      <c r="AL230" s="11">
        <f>'OddsRatio_working_3-way'!Z230+'OddsRatio_working_3-way'!AF230</f>
        <v>1.0845847951235177</v>
      </c>
      <c r="AM230" s="11">
        <f>'OddsRatio_working_3-way'!AA230+'OddsRatio_working_3-way'!AG230</f>
        <v>-0.84181331496352529</v>
      </c>
      <c r="AN230" s="11">
        <f>'OddsRatio_working_3-way'!AB230+'OddsRatio_working_3-way'!AH230</f>
        <v>-0.24277148015999248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1.0845847951235177</v>
      </c>
      <c r="AS230" s="11">
        <f>IF(('OddsRatio_working_3-way'!X230=0),IF(Q230&gt;0,-Q230^(1/3),(-Q230)^(1/3)),'OddsRatio_working_3-way'!AM230-'OddsRatio_working_3-way'!R230/3)</f>
        <v>-0.84181331496352529</v>
      </c>
      <c r="AT230" s="11">
        <f>IF(('OddsRatio_working_3-way'!X230=0),IF(Q230&gt;0,-Q230^(1/3),(-Q230)^(1/3)),'OddsRatio_working_3-way'!AN230-'OddsRatio_working_3-way'!R230/3)</f>
        <v>-0.24277148015999248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3.07</v>
      </c>
      <c r="B231" s="4">
        <f>IF('True_Odds_Calculator_3-way'!B232="","",'True_Odds_Calculator_3-way'!B232)</f>
        <v>3.37</v>
      </c>
      <c r="C231" s="4">
        <f>IF('True_Odds_Calculator_3-way'!C232="","",'True_Odds_Calculator_3-way'!C232)</f>
        <v>2.4</v>
      </c>
      <c r="D231" s="9">
        <f t="shared" si="52"/>
        <v>0.31294811800514588</v>
      </c>
      <c r="E231" s="9">
        <f t="shared" si="53"/>
        <v>0.28460883724282021</v>
      </c>
      <c r="F231" s="9">
        <f t="shared" si="54"/>
        <v>0.40244304475203391</v>
      </c>
      <c r="G231" s="9">
        <f t="shared" si="55"/>
        <v>1.0605883296322838</v>
      </c>
      <c r="H231" s="9">
        <f t="shared" si="56"/>
        <v>3.1954178423388275</v>
      </c>
      <c r="I231" s="9">
        <f t="shared" si="57"/>
        <v>3.5135943412285133</v>
      </c>
      <c r="J231" s="9">
        <f t="shared" si="58"/>
        <v>2.4848236614851973</v>
      </c>
      <c r="K231" s="11">
        <f t="shared" si="59"/>
        <v>0.32573289902280134</v>
      </c>
      <c r="L231" s="11">
        <f t="shared" si="60"/>
        <v>0.29673590504451036</v>
      </c>
      <c r="M231" s="11">
        <f t="shared" si="61"/>
        <v>0.41666666666666669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-0.27660957480741166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0.23519784004613747</v>
      </c>
      <c r="Q231" s="11">
        <f>2*'OddsRatio_working_3-way'!K231*'OddsRatio_working_3-way'!L231*'OddsRatio_working_3-way'!M231</f>
        <v>8.0547205495252558E-2</v>
      </c>
      <c r="R231" s="11">
        <f t="shared" si="62"/>
        <v>0</v>
      </c>
      <c r="S231" s="11">
        <f t="shared" si="63"/>
        <v>-0.85028813702451567</v>
      </c>
      <c r="T231" s="11">
        <f t="shared" si="64"/>
        <v>-0.29119456747414918</v>
      </c>
      <c r="U231" s="11">
        <f>'OddsRatio_working_3-way'!S231-'OddsRatio_working_3-way'!R231^2/3</f>
        <v>-0.85028813702451567</v>
      </c>
      <c r="V231" s="11">
        <f>'OddsRatio_working_3-way'!S231*'OddsRatio_working_3-way'!R231/3-2*'OddsRatio_working_3-way'!R231^3/27-'OddsRatio_working_3-way'!T231</f>
        <v>0.29119456747414918</v>
      </c>
      <c r="W231" s="11">
        <f>'OddsRatio_working_3-way'!V231^2+4*'OddsRatio_working_3-way'!U231^3/27</f>
        <v>-6.2797607228867458E-3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0.15089237625650903</v>
      </c>
      <c r="Y231" s="11">
        <f>IF('OddsRatio_working_3-way'!W231&gt;=0,IF('OddsRatio_working_3-way'!V231+SQRT('OddsRatio_working_3-way'!W231)&gt;0,0,PI()),ACOS('OddsRatio_working_3-way'!V231/(2*'OddsRatio_working_3-way'!X231)))</f>
        <v>0.265702959803084</v>
      </c>
      <c r="Z231" s="11">
        <f>'OddsRatio_working_3-way'!X231^(1/3)*COS('OddsRatio_working_3-way'!Y231/3)</f>
        <v>0.53029416481614189</v>
      </c>
      <c r="AA231" s="11">
        <f>'OddsRatio_working_3-way'!X231^(1/3)*COS(('OddsRatio_working_3-way'!Y231+2*PI())/3)</f>
        <v>-0.3059283075930968</v>
      </c>
      <c r="AB231" s="11">
        <f>'OddsRatio_working_3-way'!X231^(1/3)*COS(('OddsRatio_working_3-way'!Y231+4*PI())/3)</f>
        <v>-0.22436585722304495</v>
      </c>
      <c r="AC231" s="11">
        <f>'OddsRatio_working_3-way'!X231^(1/3)*SIN('OddsRatio_working_3-way'!Y231/3)</f>
        <v>4.7090102676914887E-2</v>
      </c>
      <c r="AD231" s="11">
        <f>'OddsRatio_working_3-way'!X231^(1/3)*SIN(('OddsRatio_working_3-way'!Y231+2*PI())/3)</f>
        <v>0.43570316687097349</v>
      </c>
      <c r="AE231" s="11">
        <f>'OddsRatio_working_3-way'!X231^(1/3)*SIN(('OddsRatio_working_3-way'!Y231+4*PI())/3)</f>
        <v>-0.48279326954788848</v>
      </c>
      <c r="AF231" s="11">
        <f>-'OddsRatio_working_3-way'!U231/(3*'OddsRatio_working_3-way'!X231^(1/3))*COS(('OddsRatio_working_3-way'!Y231)/3)</f>
        <v>0.53029416481614189</v>
      </c>
      <c r="AG231" s="11">
        <f>-'OddsRatio_working_3-way'!U231/(3*'OddsRatio_working_3-way'!X231^(1/3))*COS(('OddsRatio_working_3-way'!Y231+2*PI())/3)</f>
        <v>-0.3059283075930968</v>
      </c>
      <c r="AH231" s="11">
        <f>-'OddsRatio_working_3-way'!U231/(3*'OddsRatio_working_3-way'!X231^(1/3))*COS(('OddsRatio_working_3-way'!Y231+4*PI())/3)</f>
        <v>-0.22436585722304495</v>
      </c>
      <c r="AI231" s="11">
        <f>'OddsRatio_working_3-way'!U231/(3*'OddsRatio_working_3-way'!X231^(1/3))*SIN(('OddsRatio_working_3-way'!Y231)/3)</f>
        <v>-4.7090102676914887E-2</v>
      </c>
      <c r="AJ231" s="11">
        <f>'OddsRatio_working_3-way'!U231/(3*'OddsRatio_working_3-way'!X231^(1/3))*SIN(('OddsRatio_working_3-way'!Y231+2*PI())/3)</f>
        <v>-0.43570316687097349</v>
      </c>
      <c r="AK231" s="11">
        <f>'OddsRatio_working_3-way'!U231/(3*'OddsRatio_working_3-way'!X231^(1/3))*SIN(('OddsRatio_working_3-way'!Y231+4*PI())/3)</f>
        <v>0.48279326954788848</v>
      </c>
      <c r="AL231" s="11">
        <f>'OddsRatio_working_3-way'!Z231+'OddsRatio_working_3-way'!AF231</f>
        <v>1.0605883296322838</v>
      </c>
      <c r="AM231" s="11">
        <f>'OddsRatio_working_3-way'!AA231+'OddsRatio_working_3-way'!AG231</f>
        <v>-0.61185661518619361</v>
      </c>
      <c r="AN231" s="11">
        <f>'OddsRatio_working_3-way'!AB231+'OddsRatio_working_3-way'!AH231</f>
        <v>-0.44873171444608989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1.0605883296322838</v>
      </c>
      <c r="AS231" s="11">
        <f>IF(('OddsRatio_working_3-way'!X231=0),IF(Q231&gt;0,-Q231^(1/3),(-Q231)^(1/3)),'OddsRatio_working_3-way'!AM231-'OddsRatio_working_3-way'!R231/3)</f>
        <v>-0.61185661518619361</v>
      </c>
      <c r="AT231" s="11">
        <f>IF(('OddsRatio_working_3-way'!X231=0),IF(Q231&gt;0,-Q231^(1/3),(-Q231)^(1/3)),'OddsRatio_working_3-way'!AN231-'OddsRatio_working_3-way'!R231/3)</f>
        <v>-0.44873171444608989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2.2400000000000002</v>
      </c>
      <c r="B232" s="4">
        <f>IF('True_Odds_Calculator_3-way'!B233="","",'True_Odds_Calculator_3-way'!B233)</f>
        <v>3.27</v>
      </c>
      <c r="C232" s="4">
        <f>IF('True_Odds_Calculator_3-way'!C233="","",'True_Odds_Calculator_3-way'!C233)</f>
        <v>3.49</v>
      </c>
      <c r="D232" s="9">
        <f t="shared" si="52"/>
        <v>0.43191548853998241</v>
      </c>
      <c r="E232" s="9">
        <f t="shared" si="53"/>
        <v>0.29344543807374018</v>
      </c>
      <c r="F232" s="9">
        <f t="shared" si="54"/>
        <v>0.27463907338627741</v>
      </c>
      <c r="G232" s="9">
        <f t="shared" si="55"/>
        <v>1.0606997958811633</v>
      </c>
      <c r="H232" s="9">
        <f t="shared" si="56"/>
        <v>2.3152677468926424</v>
      </c>
      <c r="I232" s="9">
        <f t="shared" si="57"/>
        <v>3.4077885366502412</v>
      </c>
      <c r="J232" s="9">
        <f t="shared" si="58"/>
        <v>3.6411424917440969</v>
      </c>
      <c r="K232" s="11">
        <f t="shared" si="59"/>
        <v>0.4464285714285714</v>
      </c>
      <c r="L232" s="11">
        <f t="shared" si="60"/>
        <v>0.3058103975535168</v>
      </c>
      <c r="M232" s="11">
        <f t="shared" si="61"/>
        <v>0.28653295128939826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-0.27417363596420408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0.2347091671767679</v>
      </c>
      <c r="Q232" s="11">
        <f>2*'OddsRatio_working_3-way'!K232*'OddsRatio_working_3-way'!L232*'OddsRatio_working_3-way'!M232</f>
        <v>7.823638905892262E-2</v>
      </c>
      <c r="R232" s="11">
        <f t="shared" si="62"/>
        <v>0</v>
      </c>
      <c r="S232" s="11">
        <f t="shared" si="63"/>
        <v>-0.85606030773655917</v>
      </c>
      <c r="T232" s="11">
        <f t="shared" si="64"/>
        <v>-0.28535343591218637</v>
      </c>
      <c r="U232" s="11">
        <f>'OddsRatio_working_3-way'!S232-'OddsRatio_working_3-way'!R232^2/3</f>
        <v>-0.85606030773655917</v>
      </c>
      <c r="V232" s="11">
        <f>'OddsRatio_working_3-way'!S232*'OddsRatio_working_3-way'!R232/3-2*'OddsRatio_working_3-way'!R232^3/27-'OddsRatio_working_3-way'!T232</f>
        <v>0.28535343591218637</v>
      </c>
      <c r="W232" s="11">
        <f>'OddsRatio_working_3-way'!V232^2+4*'OddsRatio_working_3-way'!U232^3/27</f>
        <v>-1.1514837989266918E-2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0.15243147753675845</v>
      </c>
      <c r="Y232" s="11">
        <f>IF('OddsRatio_working_3-way'!W232&gt;=0,IF('OddsRatio_working_3-way'!V232+SQRT('OddsRatio_working_3-way'!W232)&gt;0,0,PI()),ACOS('OddsRatio_working_3-way'!V232/(2*'OddsRatio_working_3-way'!X232)))</f>
        <v>0.35969106470885404</v>
      </c>
      <c r="Z232" s="11">
        <f>'OddsRatio_working_3-way'!X232^(1/3)*COS('OddsRatio_working_3-way'!Y232/3)</f>
        <v>0.53034989794058163</v>
      </c>
      <c r="AA232" s="11">
        <f>'OddsRatio_working_3-way'!X232^(1/3)*COS(('OddsRatio_working_3-way'!Y232+2*PI())/3)</f>
        <v>-0.32050862994264967</v>
      </c>
      <c r="AB232" s="11">
        <f>'OddsRatio_working_3-way'!X232^(1/3)*COS(('OddsRatio_working_3-way'!Y232+4*PI())/3)</f>
        <v>-0.20984126799793165</v>
      </c>
      <c r="AC232" s="11">
        <f>'OddsRatio_working_3-way'!X232^(1/3)*SIN('OddsRatio_working_3-way'!Y232/3)</f>
        <v>6.389383120928864E-2</v>
      </c>
      <c r="AD232" s="11">
        <f>'OddsRatio_working_3-way'!X232^(1/3)*SIN(('OddsRatio_working_3-way'!Y232+2*PI())/3)</f>
        <v>0.42734956890638376</v>
      </c>
      <c r="AE232" s="11">
        <f>'OddsRatio_working_3-way'!X232^(1/3)*SIN(('OddsRatio_working_3-way'!Y232+4*PI())/3)</f>
        <v>-0.49124340011567241</v>
      </c>
      <c r="AF232" s="11">
        <f>-'OddsRatio_working_3-way'!U232/(3*'OddsRatio_working_3-way'!X232^(1/3))*COS(('OddsRatio_working_3-way'!Y232)/3)</f>
        <v>0.53034989794058163</v>
      </c>
      <c r="AG232" s="11">
        <f>-'OddsRatio_working_3-way'!U232/(3*'OddsRatio_working_3-way'!X232^(1/3))*COS(('OddsRatio_working_3-way'!Y232+2*PI())/3)</f>
        <v>-0.32050862994264967</v>
      </c>
      <c r="AH232" s="11">
        <f>-'OddsRatio_working_3-way'!U232/(3*'OddsRatio_working_3-way'!X232^(1/3))*COS(('OddsRatio_working_3-way'!Y232+4*PI())/3)</f>
        <v>-0.20984126799793165</v>
      </c>
      <c r="AI232" s="11">
        <f>'OddsRatio_working_3-way'!U232/(3*'OddsRatio_working_3-way'!X232^(1/3))*SIN(('OddsRatio_working_3-way'!Y232)/3)</f>
        <v>-6.389383120928864E-2</v>
      </c>
      <c r="AJ232" s="11">
        <f>'OddsRatio_working_3-way'!U232/(3*'OddsRatio_working_3-way'!X232^(1/3))*SIN(('OddsRatio_working_3-way'!Y232+2*PI())/3)</f>
        <v>-0.42734956890638376</v>
      </c>
      <c r="AK232" s="11">
        <f>'OddsRatio_working_3-way'!U232/(3*'OddsRatio_working_3-way'!X232^(1/3))*SIN(('OddsRatio_working_3-way'!Y232+4*PI())/3)</f>
        <v>0.49124340011567241</v>
      </c>
      <c r="AL232" s="11">
        <f>'OddsRatio_working_3-way'!Z232+'OddsRatio_working_3-way'!AF232</f>
        <v>1.0606997958811633</v>
      </c>
      <c r="AM232" s="11">
        <f>'OddsRatio_working_3-way'!AA232+'OddsRatio_working_3-way'!AG232</f>
        <v>-0.64101725988529934</v>
      </c>
      <c r="AN232" s="11">
        <f>'OddsRatio_working_3-way'!AB232+'OddsRatio_working_3-way'!AH232</f>
        <v>-0.4196825359958633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1.0606997958811633</v>
      </c>
      <c r="AS232" s="11">
        <f>IF(('OddsRatio_working_3-way'!X232=0),IF(Q232&gt;0,-Q232^(1/3),(-Q232)^(1/3)),'OddsRatio_working_3-way'!AM232-'OddsRatio_working_3-way'!R232/3)</f>
        <v>-0.64101725988529934</v>
      </c>
      <c r="AT232" s="11">
        <f>IF(('OddsRatio_working_3-way'!X232=0),IF(Q232&gt;0,-Q232^(1/3),(-Q232)^(1/3)),'OddsRatio_working_3-way'!AN232-'OddsRatio_working_3-way'!R232/3)</f>
        <v>-0.4196825359958633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2.86</v>
      </c>
      <c r="B233" s="4">
        <f>IF('True_Odds_Calculator_3-way'!B234="","",'True_Odds_Calculator_3-way'!B234)</f>
        <v>3.04</v>
      </c>
      <c r="C233" s="4">
        <f>IF('True_Odds_Calculator_3-way'!C234="","",'True_Odds_Calculator_3-way'!C234)</f>
        <v>2.78</v>
      </c>
      <c r="D233" s="9">
        <f t="shared" si="52"/>
        <v>0.336807766327335</v>
      </c>
      <c r="E233" s="9">
        <f t="shared" si="53"/>
        <v>0.31649514180717553</v>
      </c>
      <c r="F233" s="9">
        <f t="shared" si="54"/>
        <v>0.34669709186548947</v>
      </c>
      <c r="G233" s="9">
        <f t="shared" si="55"/>
        <v>1.0586304711086019</v>
      </c>
      <c r="H233" s="9">
        <f t="shared" si="56"/>
        <v>2.9690526762619989</v>
      </c>
      <c r="I233" s="9">
        <f t="shared" si="57"/>
        <v>3.1596061610615478</v>
      </c>
      <c r="J233" s="9">
        <f t="shared" si="58"/>
        <v>2.8843622385733108</v>
      </c>
      <c r="K233" s="11">
        <f t="shared" si="59"/>
        <v>0.34965034965034969</v>
      </c>
      <c r="L233" s="11">
        <f t="shared" si="60"/>
        <v>0.32894736842105265</v>
      </c>
      <c r="M233" s="11">
        <f t="shared" si="61"/>
        <v>0.35971223021582738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-0.27943364851732888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0.23499786847003812</v>
      </c>
      <c r="Q233" s="11">
        <f>2*'OddsRatio_working_3-way'!K233*'OddsRatio_working_3-way'!L233*'OddsRatio_working_3-way'!M233</f>
        <v>8.2745728334520485E-2</v>
      </c>
      <c r="R233" s="11">
        <f t="shared" si="62"/>
        <v>0</v>
      </c>
      <c r="S233" s="11">
        <f t="shared" si="63"/>
        <v>-0.84097913661054635</v>
      </c>
      <c r="T233" s="11">
        <f t="shared" si="64"/>
        <v>-0.29611941429948824</v>
      </c>
      <c r="U233" s="11">
        <f>'OddsRatio_working_3-way'!S233-'OddsRatio_working_3-way'!R233^2/3</f>
        <v>-0.84097913661054635</v>
      </c>
      <c r="V233" s="11">
        <f>'OddsRatio_working_3-way'!S233*'OddsRatio_working_3-way'!R233/3-2*'OddsRatio_working_3-way'!R233^3/27-'OddsRatio_working_3-way'!T233</f>
        <v>0.29611941429948824</v>
      </c>
      <c r="W233" s="11">
        <f>'OddsRatio_working_3-way'!V233^2+4*'OddsRatio_working_3-way'!U233^3/27</f>
        <v>-4.2870777290379691E-4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0.1484212040932627</v>
      </c>
      <c r="Y233" s="11">
        <f>IF('OddsRatio_working_3-way'!W233&gt;=0,IF('OddsRatio_working_3-way'!V233+SQRT('OddsRatio_working_3-way'!W233)&gt;0,0,PI()),ACOS('OddsRatio_working_3-way'!V233/(2*'OddsRatio_working_3-way'!X233)))</f>
        <v>6.9808374358545811E-2</v>
      </c>
      <c r="Z233" s="11">
        <f>'OddsRatio_working_3-way'!X233^(1/3)*COS('OddsRatio_working_3-way'!Y233/3)</f>
        <v>0.52931523555430093</v>
      </c>
      <c r="AA233" s="11">
        <f>'OddsRatio_working_3-way'!X233^(1/3)*COS(('OddsRatio_working_3-way'!Y233+2*PI())/3)</f>
        <v>-0.27532627327856146</v>
      </c>
      <c r="AB233" s="11">
        <f>'OddsRatio_working_3-way'!X233^(1/3)*COS(('OddsRatio_working_3-way'!Y233+4*PI())/3)</f>
        <v>-0.25398896227573953</v>
      </c>
      <c r="AC233" s="11">
        <f>'OddsRatio_working_3-way'!X233^(1/3)*SIN('OddsRatio_working_3-way'!Y233/3)</f>
        <v>1.2319102251261994E-2</v>
      </c>
      <c r="AD233" s="11">
        <f>'OddsRatio_working_3-way'!X233^(1/3)*SIN(('OddsRatio_working_3-way'!Y233+2*PI())/3)</f>
        <v>0.45224088947453767</v>
      </c>
      <c r="AE233" s="11">
        <f>'OddsRatio_working_3-way'!X233^(1/3)*SIN(('OddsRatio_working_3-way'!Y233+4*PI())/3)</f>
        <v>-0.46455999172579965</v>
      </c>
      <c r="AF233" s="11">
        <f>-'OddsRatio_working_3-way'!U233/(3*'OddsRatio_working_3-way'!X233^(1/3))*COS(('OddsRatio_working_3-way'!Y233)/3)</f>
        <v>0.52931523555430093</v>
      </c>
      <c r="AG233" s="11">
        <f>-'OddsRatio_working_3-way'!U233/(3*'OddsRatio_working_3-way'!X233^(1/3))*COS(('OddsRatio_working_3-way'!Y233+2*PI())/3)</f>
        <v>-0.27532627327856146</v>
      </c>
      <c r="AH233" s="11">
        <f>-'OddsRatio_working_3-way'!U233/(3*'OddsRatio_working_3-way'!X233^(1/3))*COS(('OddsRatio_working_3-way'!Y233+4*PI())/3)</f>
        <v>-0.25398896227573953</v>
      </c>
      <c r="AI233" s="11">
        <f>'OddsRatio_working_3-way'!U233/(3*'OddsRatio_working_3-way'!X233^(1/3))*SIN(('OddsRatio_working_3-way'!Y233)/3)</f>
        <v>-1.2319102251261994E-2</v>
      </c>
      <c r="AJ233" s="11">
        <f>'OddsRatio_working_3-way'!U233/(3*'OddsRatio_working_3-way'!X233^(1/3))*SIN(('OddsRatio_working_3-way'!Y233+2*PI())/3)</f>
        <v>-0.45224088947453767</v>
      </c>
      <c r="AK233" s="11">
        <f>'OddsRatio_working_3-way'!U233/(3*'OddsRatio_working_3-way'!X233^(1/3))*SIN(('OddsRatio_working_3-way'!Y233+4*PI())/3)</f>
        <v>0.46455999172579965</v>
      </c>
      <c r="AL233" s="11">
        <f>'OddsRatio_working_3-way'!Z233+'OddsRatio_working_3-way'!AF233</f>
        <v>1.0586304711086019</v>
      </c>
      <c r="AM233" s="11">
        <f>'OddsRatio_working_3-way'!AA233+'OddsRatio_working_3-way'!AG233</f>
        <v>-0.55065254655712292</v>
      </c>
      <c r="AN233" s="11">
        <f>'OddsRatio_working_3-way'!AB233+'OddsRatio_working_3-way'!AH233</f>
        <v>-0.50797792455147905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1.0586304711086019</v>
      </c>
      <c r="AS233" s="11">
        <f>IF(('OddsRatio_working_3-way'!X233=0),IF(Q233&gt;0,-Q233^(1/3),(-Q233)^(1/3)),'OddsRatio_working_3-way'!AM233-'OddsRatio_working_3-way'!R233/3)</f>
        <v>-0.55065254655712292</v>
      </c>
      <c r="AT233" s="11">
        <f>IF(('OddsRatio_working_3-way'!X233=0),IF(Q233&gt;0,-Q233^(1/3),(-Q233)^(1/3)),'OddsRatio_working_3-way'!AN233-'OddsRatio_working_3-way'!R233/3)</f>
        <v>-0.50797792455147905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2.3199999999999998</v>
      </c>
      <c r="B234" s="4">
        <f>IF('True_Odds_Calculator_3-way'!B235="","",'True_Odds_Calculator_3-way'!B235)</f>
        <v>3.66</v>
      </c>
      <c r="C234" s="4">
        <f>IF('True_Odds_Calculator_3-way'!C235="","",'True_Odds_Calculator_3-way'!C235)</f>
        <v>2.99</v>
      </c>
      <c r="D234" s="9">
        <f t="shared" si="52"/>
        <v>0.41672442401543047</v>
      </c>
      <c r="E234" s="9">
        <f t="shared" si="53"/>
        <v>0.26174298045601135</v>
      </c>
      <c r="F234" s="9">
        <f t="shared" si="54"/>
        <v>0.32153259552855817</v>
      </c>
      <c r="G234" s="9">
        <f t="shared" si="55"/>
        <v>1.0603540634699753</v>
      </c>
      <c r="H234" s="9">
        <f t="shared" si="56"/>
        <v>2.3996673637803672</v>
      </c>
      <c r="I234" s="9">
        <f t="shared" si="57"/>
        <v>3.8205418088301339</v>
      </c>
      <c r="J234" s="9">
        <f t="shared" si="58"/>
        <v>3.1101045863052508</v>
      </c>
      <c r="K234" s="11">
        <f t="shared" si="59"/>
        <v>0.43103448275862072</v>
      </c>
      <c r="L234" s="11">
        <f t="shared" si="60"/>
        <v>0.27322404371584696</v>
      </c>
      <c r="M234" s="11">
        <f t="shared" si="61"/>
        <v>0.33444816053511706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-0.27521264588386762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0.2351440925186839</v>
      </c>
      <c r="Q234" s="11">
        <f>2*'OddsRatio_working_3-way'!K234*'OddsRatio_working_3-way'!L234*'OddsRatio_working_3-way'!M234</f>
        <v>7.8775240374768477E-2</v>
      </c>
      <c r="R234" s="11">
        <f t="shared" si="62"/>
        <v>0</v>
      </c>
      <c r="S234" s="11">
        <f t="shared" si="63"/>
        <v>-0.85440874914559128</v>
      </c>
      <c r="T234" s="11">
        <f t="shared" si="64"/>
        <v>-0.28623408681594348</v>
      </c>
      <c r="U234" s="11">
        <f>'OddsRatio_working_3-way'!S234-'OddsRatio_working_3-way'!R234^2/3</f>
        <v>-0.85440874914559128</v>
      </c>
      <c r="V234" s="11">
        <f>'OddsRatio_working_3-way'!S234*'OddsRatio_working_3-way'!R234/3-2*'OddsRatio_working_3-way'!R234^3/27-'OddsRatio_working_3-way'!T234</f>
        <v>0.28623408681594348</v>
      </c>
      <c r="W234" s="11">
        <f>'OddsRatio_working_3-way'!V234^2+4*'OddsRatio_working_3-way'!U234^3/27</f>
        <v>-1.0474582950902769E-2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0.15199057158773027</v>
      </c>
      <c r="Y234" s="11">
        <f>IF('OddsRatio_working_3-way'!W234&gt;=0,IF('OddsRatio_working_3-way'!V234+SQRT('OddsRatio_working_3-way'!W234)&gt;0,0,PI()),ACOS('OddsRatio_working_3-way'!V234/(2*'OddsRatio_working_3-way'!X234)))</f>
        <v>0.34339245214163605</v>
      </c>
      <c r="Z234" s="11">
        <f>'OddsRatio_working_3-way'!X234^(1/3)*COS('OddsRatio_working_3-way'!Y234/3)</f>
        <v>0.53017703173498765</v>
      </c>
      <c r="AA234" s="11">
        <f>'OddsRatio_working_3-way'!X234^(1/3)*COS(('OddsRatio_working_3-way'!Y234+2*PI())/3)</f>
        <v>-0.31787510082907527</v>
      </c>
      <c r="AB234" s="11">
        <f>'OddsRatio_working_3-way'!X234^(1/3)*COS(('OddsRatio_working_3-way'!Y234+4*PI())/3)</f>
        <v>-0.21230193090591257</v>
      </c>
      <c r="AC234" s="11">
        <f>'OddsRatio_working_3-way'!X234^(1/3)*SIN('OddsRatio_working_3-way'!Y234/3)</f>
        <v>6.0952698074340304E-2</v>
      </c>
      <c r="AD234" s="11">
        <f>'OddsRatio_working_3-way'!X234^(1/3)*SIN(('OddsRatio_working_3-way'!Y234+2*PI())/3)</f>
        <v>0.42867042894835777</v>
      </c>
      <c r="AE234" s="11">
        <f>'OddsRatio_working_3-way'!X234^(1/3)*SIN(('OddsRatio_working_3-way'!Y234+4*PI())/3)</f>
        <v>-0.48962312702269783</v>
      </c>
      <c r="AF234" s="11">
        <f>-'OddsRatio_working_3-way'!U234/(3*'OddsRatio_working_3-way'!X234^(1/3))*COS(('OddsRatio_working_3-way'!Y234)/3)</f>
        <v>0.53017703173498754</v>
      </c>
      <c r="AG234" s="11">
        <f>-'OddsRatio_working_3-way'!U234/(3*'OddsRatio_working_3-way'!X234^(1/3))*COS(('OddsRatio_working_3-way'!Y234+2*PI())/3)</f>
        <v>-0.31787510082907516</v>
      </c>
      <c r="AH234" s="11">
        <f>-'OddsRatio_working_3-way'!U234/(3*'OddsRatio_working_3-way'!X234^(1/3))*COS(('OddsRatio_working_3-way'!Y234+4*PI())/3)</f>
        <v>-0.21230193090591251</v>
      </c>
      <c r="AI234" s="11">
        <f>'OddsRatio_working_3-way'!U234/(3*'OddsRatio_working_3-way'!X234^(1/3))*SIN(('OddsRatio_working_3-way'!Y234)/3)</f>
        <v>-6.095269807434029E-2</v>
      </c>
      <c r="AJ234" s="11">
        <f>'OddsRatio_working_3-way'!U234/(3*'OddsRatio_working_3-way'!X234^(1/3))*SIN(('OddsRatio_working_3-way'!Y234+2*PI())/3)</f>
        <v>-0.42867042894835766</v>
      </c>
      <c r="AK234" s="11">
        <f>'OddsRatio_working_3-way'!U234/(3*'OddsRatio_working_3-way'!X234^(1/3))*SIN(('OddsRatio_working_3-way'!Y234+4*PI())/3)</f>
        <v>0.48962312702269778</v>
      </c>
      <c r="AL234" s="11">
        <f>'OddsRatio_working_3-way'!Z234+'OddsRatio_working_3-way'!AF234</f>
        <v>1.0603540634699753</v>
      </c>
      <c r="AM234" s="11">
        <f>'OddsRatio_working_3-way'!AA234+'OddsRatio_working_3-way'!AG234</f>
        <v>-0.63575020165815044</v>
      </c>
      <c r="AN234" s="11">
        <f>'OddsRatio_working_3-way'!AB234+'OddsRatio_working_3-way'!AH234</f>
        <v>-0.42460386181182508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1.0603540634699753</v>
      </c>
      <c r="AS234" s="11">
        <f>IF(('OddsRatio_working_3-way'!X234=0),IF(Q234&gt;0,-Q234^(1/3),(-Q234)^(1/3)),'OddsRatio_working_3-way'!AM234-'OddsRatio_working_3-way'!R234/3)</f>
        <v>-0.63575020165815044</v>
      </c>
      <c r="AT234" s="11">
        <f>IF(('OddsRatio_working_3-way'!X234=0),IF(Q234&gt;0,-Q234^(1/3),(-Q234)^(1/3)),'OddsRatio_working_3-way'!AN234-'OddsRatio_working_3-way'!R234/3)</f>
        <v>-0.42460386181182508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2.2200000000000002</v>
      </c>
      <c r="B235" s="4">
        <f>IF('True_Odds_Calculator_3-way'!B236="","",'True_Odds_Calculator_3-way'!B236)</f>
        <v>3.35</v>
      </c>
      <c r="C235" s="4">
        <f>IF('True_Odds_Calculator_3-way'!C236="","",'True_Odds_Calculator_3-way'!C236)</f>
        <v>3.45</v>
      </c>
      <c r="D235" s="9">
        <f t="shared" si="52"/>
        <v>0.43587082489576445</v>
      </c>
      <c r="E235" s="9">
        <f t="shared" si="53"/>
        <v>0.2862837950044656</v>
      </c>
      <c r="F235" s="9">
        <f t="shared" si="54"/>
        <v>0.27784538009976995</v>
      </c>
      <c r="G235" s="9">
        <f t="shared" si="55"/>
        <v>1.0608669743169277</v>
      </c>
      <c r="H235" s="9">
        <f t="shared" si="56"/>
        <v>2.294257708666652</v>
      </c>
      <c r="I235" s="9">
        <f t="shared" si="57"/>
        <v>3.4930373896447806</v>
      </c>
      <c r="J235" s="9">
        <f t="shared" si="58"/>
        <v>3.5991240870764725</v>
      </c>
      <c r="K235" s="11">
        <f t="shared" si="59"/>
        <v>0.4504504504504504</v>
      </c>
      <c r="L235" s="11">
        <f t="shared" si="60"/>
        <v>0.29850746268656714</v>
      </c>
      <c r="M235" s="11">
        <f t="shared" si="61"/>
        <v>0.28985507246376813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-0.27376435488051321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0.23462787901464083</v>
      </c>
      <c r="Q235" s="11">
        <f>2*'OddsRatio_working_3-way'!K235*'OddsRatio_working_3-way'!L235*'OddsRatio_working_3-way'!M235</f>
        <v>7.7949461466658085E-2</v>
      </c>
      <c r="R235" s="11">
        <f t="shared" si="62"/>
        <v>0</v>
      </c>
      <c r="S235" s="11">
        <f t="shared" si="63"/>
        <v>-0.85704320095669928</v>
      </c>
      <c r="T235" s="11">
        <f t="shared" si="64"/>
        <v>-0.28473196045073068</v>
      </c>
      <c r="U235" s="11">
        <f>'OddsRatio_working_3-way'!S235-'OddsRatio_working_3-way'!R235^2/3</f>
        <v>-0.85704320095669928</v>
      </c>
      <c r="V235" s="11">
        <f>'OddsRatio_working_3-way'!S235*'OddsRatio_working_3-way'!R235/3-2*'OddsRatio_working_3-way'!R235^3/27-'OddsRatio_working_3-way'!T235</f>
        <v>0.28473196045073068</v>
      </c>
      <c r="W235" s="11">
        <f>'OddsRatio_working_3-way'!V235^2+4*'OddsRatio_working_3-way'!U235^3/27</f>
        <v>-1.2189634327029714E-2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0.15269407620234174</v>
      </c>
      <c r="Y235" s="11">
        <f>IF('OddsRatio_working_3-way'!W235&gt;=0,IF('OddsRatio_working_3-way'!V235+SQRT('OddsRatio_working_3-way'!W235)&gt;0,0,PI()),ACOS('OddsRatio_working_3-way'!V235/(2*'OddsRatio_working_3-way'!X235)))</f>
        <v>0.36990730889764922</v>
      </c>
      <c r="Z235" s="11">
        <f>'OddsRatio_working_3-way'!X235^(1/3)*COS('OddsRatio_working_3-way'!Y235/3)</f>
        <v>0.53043348715846383</v>
      </c>
      <c r="AA235" s="11">
        <f>'OddsRatio_working_3-way'!X235^(1/3)*COS(('OddsRatio_working_3-way'!Y235+2*PI())/3)</f>
        <v>-0.3221468499804907</v>
      </c>
      <c r="AB235" s="11">
        <f>'OddsRatio_working_3-way'!X235^(1/3)*COS(('OddsRatio_working_3-way'!Y235+4*PI())/3)</f>
        <v>-0.20828663717797349</v>
      </c>
      <c r="AC235" s="11">
        <f>'OddsRatio_working_3-way'!X235^(1/3)*SIN('OddsRatio_working_3-way'!Y235/3)</f>
        <v>6.5737224511521614E-2</v>
      </c>
      <c r="AD235" s="11">
        <f>'OddsRatio_working_3-way'!X235^(1/3)*SIN(('OddsRatio_working_3-way'!Y235+2*PI())/3)</f>
        <v>0.42650026264143576</v>
      </c>
      <c r="AE235" s="11">
        <f>'OddsRatio_working_3-way'!X235^(1/3)*SIN(('OddsRatio_working_3-way'!Y235+4*PI())/3)</f>
        <v>-0.49223748715295718</v>
      </c>
      <c r="AF235" s="11">
        <f>-'OddsRatio_working_3-way'!U235/(3*'OddsRatio_working_3-way'!X235^(1/3))*COS(('OddsRatio_working_3-way'!Y235)/3)</f>
        <v>0.53043348715846383</v>
      </c>
      <c r="AG235" s="11">
        <f>-'OddsRatio_working_3-way'!U235/(3*'OddsRatio_working_3-way'!X235^(1/3))*COS(('OddsRatio_working_3-way'!Y235+2*PI())/3)</f>
        <v>-0.3221468499804907</v>
      </c>
      <c r="AH235" s="11">
        <f>-'OddsRatio_working_3-way'!U235/(3*'OddsRatio_working_3-way'!X235^(1/3))*COS(('OddsRatio_working_3-way'!Y235+4*PI())/3)</f>
        <v>-0.20828663717797349</v>
      </c>
      <c r="AI235" s="11">
        <f>'OddsRatio_working_3-way'!U235/(3*'OddsRatio_working_3-way'!X235^(1/3))*SIN(('OddsRatio_working_3-way'!Y235)/3)</f>
        <v>-6.5737224511521614E-2</v>
      </c>
      <c r="AJ235" s="11">
        <f>'OddsRatio_working_3-way'!U235/(3*'OddsRatio_working_3-way'!X235^(1/3))*SIN(('OddsRatio_working_3-way'!Y235+2*PI())/3)</f>
        <v>-0.42650026264143576</v>
      </c>
      <c r="AK235" s="11">
        <f>'OddsRatio_working_3-way'!U235/(3*'OddsRatio_working_3-way'!X235^(1/3))*SIN(('OddsRatio_working_3-way'!Y235+4*PI())/3)</f>
        <v>0.49223748715295718</v>
      </c>
      <c r="AL235" s="11">
        <f>'OddsRatio_working_3-way'!Z235+'OddsRatio_working_3-way'!AF235</f>
        <v>1.0608669743169277</v>
      </c>
      <c r="AM235" s="11">
        <f>'OddsRatio_working_3-way'!AA235+'OddsRatio_working_3-way'!AG235</f>
        <v>-0.6442936999609814</v>
      </c>
      <c r="AN235" s="11">
        <f>'OddsRatio_working_3-way'!AB235+'OddsRatio_working_3-way'!AH235</f>
        <v>-0.41657327435594699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1.0608669743169277</v>
      </c>
      <c r="AS235" s="11">
        <f>IF(('OddsRatio_working_3-way'!X235=0),IF(Q235&gt;0,-Q235^(1/3),(-Q235)^(1/3)),'OddsRatio_working_3-way'!AM235-'OddsRatio_working_3-way'!R235/3)</f>
        <v>-0.6442936999609814</v>
      </c>
      <c r="AT235" s="11">
        <f>IF(('OddsRatio_working_3-way'!X235=0),IF(Q235&gt;0,-Q235^(1/3),(-Q235)^(1/3)),'OddsRatio_working_3-way'!AN235-'OddsRatio_working_3-way'!R235/3)</f>
        <v>-0.41657327435594699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2.0699999999999998</v>
      </c>
      <c r="B236" s="4">
        <f>IF('True_Odds_Calculator_3-way'!B237="","",'True_Odds_Calculator_3-way'!B237)</f>
        <v>3.36</v>
      </c>
      <c r="C236" s="4">
        <f>IF('True_Odds_Calculator_3-way'!C237="","",'True_Odds_Calculator_3-way'!C237)</f>
        <v>3.86</v>
      </c>
      <c r="D236" s="9">
        <f t="shared" si="52"/>
        <v>0.46770900059196524</v>
      </c>
      <c r="E236" s="9">
        <f t="shared" si="53"/>
        <v>0.2848871973978645</v>
      </c>
      <c r="F236" s="9">
        <f t="shared" si="54"/>
        <v>0.24740380201017029</v>
      </c>
      <c r="G236" s="9">
        <f t="shared" si="55"/>
        <v>1.0636276469261792</v>
      </c>
      <c r="H236" s="9">
        <f t="shared" si="56"/>
        <v>2.1380815822110115</v>
      </c>
      <c r="I236" s="9">
        <f t="shared" si="57"/>
        <v>3.510161246745783</v>
      </c>
      <c r="J236" s="9">
        <f t="shared" si="58"/>
        <v>4.0419750702088724</v>
      </c>
      <c r="K236" s="11">
        <f t="shared" si="59"/>
        <v>0.48309178743961356</v>
      </c>
      <c r="L236" s="11">
        <f t="shared" si="60"/>
        <v>0.29761904761904762</v>
      </c>
      <c r="M236" s="11">
        <f t="shared" si="61"/>
        <v>0.2590673575129534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-0.269007808374783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0.23428998141771296</v>
      </c>
      <c r="Q236" s="11">
        <f>2*'OddsRatio_working_3-way'!K236*'OddsRatio_working_3-way'!L236*'OddsRatio_working_3-way'!M236</f>
        <v>7.4496019528684551E-2</v>
      </c>
      <c r="R236" s="11">
        <f t="shared" si="62"/>
        <v>0</v>
      </c>
      <c r="S236" s="11">
        <f t="shared" si="63"/>
        <v>-0.87094119249988089</v>
      </c>
      <c r="T236" s="11">
        <f t="shared" si="64"/>
        <v>-0.27692883704288734</v>
      </c>
      <c r="U236" s="11">
        <f>'OddsRatio_working_3-way'!S236-'OddsRatio_working_3-way'!R236^2/3</f>
        <v>-0.87094119249988089</v>
      </c>
      <c r="V236" s="11">
        <f>'OddsRatio_working_3-way'!S236*'OddsRatio_working_3-way'!R236/3-2*'OddsRatio_working_3-way'!R236^3/27-'OddsRatio_working_3-way'!T236</f>
        <v>0.27692883704288734</v>
      </c>
      <c r="W236" s="11">
        <f>'OddsRatio_working_3-way'!V236^2+4*'OddsRatio_working_3-way'!U236^3/27</f>
        <v>-2.1183379020636703E-2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0.15642327177130866</v>
      </c>
      <c r="Y236" s="11">
        <f>IF('OddsRatio_working_3-way'!W236&gt;=0,IF('OddsRatio_working_3-way'!V236+SQRT('OddsRatio_working_3-way'!W236)&gt;0,0,PI()),ACOS('OddsRatio_working_3-way'!V236/(2*'OddsRatio_working_3-way'!X236)))</f>
        <v>0.48389266424298594</v>
      </c>
      <c r="Z236" s="11">
        <f>'OddsRatio_working_3-way'!X236^(1/3)*COS('OddsRatio_working_3-way'!Y236/3)</f>
        <v>0.53181382346308959</v>
      </c>
      <c r="AA236" s="11">
        <f>'OddsRatio_working_3-way'!X236^(1/3)*COS(('OddsRatio_working_3-way'!Y236+2*PI())/3)</f>
        <v>-0.34084582689014303</v>
      </c>
      <c r="AB236" s="11">
        <f>'OddsRatio_working_3-way'!X236^(1/3)*COS(('OddsRatio_working_3-way'!Y236+4*PI())/3)</f>
        <v>-0.19096799657294666</v>
      </c>
      <c r="AC236" s="11">
        <f>'OddsRatio_working_3-way'!X236^(1/3)*SIN('OddsRatio_working_3-way'!Y236/3)</f>
        <v>8.6532005679190366E-2</v>
      </c>
      <c r="AD236" s="11">
        <f>'OddsRatio_working_3-way'!X236^(1/3)*SIN(('OddsRatio_working_3-way'!Y236+2*PI())/3)</f>
        <v>0.41729827836317313</v>
      </c>
      <c r="AE236" s="11">
        <f>'OddsRatio_working_3-way'!X236^(1/3)*SIN(('OddsRatio_working_3-way'!Y236+4*PI())/3)</f>
        <v>-0.50383028404236341</v>
      </c>
      <c r="AF236" s="11">
        <f>-'OddsRatio_working_3-way'!U236/(3*'OddsRatio_working_3-way'!X236^(1/3))*COS(('OddsRatio_working_3-way'!Y236)/3)</f>
        <v>0.53181382346308959</v>
      </c>
      <c r="AG236" s="11">
        <f>-'OddsRatio_working_3-way'!U236/(3*'OddsRatio_working_3-way'!X236^(1/3))*COS(('OddsRatio_working_3-way'!Y236+2*PI())/3)</f>
        <v>-0.34084582689014303</v>
      </c>
      <c r="AH236" s="11">
        <f>-'OddsRatio_working_3-way'!U236/(3*'OddsRatio_working_3-way'!X236^(1/3))*COS(('OddsRatio_working_3-way'!Y236+4*PI())/3)</f>
        <v>-0.19096799657294666</v>
      </c>
      <c r="AI236" s="11">
        <f>'OddsRatio_working_3-way'!U236/(3*'OddsRatio_working_3-way'!X236^(1/3))*SIN(('OddsRatio_working_3-way'!Y236)/3)</f>
        <v>-8.6532005679190366E-2</v>
      </c>
      <c r="AJ236" s="11">
        <f>'OddsRatio_working_3-way'!U236/(3*'OddsRatio_working_3-way'!X236^(1/3))*SIN(('OddsRatio_working_3-way'!Y236+2*PI())/3)</f>
        <v>-0.41729827836317313</v>
      </c>
      <c r="AK236" s="11">
        <f>'OddsRatio_working_3-way'!U236/(3*'OddsRatio_working_3-way'!X236^(1/3))*SIN(('OddsRatio_working_3-way'!Y236+4*PI())/3)</f>
        <v>0.50383028404236341</v>
      </c>
      <c r="AL236" s="11">
        <f>'OddsRatio_working_3-way'!Z236+'OddsRatio_working_3-way'!AF236</f>
        <v>1.0636276469261792</v>
      </c>
      <c r="AM236" s="11">
        <f>'OddsRatio_working_3-way'!AA236+'OddsRatio_working_3-way'!AG236</f>
        <v>-0.68169165378028607</v>
      </c>
      <c r="AN236" s="11">
        <f>'OddsRatio_working_3-way'!AB236+'OddsRatio_working_3-way'!AH236</f>
        <v>-0.38193599314589333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1.0636276469261792</v>
      </c>
      <c r="AS236" s="11">
        <f>IF(('OddsRatio_working_3-way'!X236=0),IF(Q236&gt;0,-Q236^(1/3),(-Q236)^(1/3)),'OddsRatio_working_3-way'!AM236-'OddsRatio_working_3-way'!R236/3)</f>
        <v>-0.68169165378028607</v>
      </c>
      <c r="AT236" s="11">
        <f>IF(('OddsRatio_working_3-way'!X236=0),IF(Q236&gt;0,-Q236^(1/3),(-Q236)^(1/3)),'OddsRatio_working_3-way'!AN236-'OddsRatio_working_3-way'!R236/3)</f>
        <v>-0.38193599314589333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3.12</v>
      </c>
      <c r="B237" s="4">
        <f>IF('True_Odds_Calculator_3-way'!B238="","",'True_Odds_Calculator_3-way'!B238)</f>
        <v>2.91</v>
      </c>
      <c r="C237" s="4">
        <f>IF('True_Odds_Calculator_3-way'!C238="","",'True_Odds_Calculator_3-way'!C238)</f>
        <v>2.67</v>
      </c>
      <c r="D237" s="9">
        <f t="shared" si="52"/>
        <v>0.30809713535420102</v>
      </c>
      <c r="E237" s="9">
        <f t="shared" si="53"/>
        <v>0.33076710141552046</v>
      </c>
      <c r="F237" s="9">
        <f t="shared" si="54"/>
        <v>0.36113576323027874</v>
      </c>
      <c r="G237" s="9">
        <f t="shared" si="55"/>
        <v>1.0593064275041466</v>
      </c>
      <c r="H237" s="9">
        <f t="shared" si="56"/>
        <v>3.2457296263087914</v>
      </c>
      <c r="I237" s="9">
        <f t="shared" si="57"/>
        <v>3.0232752765329201</v>
      </c>
      <c r="J237" s="9">
        <f t="shared" si="58"/>
        <v>2.7690417339319247</v>
      </c>
      <c r="K237" s="11">
        <f t="shared" si="59"/>
        <v>0.32051282051282048</v>
      </c>
      <c r="L237" s="11">
        <f t="shared" si="60"/>
        <v>0.3436426116838488</v>
      </c>
      <c r="M237" s="11">
        <f t="shared" si="61"/>
        <v>0.37453183520599254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-0.27895031422194649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0.23513431367016449</v>
      </c>
      <c r="Q237" s="11">
        <f>2*'OddsRatio_working_3-way'!K237*'OddsRatio_working_3-way'!L237*'OddsRatio_working_3-way'!M237</f>
        <v>8.2503267954443682E-2</v>
      </c>
      <c r="R237" s="11">
        <f t="shared" si="62"/>
        <v>0</v>
      </c>
      <c r="S237" s="11">
        <f t="shared" si="63"/>
        <v>-0.84292543037997847</v>
      </c>
      <c r="T237" s="11">
        <f t="shared" si="64"/>
        <v>-0.29576330890525565</v>
      </c>
      <c r="U237" s="11">
        <f>'OddsRatio_working_3-way'!S237-'OddsRatio_working_3-way'!R237^2/3</f>
        <v>-0.84292543037997847</v>
      </c>
      <c r="V237" s="11">
        <f>'OddsRatio_working_3-way'!S237*'OddsRatio_working_3-way'!R237/3-2*'OddsRatio_working_3-way'!R237^3/27-'OddsRatio_working_3-way'!T237</f>
        <v>0.29576330890525565</v>
      </c>
      <c r="W237" s="11">
        <f>'OddsRatio_working_3-way'!V237^2+4*'OddsRatio_working_3-way'!U237^3/27</f>
        <v>-1.2526788216688511E-3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0.14893674304570928</v>
      </c>
      <c r="Y237" s="11">
        <f>IF('OddsRatio_working_3-way'!W237&gt;=0,IF('OddsRatio_working_3-way'!V237+SQRT('OddsRatio_working_3-way'!W237)&gt;0,0,PI()),ACOS('OddsRatio_working_3-way'!V237/(2*'OddsRatio_working_3-way'!X237)))</f>
        <v>0.11910095741742288</v>
      </c>
      <c r="Z237" s="11">
        <f>'OddsRatio_working_3-way'!X237^(1/3)*COS('OddsRatio_working_3-way'!Y237/3)</f>
        <v>0.5296532137520733</v>
      </c>
      <c r="AA237" s="11">
        <f>'OddsRatio_working_3-way'!X237^(1/3)*COS(('OddsRatio_working_3-way'!Y237+2*PI())/3)</f>
        <v>-0.28304644404792101</v>
      </c>
      <c r="AB237" s="11">
        <f>'OddsRatio_working_3-way'!X237^(1/3)*COS(('OddsRatio_working_3-way'!Y237+4*PI())/3)</f>
        <v>-0.24660676970415213</v>
      </c>
      <c r="AC237" s="11">
        <f>'OddsRatio_working_3-way'!X237^(1/3)*SIN('OddsRatio_working_3-way'!Y237/3)</f>
        <v>2.1038455791557227E-2</v>
      </c>
      <c r="AD237" s="11">
        <f>'OddsRatio_working_3-way'!X237^(1/3)*SIN(('OddsRatio_working_3-way'!Y237+2*PI())/3)</f>
        <v>0.44817391040958626</v>
      </c>
      <c r="AE237" s="11">
        <f>'OddsRatio_working_3-way'!X237^(1/3)*SIN(('OddsRatio_working_3-way'!Y237+4*PI())/3)</f>
        <v>-0.46921236620114348</v>
      </c>
      <c r="AF237" s="11">
        <f>-'OddsRatio_working_3-way'!U237/(3*'OddsRatio_working_3-way'!X237^(1/3))*COS(('OddsRatio_working_3-way'!Y237)/3)</f>
        <v>0.52965321375207342</v>
      </c>
      <c r="AG237" s="11">
        <f>-'OddsRatio_working_3-way'!U237/(3*'OddsRatio_working_3-way'!X237^(1/3))*COS(('OddsRatio_working_3-way'!Y237+2*PI())/3)</f>
        <v>-0.28304644404792106</v>
      </c>
      <c r="AH237" s="11">
        <f>-'OddsRatio_working_3-way'!U237/(3*'OddsRatio_working_3-way'!X237^(1/3))*COS(('OddsRatio_working_3-way'!Y237+4*PI())/3)</f>
        <v>-0.24660676970415218</v>
      </c>
      <c r="AI237" s="11">
        <f>'OddsRatio_working_3-way'!U237/(3*'OddsRatio_working_3-way'!X237^(1/3))*SIN(('OddsRatio_working_3-way'!Y237)/3)</f>
        <v>-2.1038455791557234E-2</v>
      </c>
      <c r="AJ237" s="11">
        <f>'OddsRatio_working_3-way'!U237/(3*'OddsRatio_working_3-way'!X237^(1/3))*SIN(('OddsRatio_working_3-way'!Y237+2*PI())/3)</f>
        <v>-0.44817391040958632</v>
      </c>
      <c r="AK237" s="11">
        <f>'OddsRatio_working_3-way'!U237/(3*'OddsRatio_working_3-way'!X237^(1/3))*SIN(('OddsRatio_working_3-way'!Y237+4*PI())/3)</f>
        <v>0.46921236620114359</v>
      </c>
      <c r="AL237" s="11">
        <f>'OddsRatio_working_3-way'!Z237+'OddsRatio_working_3-way'!AF237</f>
        <v>1.0593064275041466</v>
      </c>
      <c r="AM237" s="11">
        <f>'OddsRatio_working_3-way'!AA237+'OddsRatio_working_3-way'!AG237</f>
        <v>-0.56609288809584202</v>
      </c>
      <c r="AN237" s="11">
        <f>'OddsRatio_working_3-way'!AB237+'OddsRatio_working_3-way'!AH237</f>
        <v>-0.49321353940830431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1.0593064275041466</v>
      </c>
      <c r="AS237" s="11">
        <f>IF(('OddsRatio_working_3-way'!X237=0),IF(Q237&gt;0,-Q237^(1/3),(-Q237)^(1/3)),'OddsRatio_working_3-way'!AM237-'OddsRatio_working_3-way'!R237/3)</f>
        <v>-0.56609288809584202</v>
      </c>
      <c r="AT237" s="11">
        <f>IF(('OddsRatio_working_3-way'!X237=0),IF(Q237&gt;0,-Q237^(1/3),(-Q237)^(1/3)),'OddsRatio_working_3-way'!AN237-'OddsRatio_working_3-way'!R237/3)</f>
        <v>-0.49321353940830431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3.61</v>
      </c>
      <c r="B238" s="4">
        <f>IF('True_Odds_Calculator_3-way'!B239="","",'True_Odds_Calculator_3-way'!B239)</f>
        <v>3.66</v>
      </c>
      <c r="C238" s="4">
        <f>IF('True_Odds_Calculator_3-way'!C239="","",'True_Odds_Calculator_3-way'!C239)</f>
        <v>2.04</v>
      </c>
      <c r="D238" s="9">
        <f t="shared" si="52"/>
        <v>0.26459091034591709</v>
      </c>
      <c r="E238" s="9">
        <f t="shared" si="53"/>
        <v>0.2609150615359328</v>
      </c>
      <c r="F238" s="9">
        <f t="shared" si="54"/>
        <v>0.47449402811815006</v>
      </c>
      <c r="G238" s="9">
        <f t="shared" si="55"/>
        <v>1.0649116190915022</v>
      </c>
      <c r="H238" s="9">
        <f t="shared" si="56"/>
        <v>3.7794193258288211</v>
      </c>
      <c r="I238" s="9">
        <f t="shared" si="57"/>
        <v>3.8326649067833962</v>
      </c>
      <c r="J238" s="9">
        <f t="shared" si="58"/>
        <v>2.1075080838551625</v>
      </c>
      <c r="K238" s="11">
        <f t="shared" si="59"/>
        <v>0.2770083102493075</v>
      </c>
      <c r="L238" s="11">
        <f t="shared" si="60"/>
        <v>0.27322404371584696</v>
      </c>
      <c r="M238" s="11">
        <f t="shared" si="61"/>
        <v>0.49019607843137253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-0.26787798812363606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0.23410511594250646</v>
      </c>
      <c r="Q238" s="11">
        <f>2*'OddsRatio_working_3-way'!K238*'OddsRatio_working_3-way'!L238*'OddsRatio_working_3-way'!M238</f>
        <v>7.4201304577656557E-2</v>
      </c>
      <c r="R238" s="11">
        <f t="shared" si="62"/>
        <v>0</v>
      </c>
      <c r="S238" s="11">
        <f t="shared" si="63"/>
        <v>-0.87392442201879572</v>
      </c>
      <c r="T238" s="11">
        <f t="shared" si="64"/>
        <v>-0.27699664723258183</v>
      </c>
      <c r="U238" s="11">
        <f>'OddsRatio_working_3-way'!S238-'OddsRatio_working_3-way'!R238^2/3</f>
        <v>-0.87392442201879572</v>
      </c>
      <c r="V238" s="11">
        <f>'OddsRatio_working_3-way'!S238*'OddsRatio_working_3-way'!R238/3-2*'OddsRatio_working_3-way'!R238^3/27-'OddsRatio_working_3-way'!T238</f>
        <v>0.27699664723258183</v>
      </c>
      <c r="W238" s="11">
        <f>'OddsRatio_working_3-way'!V238^2+4*'OddsRatio_working_3-way'!U238^3/27</f>
        <v>-2.215499703059054E-2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0.15722765310902048</v>
      </c>
      <c r="Y238" s="11">
        <f>IF('OddsRatio_working_3-way'!W238&gt;=0,IF('OddsRatio_working_3-way'!V238+SQRT('OddsRatio_working_3-way'!W238)&gt;0,0,PI()),ACOS('OddsRatio_working_3-way'!V238/(2*'OddsRatio_working_3-way'!X238)))</f>
        <v>0.49308319137573209</v>
      </c>
      <c r="Z238" s="11">
        <f>'OddsRatio_working_3-way'!X238^(1/3)*COS('OddsRatio_working_3-way'!Y238/3)</f>
        <v>0.53245580954575111</v>
      </c>
      <c r="AA238" s="11">
        <f>'OddsRatio_working_3-way'!X238^(1/3)*COS(('OddsRatio_working_3-way'!Y238+2*PI())/3)</f>
        <v>-0.34270805687414341</v>
      </c>
      <c r="AB238" s="11">
        <f>'OddsRatio_working_3-way'!X238^(1/3)*COS(('OddsRatio_working_3-way'!Y238+4*PI())/3)</f>
        <v>-0.18974775267160787</v>
      </c>
      <c r="AC238" s="11">
        <f>'OddsRatio_working_3-way'!X238^(1/3)*SIN('OddsRatio_working_3-way'!Y238/3)</f>
        <v>8.8311672806661051E-2</v>
      </c>
      <c r="AD238" s="11">
        <f>'OddsRatio_working_3-way'!X238^(1/3)*SIN(('OddsRatio_working_3-way'!Y238+2*PI())/3)</f>
        <v>0.41696442105589882</v>
      </c>
      <c r="AE238" s="11">
        <f>'OddsRatio_working_3-way'!X238^(1/3)*SIN(('OddsRatio_working_3-way'!Y238+4*PI())/3)</f>
        <v>-0.50527609386255978</v>
      </c>
      <c r="AF238" s="11">
        <f>-'OddsRatio_working_3-way'!U238/(3*'OddsRatio_working_3-way'!X238^(1/3))*COS(('OddsRatio_working_3-way'!Y238)/3)</f>
        <v>0.53245580954575111</v>
      </c>
      <c r="AG238" s="11">
        <f>-'OddsRatio_working_3-way'!U238/(3*'OddsRatio_working_3-way'!X238^(1/3))*COS(('OddsRatio_working_3-way'!Y238+2*PI())/3)</f>
        <v>-0.34270805687414341</v>
      </c>
      <c r="AH238" s="11">
        <f>-'OddsRatio_working_3-way'!U238/(3*'OddsRatio_working_3-way'!X238^(1/3))*COS(('OddsRatio_working_3-way'!Y238+4*PI())/3)</f>
        <v>-0.18974775267160787</v>
      </c>
      <c r="AI238" s="11">
        <f>'OddsRatio_working_3-way'!U238/(3*'OddsRatio_working_3-way'!X238^(1/3))*SIN(('OddsRatio_working_3-way'!Y238)/3)</f>
        <v>-8.8311672806661051E-2</v>
      </c>
      <c r="AJ238" s="11">
        <f>'OddsRatio_working_3-way'!U238/(3*'OddsRatio_working_3-way'!X238^(1/3))*SIN(('OddsRatio_working_3-way'!Y238+2*PI())/3)</f>
        <v>-0.41696442105589882</v>
      </c>
      <c r="AK238" s="11">
        <f>'OddsRatio_working_3-way'!U238/(3*'OddsRatio_working_3-way'!X238^(1/3))*SIN(('OddsRatio_working_3-way'!Y238+4*PI())/3)</f>
        <v>0.50527609386255978</v>
      </c>
      <c r="AL238" s="11">
        <f>'OddsRatio_working_3-way'!Z238+'OddsRatio_working_3-way'!AF238</f>
        <v>1.0649116190915022</v>
      </c>
      <c r="AM238" s="11">
        <f>'OddsRatio_working_3-way'!AA238+'OddsRatio_working_3-way'!AG238</f>
        <v>-0.68541611374828681</v>
      </c>
      <c r="AN238" s="11">
        <f>'OddsRatio_working_3-way'!AB238+'OddsRatio_working_3-way'!AH238</f>
        <v>-0.37949550534321574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1.0649116190915022</v>
      </c>
      <c r="AS238" s="11">
        <f>IF(('OddsRatio_working_3-way'!X238=0),IF(Q238&gt;0,-Q238^(1/3),(-Q238)^(1/3)),'OddsRatio_working_3-way'!AM238-'OddsRatio_working_3-way'!R238/3)</f>
        <v>-0.68541611374828681</v>
      </c>
      <c r="AT238" s="11">
        <f>IF(('OddsRatio_working_3-way'!X238=0),IF(Q238&gt;0,-Q238^(1/3),(-Q238)^(1/3)),'OddsRatio_working_3-way'!AN238-'OddsRatio_working_3-way'!R238/3)</f>
        <v>-0.37949550534321574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2.0499999999999998</v>
      </c>
      <c r="B239" s="4">
        <f>IF('True_Odds_Calculator_3-way'!B240="","",'True_Odds_Calculator_3-way'!B240)</f>
        <v>3.43</v>
      </c>
      <c r="C239" s="4">
        <f>IF('True_Odds_Calculator_3-way'!C240="","",'True_Odds_Calculator_3-way'!C240)</f>
        <v>3.83</v>
      </c>
      <c r="D239" s="9">
        <f t="shared" si="52"/>
        <v>0.47211531897477527</v>
      </c>
      <c r="E239" s="9">
        <f t="shared" si="53"/>
        <v>0.2787328759754728</v>
      </c>
      <c r="F239" s="9">
        <f t="shared" si="54"/>
        <v>0.24915180504975198</v>
      </c>
      <c r="G239" s="9">
        <f t="shared" si="55"/>
        <v>1.0648824451489158</v>
      </c>
      <c r="H239" s="9">
        <f t="shared" si="56"/>
        <v>2.1181265674063612</v>
      </c>
      <c r="I239" s="9">
        <f t="shared" si="57"/>
        <v>3.5876643417118665</v>
      </c>
      <c r="J239" s="9">
        <f t="shared" si="58"/>
        <v>4.0136173197714324</v>
      </c>
      <c r="K239" s="11">
        <f t="shared" si="59"/>
        <v>0.48780487804878053</v>
      </c>
      <c r="L239" s="11">
        <f t="shared" si="60"/>
        <v>0.29154518950437314</v>
      </c>
      <c r="M239" s="11">
        <f t="shared" si="61"/>
        <v>0.2610966057441253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-0.26812373041937909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0.23430556527702917</v>
      </c>
      <c r="Q239" s="11">
        <f>2*'OddsRatio_working_3-way'!K239*'OddsRatio_working_3-way'!L239*'OddsRatio_working_3-way'!M239</f>
        <v>7.4264838439628902E-2</v>
      </c>
      <c r="R239" s="11">
        <f t="shared" si="62"/>
        <v>0</v>
      </c>
      <c r="S239" s="11">
        <f t="shared" si="63"/>
        <v>-0.87387104793203463</v>
      </c>
      <c r="T239" s="11">
        <f t="shared" si="64"/>
        <v>-0.27697972993091435</v>
      </c>
      <c r="U239" s="11">
        <f>'OddsRatio_working_3-way'!S239-'OddsRatio_working_3-way'!R239^2/3</f>
        <v>-0.87387104793203463</v>
      </c>
      <c r="V239" s="11">
        <f>'OddsRatio_working_3-way'!S239*'OddsRatio_working_3-way'!R239/3-2*'OddsRatio_working_3-way'!R239^3/27-'OddsRatio_working_3-way'!T239</f>
        <v>0.27697972993091435</v>
      </c>
      <c r="W239" s="11">
        <f>'OddsRatio_working_3-way'!V239^2+4*'OddsRatio_working_3-way'!U239^3/27</f>
        <v>-2.2146252530143157E-2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0.15721324953923685</v>
      </c>
      <c r="Y239" s="11">
        <f>IF('OddsRatio_working_3-way'!W239&gt;=0,IF('OddsRatio_working_3-way'!V239+SQRT('OddsRatio_working_3-way'!W239)&gt;0,0,PI()),ACOS('OddsRatio_working_3-way'!V239/(2*'OddsRatio_working_3-way'!X239)))</f>
        <v>0.49302635739034928</v>
      </c>
      <c r="Z239" s="11">
        <f>'OddsRatio_working_3-way'!X239^(1/3)*COS('OddsRatio_working_3-way'!Y239/3)</f>
        <v>0.53244122257445803</v>
      </c>
      <c r="AA239" s="11">
        <f>'OddsRatio_working_3-way'!X239^(1/3)*COS(('OddsRatio_working_3-way'!Y239+2*PI())/3)</f>
        <v>-0.34268969236298819</v>
      </c>
      <c r="AB239" s="11">
        <f>'OddsRatio_working_3-way'!X239^(1/3)*COS(('OddsRatio_working_3-way'!Y239+4*PI())/3)</f>
        <v>-0.18975153021146973</v>
      </c>
      <c r="AC239" s="11">
        <f>'OddsRatio_working_3-way'!X239^(1/3)*SIN('OddsRatio_working_3-way'!Y239/3)</f>
        <v>8.8298889087545893E-2</v>
      </c>
      <c r="AD239" s="11">
        <f>'OddsRatio_working_3-way'!X239^(1/3)*SIN(('OddsRatio_working_3-way'!Y239+2*PI())/3)</f>
        <v>0.41695818022775233</v>
      </c>
      <c r="AE239" s="11">
        <f>'OddsRatio_working_3-way'!X239^(1/3)*SIN(('OddsRatio_working_3-way'!Y239+4*PI())/3)</f>
        <v>-0.50525706931529812</v>
      </c>
      <c r="AF239" s="11">
        <f>-'OddsRatio_working_3-way'!U239/(3*'OddsRatio_working_3-way'!X239^(1/3))*COS(('OddsRatio_working_3-way'!Y239)/3)</f>
        <v>0.53244122257445792</v>
      </c>
      <c r="AG239" s="11">
        <f>-'OddsRatio_working_3-way'!U239/(3*'OddsRatio_working_3-way'!X239^(1/3))*COS(('OddsRatio_working_3-way'!Y239+2*PI())/3)</f>
        <v>-0.34268969236298813</v>
      </c>
      <c r="AH239" s="11">
        <f>-'OddsRatio_working_3-way'!U239/(3*'OddsRatio_working_3-way'!X239^(1/3))*COS(('OddsRatio_working_3-way'!Y239+4*PI())/3)</f>
        <v>-0.1897515302114697</v>
      </c>
      <c r="AI239" s="11">
        <f>'OddsRatio_working_3-way'!U239/(3*'OddsRatio_working_3-way'!X239^(1/3))*SIN(('OddsRatio_working_3-way'!Y239)/3)</f>
        <v>-8.8298889087545865E-2</v>
      </c>
      <c r="AJ239" s="11">
        <f>'OddsRatio_working_3-way'!U239/(3*'OddsRatio_working_3-way'!X239^(1/3))*SIN(('OddsRatio_working_3-way'!Y239+2*PI())/3)</f>
        <v>-0.41695818022775227</v>
      </c>
      <c r="AK239" s="11">
        <f>'OddsRatio_working_3-way'!U239/(3*'OddsRatio_working_3-way'!X239^(1/3))*SIN(('OddsRatio_working_3-way'!Y239+4*PI())/3)</f>
        <v>0.50525706931529801</v>
      </c>
      <c r="AL239" s="11">
        <f>'OddsRatio_working_3-way'!Z239+'OddsRatio_working_3-way'!AF239</f>
        <v>1.0648824451489158</v>
      </c>
      <c r="AM239" s="11">
        <f>'OddsRatio_working_3-way'!AA239+'OddsRatio_working_3-way'!AG239</f>
        <v>-0.68537938472597637</v>
      </c>
      <c r="AN239" s="11">
        <f>'OddsRatio_working_3-way'!AB239+'OddsRatio_working_3-way'!AH239</f>
        <v>-0.37950306042293946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1.0648824451489158</v>
      </c>
      <c r="AS239" s="11">
        <f>IF(('OddsRatio_working_3-way'!X239=0),IF(Q239&gt;0,-Q239^(1/3),(-Q239)^(1/3)),'OddsRatio_working_3-way'!AM239-'OddsRatio_working_3-way'!R239/3)</f>
        <v>-0.68537938472597637</v>
      </c>
      <c r="AT239" s="11">
        <f>IF(('OddsRatio_working_3-way'!X239=0),IF(Q239&gt;0,-Q239^(1/3),(-Q239)^(1/3)),'OddsRatio_working_3-way'!AN239-'OddsRatio_working_3-way'!R239/3)</f>
        <v>-0.37950306042293946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1.56</v>
      </c>
      <c r="B240" s="4">
        <f>IF('True_Odds_Calculator_3-way'!B241="","",'True_Odds_Calculator_3-way'!B241)</f>
        <v>4.21</v>
      </c>
      <c r="C240" s="4">
        <f>IF('True_Odds_Calculator_3-way'!C241="","",'True_Odds_Calculator_3-way'!C241)</f>
        <v>5.59</v>
      </c>
      <c r="D240" s="9">
        <f t="shared" si="52"/>
        <v>0.61672013109061818</v>
      </c>
      <c r="E240" s="9">
        <f t="shared" si="53"/>
        <v>0.2191820162521719</v>
      </c>
      <c r="F240" s="9">
        <f t="shared" si="54"/>
        <v>0.16409785265720989</v>
      </c>
      <c r="G240" s="9">
        <f t="shared" si="55"/>
        <v>1.109787572732265</v>
      </c>
      <c r="H240" s="9">
        <f t="shared" si="56"/>
        <v>1.6214810407300688</v>
      </c>
      <c r="I240" s="9">
        <f t="shared" si="57"/>
        <v>4.5624181084705704</v>
      </c>
      <c r="J240" s="9">
        <f t="shared" si="58"/>
        <v>6.0939249588410958</v>
      </c>
      <c r="K240" s="11">
        <f t="shared" si="59"/>
        <v>0.64102564102564097</v>
      </c>
      <c r="L240" s="11">
        <f t="shared" si="60"/>
        <v>0.23752969121140144</v>
      </c>
      <c r="M240" s="11">
        <f t="shared" si="61"/>
        <v>0.17889087656529518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-0.22474355324414186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0.2277129740066185</v>
      </c>
      <c r="Q240" s="11">
        <f>2*'OddsRatio_working_3-way'!K240*'OddsRatio_working_3-way'!L240*'OddsRatio_working_3-way'!M240</f>
        <v>5.4476788039860877E-2</v>
      </c>
      <c r="R240" s="11">
        <f t="shared" si="62"/>
        <v>0</v>
      </c>
      <c r="S240" s="11">
        <f t="shared" si="63"/>
        <v>-1.0132124847169739</v>
      </c>
      <c r="T240" s="11">
        <f t="shared" si="64"/>
        <v>-0.2423953312720033</v>
      </c>
      <c r="U240" s="11">
        <f>'OddsRatio_working_3-way'!S240-'OddsRatio_working_3-way'!R240^2/3</f>
        <v>-1.0132124847169739</v>
      </c>
      <c r="V240" s="11">
        <f>'OddsRatio_working_3-way'!S240*'OddsRatio_working_3-way'!R240/3-2*'OddsRatio_working_3-way'!R240^3/27-'OddsRatio_working_3-way'!T240</f>
        <v>0.2423953312720033</v>
      </c>
      <c r="W240" s="11">
        <f>'OddsRatio_working_3-way'!V240^2+4*'OddsRatio_working_3-way'!U240^3/27</f>
        <v>-9.5342795215801843E-2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0.19627677641424243</v>
      </c>
      <c r="Y240" s="11">
        <f>IF('OddsRatio_working_3-way'!W240&gt;=0,IF('OddsRatio_working_3-way'!V240+SQRT('OddsRatio_working_3-way'!W240)&gt;0,0,PI()),ACOS('OddsRatio_working_3-way'!V240/(2*'OddsRatio_working_3-way'!X240)))</f>
        <v>0.90525696813217904</v>
      </c>
      <c r="Z240" s="11">
        <f>'OddsRatio_working_3-way'!X240^(1/3)*COS('OddsRatio_working_3-way'!Y240/3)</f>
        <v>0.5548937863661324</v>
      </c>
      <c r="AA240" s="11">
        <f>'OddsRatio_working_3-way'!X240^(1/3)*COS(('OddsRatio_working_3-way'!Y240+2*PI())/3)</f>
        <v>-0.42702224398805738</v>
      </c>
      <c r="AB240" s="11">
        <f>'OddsRatio_working_3-way'!X240^(1/3)*COS(('OddsRatio_working_3-way'!Y240+4*PI())/3)</f>
        <v>-0.12787154237807544</v>
      </c>
      <c r="AC240" s="11">
        <f>'OddsRatio_working_3-way'!X240^(1/3)*SIN('OddsRatio_working_3-way'!Y240/3)</f>
        <v>0.1727147381027887</v>
      </c>
      <c r="AD240" s="11">
        <f>'OddsRatio_working_3-way'!X240^(1/3)*SIN(('OddsRatio_working_3-way'!Y240+2*PI())/3)</f>
        <v>0.39419474634381152</v>
      </c>
      <c r="AE240" s="11">
        <f>'OddsRatio_working_3-way'!X240^(1/3)*SIN(('OddsRatio_working_3-way'!Y240+4*PI())/3)</f>
        <v>-0.56690948444660016</v>
      </c>
      <c r="AF240" s="11">
        <f>-'OddsRatio_working_3-way'!U240/(3*'OddsRatio_working_3-way'!X240^(1/3))*COS(('OddsRatio_working_3-way'!Y240)/3)</f>
        <v>0.55489378636613251</v>
      </c>
      <c r="AG240" s="11">
        <f>-'OddsRatio_working_3-way'!U240/(3*'OddsRatio_working_3-way'!X240^(1/3))*COS(('OddsRatio_working_3-way'!Y240+2*PI())/3)</f>
        <v>-0.42702224398805749</v>
      </c>
      <c r="AH240" s="11">
        <f>-'OddsRatio_working_3-way'!U240/(3*'OddsRatio_working_3-way'!X240^(1/3))*COS(('OddsRatio_working_3-way'!Y240+4*PI())/3)</f>
        <v>-0.12787154237807546</v>
      </c>
      <c r="AI240" s="11">
        <f>'OddsRatio_working_3-way'!U240/(3*'OddsRatio_working_3-way'!X240^(1/3))*SIN(('OddsRatio_working_3-way'!Y240)/3)</f>
        <v>-0.17271473810278873</v>
      </c>
      <c r="AJ240" s="11">
        <f>'OddsRatio_working_3-way'!U240/(3*'OddsRatio_working_3-way'!X240^(1/3))*SIN(('OddsRatio_working_3-way'!Y240+2*PI())/3)</f>
        <v>-0.39419474634381163</v>
      </c>
      <c r="AK240" s="11">
        <f>'OddsRatio_working_3-way'!U240/(3*'OddsRatio_working_3-way'!X240^(1/3))*SIN(('OddsRatio_working_3-way'!Y240+4*PI())/3)</f>
        <v>0.56690948444660028</v>
      </c>
      <c r="AL240" s="11">
        <f>'OddsRatio_working_3-way'!Z240+'OddsRatio_working_3-way'!AF240</f>
        <v>1.109787572732265</v>
      </c>
      <c r="AM240" s="11">
        <f>'OddsRatio_working_3-way'!AA240+'OddsRatio_working_3-way'!AG240</f>
        <v>-0.85404448797611487</v>
      </c>
      <c r="AN240" s="11">
        <f>'OddsRatio_working_3-way'!AB240+'OddsRatio_working_3-way'!AH240</f>
        <v>-0.25574308475615093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1.109787572732265</v>
      </c>
      <c r="AS240" s="11">
        <f>IF(('OddsRatio_working_3-way'!X240=0),IF(Q240&gt;0,-Q240^(1/3),(-Q240)^(1/3)),'OddsRatio_working_3-way'!AM240-'OddsRatio_working_3-way'!R240/3)</f>
        <v>-0.85404448797611487</v>
      </c>
      <c r="AT240" s="11">
        <f>IF(('OddsRatio_working_3-way'!X240=0),IF(Q240&gt;0,-Q240^(1/3),(-Q240)^(1/3)),'OddsRatio_working_3-way'!AN240-'OddsRatio_working_3-way'!R240/3)</f>
        <v>-0.25574308475615093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1.67</v>
      </c>
      <c r="B241" s="4">
        <f>IF('True_Odds_Calculator_3-way'!B242="","",'True_Odds_Calculator_3-way'!B242)</f>
        <v>3.82</v>
      </c>
      <c r="C241" s="4">
        <f>IF('True_Odds_Calculator_3-way'!C242="","",'True_Odds_Calculator_3-way'!C242)</f>
        <v>5.13</v>
      </c>
      <c r="D241" s="9">
        <f t="shared" si="52"/>
        <v>0.57574910079274311</v>
      </c>
      <c r="E241" s="9">
        <f t="shared" si="53"/>
        <v>0.24381662539540847</v>
      </c>
      <c r="F241" s="9">
        <f t="shared" si="54"/>
        <v>0.18043427381184882</v>
      </c>
      <c r="G241" s="9">
        <f t="shared" si="55"/>
        <v>1.0998024946151086</v>
      </c>
      <c r="H241" s="9">
        <f t="shared" si="56"/>
        <v>1.7368676713921223</v>
      </c>
      <c r="I241" s="9">
        <f t="shared" si="57"/>
        <v>4.101443034814606</v>
      </c>
      <c r="J241" s="9">
        <f t="shared" si="58"/>
        <v>5.5421843027603979</v>
      </c>
      <c r="K241" s="11">
        <f t="shared" si="59"/>
        <v>0.5988023952095809</v>
      </c>
      <c r="L241" s="11">
        <f t="shared" si="60"/>
        <v>0.26178010471204188</v>
      </c>
      <c r="M241" s="11">
        <f t="shared" si="61"/>
        <v>0.19493177387914232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-0.23843870997785832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0.232840097338161</v>
      </c>
      <c r="Q241" s="11">
        <f>2*'OddsRatio_working_3-way'!K241*'OddsRatio_working_3-way'!L241*'OddsRatio_working_3-way'!M241</f>
        <v>6.111288644046222E-2</v>
      </c>
      <c r="R241" s="11">
        <f t="shared" si="62"/>
        <v>0</v>
      </c>
      <c r="S241" s="11">
        <f t="shared" si="63"/>
        <v>-0.97651969917041903</v>
      </c>
      <c r="T241" s="11">
        <f t="shared" si="64"/>
        <v>-0.25630438298436203</v>
      </c>
      <c r="U241" s="11">
        <f>'OddsRatio_working_3-way'!S241-'OddsRatio_working_3-way'!R241^2/3</f>
        <v>-0.97651969917041903</v>
      </c>
      <c r="V241" s="11">
        <f>'OddsRatio_working_3-way'!S241*'OddsRatio_working_3-way'!R241/3-2*'OddsRatio_working_3-way'!R241^3/27-'OddsRatio_working_3-way'!T241</f>
        <v>0.25630438298436203</v>
      </c>
      <c r="W241" s="11">
        <f>'OddsRatio_working_3-way'!V241^2+4*'OddsRatio_working_3-way'!U241^3/27</f>
        <v>-7.2263637459546226E-2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0.18571185624276978</v>
      </c>
      <c r="Y241" s="11">
        <f>IF('OddsRatio_working_3-way'!W241&gt;=0,IF('OddsRatio_working_3-way'!V241+SQRT('OddsRatio_working_3-way'!W241)&gt;0,0,PI()),ACOS('OddsRatio_working_3-way'!V241/(2*'OddsRatio_working_3-way'!X241)))</f>
        <v>0.80922535828954267</v>
      </c>
      <c r="Z241" s="11">
        <f>'OddsRatio_working_3-way'!X241^(1/3)*COS('OddsRatio_working_3-way'!Y241/3)</f>
        <v>0.5499012473075543</v>
      </c>
      <c r="AA241" s="11">
        <f>'OddsRatio_working_3-way'!X241^(1/3)*COS(('OddsRatio_working_3-way'!Y241+2*PI())/3)</f>
        <v>-0.4066183435011328</v>
      </c>
      <c r="AB241" s="11">
        <f>'OddsRatio_working_3-way'!X241^(1/3)*COS(('OddsRatio_working_3-way'!Y241+4*PI())/3)</f>
        <v>-0.14328290380642142</v>
      </c>
      <c r="AC241" s="11">
        <f>'OddsRatio_working_3-way'!X241^(1/3)*SIN('OddsRatio_working_3-way'!Y241/3)</f>
        <v>0.15203678699491005</v>
      </c>
      <c r="AD241" s="11">
        <f>'OddsRatio_working_3-way'!X241^(1/3)*SIN(('OddsRatio_working_3-way'!Y241+2*PI())/3)</f>
        <v>0.40021005624363615</v>
      </c>
      <c r="AE241" s="11">
        <f>'OddsRatio_working_3-way'!X241^(1/3)*SIN(('OddsRatio_working_3-way'!Y241+4*PI())/3)</f>
        <v>-0.55224684323854623</v>
      </c>
      <c r="AF241" s="11">
        <f>-'OddsRatio_working_3-way'!U241/(3*'OddsRatio_working_3-way'!X241^(1/3))*COS(('OddsRatio_working_3-way'!Y241)/3)</f>
        <v>0.5499012473075543</v>
      </c>
      <c r="AG241" s="11">
        <f>-'OddsRatio_working_3-way'!U241/(3*'OddsRatio_working_3-way'!X241^(1/3))*COS(('OddsRatio_working_3-way'!Y241+2*PI())/3)</f>
        <v>-0.4066183435011328</v>
      </c>
      <c r="AH241" s="11">
        <f>-'OddsRatio_working_3-way'!U241/(3*'OddsRatio_working_3-way'!X241^(1/3))*COS(('OddsRatio_working_3-way'!Y241+4*PI())/3)</f>
        <v>-0.14328290380642142</v>
      </c>
      <c r="AI241" s="11">
        <f>'OddsRatio_working_3-way'!U241/(3*'OddsRatio_working_3-way'!X241^(1/3))*SIN(('OddsRatio_working_3-way'!Y241)/3)</f>
        <v>-0.15203678699491005</v>
      </c>
      <c r="AJ241" s="11">
        <f>'OddsRatio_working_3-way'!U241/(3*'OddsRatio_working_3-way'!X241^(1/3))*SIN(('OddsRatio_working_3-way'!Y241+2*PI())/3)</f>
        <v>-0.40021005624363615</v>
      </c>
      <c r="AK241" s="11">
        <f>'OddsRatio_working_3-way'!U241/(3*'OddsRatio_working_3-way'!X241^(1/3))*SIN(('OddsRatio_working_3-way'!Y241+4*PI())/3)</f>
        <v>0.55224684323854623</v>
      </c>
      <c r="AL241" s="11">
        <f>'OddsRatio_working_3-way'!Z241+'OddsRatio_working_3-way'!AF241</f>
        <v>1.0998024946151086</v>
      </c>
      <c r="AM241" s="11">
        <f>'OddsRatio_working_3-way'!AA241+'OddsRatio_working_3-way'!AG241</f>
        <v>-0.81323668700226559</v>
      </c>
      <c r="AN241" s="11">
        <f>'OddsRatio_working_3-way'!AB241+'OddsRatio_working_3-way'!AH241</f>
        <v>-0.28656580761284284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1.0998024946151086</v>
      </c>
      <c r="AS241" s="11">
        <f>IF(('OddsRatio_working_3-way'!X241=0),IF(Q241&gt;0,-Q241^(1/3),(-Q241)^(1/3)),'OddsRatio_working_3-way'!AM241-'OddsRatio_working_3-way'!R241/3)</f>
        <v>-0.81323668700226559</v>
      </c>
      <c r="AT241" s="11">
        <f>IF(('OddsRatio_working_3-way'!X241=0),IF(Q241&gt;0,-Q241^(1/3),(-Q241)^(1/3)),'OddsRatio_working_3-way'!AN241-'OddsRatio_working_3-way'!R241/3)</f>
        <v>-0.28656580761284284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3.6</v>
      </c>
      <c r="B242" s="4">
        <f>IF('True_Odds_Calculator_3-way'!B243="","",'True_Odds_Calculator_3-way'!B243)</f>
        <v>3.03</v>
      </c>
      <c r="C242" s="4">
        <f>IF('True_Odds_Calculator_3-way'!C243="","",'True_Odds_Calculator_3-way'!C243)</f>
        <v>2.2599999999999998</v>
      </c>
      <c r="D242" s="9">
        <f t="shared" si="52"/>
        <v>0.26277285054990446</v>
      </c>
      <c r="E242" s="9">
        <f t="shared" si="53"/>
        <v>0.31343036771476029</v>
      </c>
      <c r="F242" s="9">
        <f t="shared" si="54"/>
        <v>0.42379678173533503</v>
      </c>
      <c r="G242" s="9">
        <f t="shared" si="55"/>
        <v>1.0790646866343678</v>
      </c>
      <c r="H242" s="9">
        <f t="shared" si="56"/>
        <v>3.8055681852493555</v>
      </c>
      <c r="I242" s="9">
        <f t="shared" si="57"/>
        <v>3.1905013138677667</v>
      </c>
      <c r="J242" s="9">
        <f t="shared" si="58"/>
        <v>2.3596215051593035</v>
      </c>
      <c r="K242" s="11">
        <f t="shared" si="59"/>
        <v>0.27777777777777779</v>
      </c>
      <c r="L242" s="11">
        <f t="shared" si="60"/>
        <v>0.33003300330033003</v>
      </c>
      <c r="M242" s="11">
        <f t="shared" si="61"/>
        <v>0.44247787610619471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-0.26976547212243329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0.23892507244824779</v>
      </c>
      <c r="Q242" s="11">
        <f>2*'OddsRatio_working_3-way'!K242*'OddsRatio_working_3-way'!L242*'OddsRatio_working_3-way'!M242</f>
        <v>8.1129056858488216E-2</v>
      </c>
      <c r="R242" s="11">
        <f t="shared" si="62"/>
        <v>0</v>
      </c>
      <c r="S242" s="11">
        <f t="shared" si="63"/>
        <v>-0.88567699405137901</v>
      </c>
      <c r="T242" s="11">
        <f t="shared" si="64"/>
        <v>-0.30073921699537487</v>
      </c>
      <c r="U242" s="11">
        <f>'OddsRatio_working_3-way'!S242-'OddsRatio_working_3-way'!R242^2/3</f>
        <v>-0.88567699405137901</v>
      </c>
      <c r="V242" s="11">
        <f>'OddsRatio_working_3-way'!S242*'OddsRatio_working_3-way'!R242/3-2*'OddsRatio_working_3-way'!R242^3/27-'OddsRatio_working_3-way'!T242</f>
        <v>0.30073921699537487</v>
      </c>
      <c r="W242" s="11">
        <f>'OddsRatio_working_3-way'!V242^2+4*'OddsRatio_working_3-way'!U242^3/27</f>
        <v>-1.2481265309166614E-2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0.16040989834495703</v>
      </c>
      <c r="Y242" s="11">
        <f>IF('OddsRatio_working_3-way'!W242&gt;=0,IF('OddsRatio_working_3-way'!V242+SQRT('OddsRatio_working_3-way'!W242)&gt;0,0,PI()),ACOS('OddsRatio_working_3-way'!V242/(2*'OddsRatio_working_3-way'!X242)))</f>
        <v>0.35568393791724651</v>
      </c>
      <c r="Z242" s="11">
        <f>'OddsRatio_working_3-way'!X242^(1/3)*COS('OddsRatio_working_3-way'!Y242/3)</f>
        <v>0.53953234331718392</v>
      </c>
      <c r="AA242" s="11">
        <f>'OddsRatio_working_3-way'!X242^(1/3)*COS(('OddsRatio_working_3-way'!Y242+2*PI())/3)</f>
        <v>-0.32542483135181566</v>
      </c>
      <c r="AB242" s="11">
        <f>'OddsRatio_working_3-way'!X242^(1/3)*COS(('OddsRatio_working_3-way'!Y242+4*PI())/3)</f>
        <v>-0.21410751196536845</v>
      </c>
      <c r="AC242" s="11">
        <f>'OddsRatio_working_3-way'!X242^(1/3)*SIN('OddsRatio_working_3-way'!Y242/3)</f>
        <v>6.4269084313232944E-2</v>
      </c>
      <c r="AD242" s="11">
        <f>'OddsRatio_working_3-way'!X242^(1/3)*SIN(('OddsRatio_working_3-way'!Y242+2*PI())/3)</f>
        <v>0.43511417331941216</v>
      </c>
      <c r="AE242" s="11">
        <f>'OddsRatio_working_3-way'!X242^(1/3)*SIN(('OddsRatio_working_3-way'!Y242+4*PI())/3)</f>
        <v>-0.49938325763264502</v>
      </c>
      <c r="AF242" s="11">
        <f>-'OddsRatio_working_3-way'!U242/(3*'OddsRatio_working_3-way'!X242^(1/3))*COS(('OddsRatio_working_3-way'!Y242)/3)</f>
        <v>0.5395323433171838</v>
      </c>
      <c r="AG242" s="11">
        <f>-'OddsRatio_working_3-way'!U242/(3*'OddsRatio_working_3-way'!X242^(1/3))*COS(('OddsRatio_working_3-way'!Y242+2*PI())/3)</f>
        <v>-0.32542483135181555</v>
      </c>
      <c r="AH242" s="11">
        <f>-'OddsRatio_working_3-way'!U242/(3*'OddsRatio_working_3-way'!X242^(1/3))*COS(('OddsRatio_working_3-way'!Y242+4*PI())/3)</f>
        <v>-0.21410751196536842</v>
      </c>
      <c r="AI242" s="11">
        <f>'OddsRatio_working_3-way'!U242/(3*'OddsRatio_working_3-way'!X242^(1/3))*SIN(('OddsRatio_working_3-way'!Y242)/3)</f>
        <v>-6.426908431323293E-2</v>
      </c>
      <c r="AJ242" s="11">
        <f>'OddsRatio_working_3-way'!U242/(3*'OddsRatio_working_3-way'!X242^(1/3))*SIN(('OddsRatio_working_3-way'!Y242+2*PI())/3)</f>
        <v>-0.4351141733194121</v>
      </c>
      <c r="AK242" s="11">
        <f>'OddsRatio_working_3-way'!U242/(3*'OddsRatio_working_3-way'!X242^(1/3))*SIN(('OddsRatio_working_3-way'!Y242+4*PI())/3)</f>
        <v>0.49938325763264491</v>
      </c>
      <c r="AL242" s="11">
        <f>'OddsRatio_working_3-way'!Z242+'OddsRatio_working_3-way'!AF242</f>
        <v>1.0790646866343678</v>
      </c>
      <c r="AM242" s="11">
        <f>'OddsRatio_working_3-way'!AA242+'OddsRatio_working_3-way'!AG242</f>
        <v>-0.6508496627036312</v>
      </c>
      <c r="AN242" s="11">
        <f>'OddsRatio_working_3-way'!AB242+'OddsRatio_working_3-way'!AH242</f>
        <v>-0.42821502393073685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1.0790646866343678</v>
      </c>
      <c r="AS242" s="11">
        <f>IF(('OddsRatio_working_3-way'!X242=0),IF(Q242&gt;0,-Q242^(1/3),(-Q242)^(1/3)),'OddsRatio_working_3-way'!AM242-'OddsRatio_working_3-way'!R242/3)</f>
        <v>-0.6508496627036312</v>
      </c>
      <c r="AT242" s="11">
        <f>IF(('OddsRatio_working_3-way'!X242=0),IF(Q242&gt;0,-Q242^(1/3),(-Q242)^(1/3)),'OddsRatio_working_3-way'!AN242-'OddsRatio_working_3-way'!R242/3)</f>
        <v>-0.42821502393073685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2.4500000000000002</v>
      </c>
      <c r="B243" s="4">
        <f>IF('True_Odds_Calculator_3-way'!B244="","",'True_Odds_Calculator_3-way'!B244)</f>
        <v>3.58</v>
      </c>
      <c r="C243" s="4">
        <f>IF('True_Odds_Calculator_3-way'!C244="","",'True_Odds_Calculator_3-way'!C244)</f>
        <v>2.76</v>
      </c>
      <c r="D243" s="9">
        <f t="shared" si="52"/>
        <v>0.3902366050975748</v>
      </c>
      <c r="E243" s="9">
        <f t="shared" si="53"/>
        <v>0.26453223190937064</v>
      </c>
      <c r="F243" s="9">
        <f t="shared" si="54"/>
        <v>0.34523116299305445</v>
      </c>
      <c r="G243" s="9">
        <f t="shared" si="55"/>
        <v>1.0776192539341696</v>
      </c>
      <c r="H243" s="9">
        <f t="shared" si="56"/>
        <v>2.5625479182045465</v>
      </c>
      <c r="I243" s="9">
        <f t="shared" si="57"/>
        <v>3.7802576751501582</v>
      </c>
      <c r="J243" s="9">
        <f t="shared" si="58"/>
        <v>2.8966098869241375</v>
      </c>
      <c r="K243" s="11">
        <f t="shared" si="59"/>
        <v>0.4081632653061224</v>
      </c>
      <c r="L243" s="11">
        <f t="shared" si="60"/>
        <v>0.27932960893854747</v>
      </c>
      <c r="M243" s="11">
        <f t="shared" si="61"/>
        <v>0.3623188405797102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-0.27198326500869952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0.239177526730877</v>
      </c>
      <c r="Q243" s="11">
        <f>2*'OddsRatio_working_3-way'!K243*'OddsRatio_working_3-way'!L243*'OddsRatio_working_3-way'!M243</f>
        <v>8.2617453102202754E-2</v>
      </c>
      <c r="R243" s="11">
        <f t="shared" si="62"/>
        <v>0</v>
      </c>
      <c r="S243" s="11">
        <f t="shared" si="63"/>
        <v>-0.87938324706568538</v>
      </c>
      <c r="T243" s="11">
        <f t="shared" si="64"/>
        <v>-0.30375932541129025</v>
      </c>
      <c r="U243" s="11">
        <f>'OddsRatio_working_3-way'!S243-'OddsRatio_working_3-way'!R243^2/3</f>
        <v>-0.87938324706568538</v>
      </c>
      <c r="V243" s="11">
        <f>'OddsRatio_working_3-way'!S243*'OddsRatio_working_3-way'!R243/3-2*'OddsRatio_working_3-way'!R243^3/27-'OddsRatio_working_3-way'!T243</f>
        <v>0.30375932541129025</v>
      </c>
      <c r="W243" s="11">
        <f>'OddsRatio_working_3-way'!V243^2+4*'OddsRatio_working_3-way'!U243^3/27</f>
        <v>-8.4769631238464233E-3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0.15870309614037822</v>
      </c>
      <c r="Y243" s="11">
        <f>IF('OddsRatio_working_3-way'!W243&gt;=0,IF('OddsRatio_working_3-way'!V243+SQRT('OddsRatio_working_3-way'!W243)&gt;0,0,PI()),ACOS('OddsRatio_working_3-way'!V243/(2*'OddsRatio_working_3-way'!X243)))</f>
        <v>0.29430133353109778</v>
      </c>
      <c r="Z243" s="11">
        <f>'OddsRatio_working_3-way'!X243^(1/3)*COS('OddsRatio_working_3-way'!Y243/3)</f>
        <v>0.5388096269670849</v>
      </c>
      <c r="AA243" s="11">
        <f>'OddsRatio_working_3-way'!X243^(1/3)*COS(('OddsRatio_working_3-way'!Y243+2*PI())/3)</f>
        <v>-0.31532813198421789</v>
      </c>
      <c r="AB243" s="11">
        <f>'OddsRatio_working_3-way'!X243^(1/3)*COS(('OddsRatio_working_3-way'!Y243+4*PI())/3)</f>
        <v>-0.22348149498286674</v>
      </c>
      <c r="AC243" s="11">
        <f>'OddsRatio_working_3-way'!X243^(1/3)*SIN('OddsRatio_working_3-way'!Y243/3)</f>
        <v>5.3027680596891828E-2</v>
      </c>
      <c r="AD243" s="11">
        <f>'OddsRatio_working_3-way'!X243^(1/3)*SIN(('OddsRatio_working_3-way'!Y243+2*PI())/3)</f>
        <v>0.44010898445866659</v>
      </c>
      <c r="AE243" s="11">
        <f>'OddsRatio_working_3-way'!X243^(1/3)*SIN(('OddsRatio_working_3-way'!Y243+4*PI())/3)</f>
        <v>-0.49313666505555848</v>
      </c>
      <c r="AF243" s="11">
        <f>-'OddsRatio_working_3-way'!U243/(3*'OddsRatio_working_3-way'!X243^(1/3))*COS(('OddsRatio_working_3-way'!Y243)/3)</f>
        <v>0.53880962696708479</v>
      </c>
      <c r="AG243" s="11">
        <f>-'OddsRatio_working_3-way'!U243/(3*'OddsRatio_working_3-way'!X243^(1/3))*COS(('OddsRatio_working_3-way'!Y243+2*PI())/3)</f>
        <v>-0.31532813198421783</v>
      </c>
      <c r="AH243" s="11">
        <f>-'OddsRatio_working_3-way'!U243/(3*'OddsRatio_working_3-way'!X243^(1/3))*COS(('OddsRatio_working_3-way'!Y243+4*PI())/3)</f>
        <v>-0.22348149498286671</v>
      </c>
      <c r="AI243" s="11">
        <f>'OddsRatio_working_3-way'!U243/(3*'OddsRatio_working_3-way'!X243^(1/3))*SIN(('OddsRatio_working_3-way'!Y243)/3)</f>
        <v>-5.3027680596891821E-2</v>
      </c>
      <c r="AJ243" s="11">
        <f>'OddsRatio_working_3-way'!U243/(3*'OddsRatio_working_3-way'!X243^(1/3))*SIN(('OddsRatio_working_3-way'!Y243+2*PI())/3)</f>
        <v>-0.44010898445866653</v>
      </c>
      <c r="AK243" s="11">
        <f>'OddsRatio_working_3-way'!U243/(3*'OddsRatio_working_3-way'!X243^(1/3))*SIN(('OddsRatio_working_3-way'!Y243+4*PI())/3)</f>
        <v>0.49313666505555837</v>
      </c>
      <c r="AL243" s="11">
        <f>'OddsRatio_working_3-way'!Z243+'OddsRatio_working_3-way'!AF243</f>
        <v>1.0776192539341696</v>
      </c>
      <c r="AM243" s="11">
        <f>'OddsRatio_working_3-way'!AA243+'OddsRatio_working_3-way'!AG243</f>
        <v>-0.63065626396843566</v>
      </c>
      <c r="AN243" s="11">
        <f>'OddsRatio_working_3-way'!AB243+'OddsRatio_working_3-way'!AH243</f>
        <v>-0.44696298996573347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1.0776192539341696</v>
      </c>
      <c r="AS243" s="11">
        <f>IF(('OddsRatio_working_3-way'!X243=0),IF(Q243&gt;0,-Q243^(1/3),(-Q243)^(1/3)),'OddsRatio_working_3-way'!AM243-'OddsRatio_working_3-way'!R243/3)</f>
        <v>-0.63065626396843566</v>
      </c>
      <c r="AT243" s="11">
        <f>IF(('OddsRatio_working_3-way'!X243=0),IF(Q243&gt;0,-Q243^(1/3),(-Q243)^(1/3)),'OddsRatio_working_3-way'!AN243-'OddsRatio_working_3-way'!R243/3)</f>
        <v>-0.44696298996573347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3.24</v>
      </c>
      <c r="B244" s="4">
        <f>IF('True_Odds_Calculator_3-way'!B245="","",'True_Odds_Calculator_3-way'!B245)</f>
        <v>3.51</v>
      </c>
      <c r="C244" s="4">
        <f>IF('True_Odds_Calculator_3-way'!C245="","",'True_Odds_Calculator_3-way'!C245)</f>
        <v>2.19</v>
      </c>
      <c r="D244" s="9">
        <f t="shared" si="52"/>
        <v>0.29260993244433764</v>
      </c>
      <c r="E244" s="9">
        <f t="shared" si="53"/>
        <v>0.26962053104645251</v>
      </c>
      <c r="F244" s="9">
        <f t="shared" si="54"/>
        <v>0.43776953650921008</v>
      </c>
      <c r="G244" s="9">
        <f t="shared" si="55"/>
        <v>1.0792495479001163</v>
      </c>
      <c r="H244" s="9">
        <f t="shared" si="56"/>
        <v>3.4175189872962606</v>
      </c>
      <c r="I244" s="9">
        <f t="shared" si="57"/>
        <v>3.7089163652292916</v>
      </c>
      <c r="J244" s="9">
        <f t="shared" si="58"/>
        <v>2.2843069620011383</v>
      </c>
      <c r="K244" s="11">
        <f t="shared" si="59"/>
        <v>0.30864197530864196</v>
      </c>
      <c r="L244" s="11">
        <f t="shared" si="60"/>
        <v>0.28490028490028491</v>
      </c>
      <c r="M244" s="11">
        <f t="shared" si="61"/>
        <v>0.45662100456621008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-0.2686411016080108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0.23850099953600712</v>
      </c>
      <c r="Q244" s="11">
        <f>2*'OddsRatio_working_3-way'!K244*'OddsRatio_working_3-way'!L244*'OddsRatio_working_3-way'!M244</f>
        <v>8.0303366847140456E-2</v>
      </c>
      <c r="R244" s="11">
        <f t="shared" si="62"/>
        <v>0</v>
      </c>
      <c r="S244" s="11">
        <f t="shared" si="63"/>
        <v>-0.88780532133171941</v>
      </c>
      <c r="T244" s="11">
        <f t="shared" si="64"/>
        <v>-0.29892435061674061</v>
      </c>
      <c r="U244" s="11">
        <f>'OddsRatio_working_3-way'!S244-'OddsRatio_working_3-way'!R244^2/3</f>
        <v>-0.88780532133171941</v>
      </c>
      <c r="V244" s="11">
        <f>'OddsRatio_working_3-way'!S244*'OddsRatio_working_3-way'!R244/3-2*'OddsRatio_working_3-way'!R244^3/27-'OddsRatio_working_3-way'!T244</f>
        <v>0.29892435061674061</v>
      </c>
      <c r="W244" s="11">
        <f>'OddsRatio_working_3-way'!V244^2+4*'OddsRatio_working_3-way'!U244^3/27</f>
        <v>-1.4313363700247939E-2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0.16098845540277726</v>
      </c>
      <c r="Y244" s="11">
        <f>IF('OddsRatio_working_3-way'!W244&gt;=0,IF('OddsRatio_working_3-way'!V244+SQRT('OddsRatio_working_3-way'!W244)&gt;0,0,PI()),ACOS('OddsRatio_working_3-way'!V244/(2*'OddsRatio_working_3-way'!X244)))</f>
        <v>0.38070457373432043</v>
      </c>
      <c r="Z244" s="11">
        <f>'OddsRatio_working_3-way'!X244^(1/3)*COS('OddsRatio_working_3-way'!Y244/3)</f>
        <v>0.53962477395005815</v>
      </c>
      <c r="AA244" s="11">
        <f>'OddsRatio_working_3-way'!X244^(1/3)*COS(('OddsRatio_working_3-way'!Y244+2*PI())/3)</f>
        <v>-0.32943753131398501</v>
      </c>
      <c r="AB244" s="11">
        <f>'OddsRatio_working_3-way'!X244^(1/3)*COS(('OddsRatio_working_3-way'!Y244+4*PI())/3)</f>
        <v>-0.21018724263607311</v>
      </c>
      <c r="AC244" s="11">
        <f>'OddsRatio_working_3-way'!X244^(1/3)*SIN('OddsRatio_working_3-way'!Y244/3)</f>
        <v>6.8849186269133056E-2</v>
      </c>
      <c r="AD244" s="11">
        <f>'OddsRatio_working_3-way'!X244^(1/3)*SIN(('OddsRatio_working_3-way'!Y244+2*PI())/3)</f>
        <v>0.43290416961761907</v>
      </c>
      <c r="AE244" s="11">
        <f>'OddsRatio_working_3-way'!X244^(1/3)*SIN(('OddsRatio_working_3-way'!Y244+4*PI())/3)</f>
        <v>-0.50175335588675218</v>
      </c>
      <c r="AF244" s="11">
        <f>-'OddsRatio_working_3-way'!U244/(3*'OddsRatio_working_3-way'!X244^(1/3))*COS(('OddsRatio_working_3-way'!Y244)/3)</f>
        <v>0.53962477395005803</v>
      </c>
      <c r="AG244" s="11">
        <f>-'OddsRatio_working_3-way'!U244/(3*'OddsRatio_working_3-way'!X244^(1/3))*COS(('OddsRatio_working_3-way'!Y244+2*PI())/3)</f>
        <v>-0.32943753131398495</v>
      </c>
      <c r="AH244" s="11">
        <f>-'OddsRatio_working_3-way'!U244/(3*'OddsRatio_working_3-way'!X244^(1/3))*COS(('OddsRatio_working_3-way'!Y244+4*PI())/3)</f>
        <v>-0.21018724263607305</v>
      </c>
      <c r="AI244" s="11">
        <f>'OddsRatio_working_3-way'!U244/(3*'OddsRatio_working_3-way'!X244^(1/3))*SIN(('OddsRatio_working_3-way'!Y244)/3)</f>
        <v>-6.8849186269133042E-2</v>
      </c>
      <c r="AJ244" s="11">
        <f>'OddsRatio_working_3-way'!U244/(3*'OddsRatio_working_3-way'!X244^(1/3))*SIN(('OddsRatio_working_3-way'!Y244+2*PI())/3)</f>
        <v>-0.43290416961761902</v>
      </c>
      <c r="AK244" s="11">
        <f>'OddsRatio_working_3-way'!U244/(3*'OddsRatio_working_3-way'!X244^(1/3))*SIN(('OddsRatio_working_3-way'!Y244+4*PI())/3)</f>
        <v>0.50175335588675207</v>
      </c>
      <c r="AL244" s="11">
        <f>'OddsRatio_working_3-way'!Z244+'OddsRatio_working_3-way'!AF244</f>
        <v>1.0792495479001163</v>
      </c>
      <c r="AM244" s="11">
        <f>'OddsRatio_working_3-way'!AA244+'OddsRatio_working_3-way'!AG244</f>
        <v>-0.65887506262797002</v>
      </c>
      <c r="AN244" s="11">
        <f>'OddsRatio_working_3-way'!AB244+'OddsRatio_working_3-way'!AH244</f>
        <v>-0.42037448527214616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1.0792495479001163</v>
      </c>
      <c r="AS244" s="11">
        <f>IF(('OddsRatio_working_3-way'!X244=0),IF(Q244&gt;0,-Q244^(1/3),(-Q244)^(1/3)),'OddsRatio_working_3-way'!AM244-'OddsRatio_working_3-way'!R244/3)</f>
        <v>-0.65887506262797002</v>
      </c>
      <c r="AT244" s="11">
        <f>IF(('OddsRatio_working_3-way'!X244=0),IF(Q244&gt;0,-Q244^(1/3),(-Q244)^(1/3)),'OddsRatio_working_3-way'!AN244-'OddsRatio_working_3-way'!R244/3)</f>
        <v>-0.42037448527214616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1.85</v>
      </c>
      <c r="B245" s="4">
        <f>IF('True_Odds_Calculator_3-way'!B246="","",'True_Odds_Calculator_3-way'!B246)</f>
        <v>3.9</v>
      </c>
      <c r="C245" s="4">
        <f>IF('True_Odds_Calculator_3-way'!C246="","",'True_Odds_Calculator_3-way'!C246)</f>
        <v>3.92</v>
      </c>
      <c r="D245" s="9">
        <f t="shared" si="52"/>
        <v>0.51969479815087782</v>
      </c>
      <c r="E245" s="9">
        <f t="shared" si="53"/>
        <v>0.24077967900848096</v>
      </c>
      <c r="F245" s="9">
        <f t="shared" si="54"/>
        <v>0.23952552284064141</v>
      </c>
      <c r="G245" s="9">
        <f t="shared" si="55"/>
        <v>1.0873015188192414</v>
      </c>
      <c r="H245" s="9">
        <f t="shared" si="56"/>
        <v>1.9242062909963551</v>
      </c>
      <c r="I245" s="9">
        <f t="shared" si="57"/>
        <v>4.1531744045757994</v>
      </c>
      <c r="J245" s="9">
        <f t="shared" si="58"/>
        <v>4.1749204349521847</v>
      </c>
      <c r="K245" s="11">
        <f t="shared" si="59"/>
        <v>0.54054054054054046</v>
      </c>
      <c r="L245" s="11">
        <f t="shared" si="60"/>
        <v>0.25641025641025644</v>
      </c>
      <c r="M245" s="11">
        <f t="shared" si="61"/>
        <v>0.25510204081632654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-0.25449389735104022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0.23583237868952156</v>
      </c>
      <c r="Q245" s="11">
        <f>2*'OddsRatio_working_3-way'!K245*'OddsRatio_working_3-way'!L245*'OddsRatio_working_3-way'!M245</f>
        <v>7.0714356428642142E-2</v>
      </c>
      <c r="R245" s="11">
        <f t="shared" si="62"/>
        <v>0</v>
      </c>
      <c r="S245" s="11">
        <f t="shared" si="63"/>
        <v>-0.92667203867848513</v>
      </c>
      <c r="T245" s="11">
        <f t="shared" si="64"/>
        <v>-0.27786268026341382</v>
      </c>
      <c r="U245" s="11">
        <f>'OddsRatio_working_3-way'!S245-'OddsRatio_working_3-way'!R245^2/3</f>
        <v>-0.92667203867848513</v>
      </c>
      <c r="V245" s="11">
        <f>'OddsRatio_working_3-way'!S245*'OddsRatio_working_3-way'!R245/3-2*'OddsRatio_working_3-way'!R245^3/27-'OddsRatio_working_3-way'!T245</f>
        <v>0.27786268026341382</v>
      </c>
      <c r="W245" s="11">
        <f>'OddsRatio_working_3-way'!V245^2+4*'OddsRatio_working_3-way'!U245^3/27</f>
        <v>-4.0681634926002574E-2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0.17167505934844665</v>
      </c>
      <c r="Y245" s="11">
        <f>IF('OddsRatio_working_3-way'!W245&gt;=0,IF('OddsRatio_working_3-way'!V245+SQRT('OddsRatio_working_3-way'!W245)&gt;0,0,PI()),ACOS('OddsRatio_working_3-way'!V245/(2*'OddsRatio_working_3-way'!X245)))</f>
        <v>0.62788930434704737</v>
      </c>
      <c r="Z245" s="11">
        <f>'OddsRatio_working_3-way'!X245^(1/3)*COS('OddsRatio_working_3-way'!Y245/3)</f>
        <v>0.54365075940962082</v>
      </c>
      <c r="AA245" s="11">
        <f>'OddsRatio_working_3-way'!X245^(1/3)*COS(('OddsRatio_working_3-way'!Y245+2*PI())/3)</f>
        <v>-0.37182987217704017</v>
      </c>
      <c r="AB245" s="11">
        <f>'OddsRatio_working_3-way'!X245^(1/3)*COS(('OddsRatio_working_3-way'!Y245+4*PI())/3)</f>
        <v>-0.17182088723258102</v>
      </c>
      <c r="AC245" s="11">
        <f>'OddsRatio_working_3-way'!X245^(1/3)*SIN('OddsRatio_working_3-way'!Y245/3)</f>
        <v>0.11547524129802748</v>
      </c>
      <c r="AD245" s="11">
        <f>'OddsRatio_working_3-way'!X245^(1/3)*SIN(('OddsRatio_working_3-way'!Y245+2*PI())/3)</f>
        <v>0.41307774778641981</v>
      </c>
      <c r="AE245" s="11">
        <f>'OddsRatio_working_3-way'!X245^(1/3)*SIN(('OddsRatio_working_3-way'!Y245+4*PI())/3)</f>
        <v>-0.52855298908444726</v>
      </c>
      <c r="AF245" s="11">
        <f>-'OddsRatio_working_3-way'!U245/(3*'OddsRatio_working_3-way'!X245^(1/3))*COS(('OddsRatio_working_3-way'!Y245)/3)</f>
        <v>0.54365075940962071</v>
      </c>
      <c r="AG245" s="11">
        <f>-'OddsRatio_working_3-way'!U245/(3*'OddsRatio_working_3-way'!X245^(1/3))*COS(('OddsRatio_working_3-way'!Y245+2*PI())/3)</f>
        <v>-0.37182987217704006</v>
      </c>
      <c r="AH245" s="11">
        <f>-'OddsRatio_working_3-way'!U245/(3*'OddsRatio_working_3-way'!X245^(1/3))*COS(('OddsRatio_working_3-way'!Y245+4*PI())/3)</f>
        <v>-0.17182088723258099</v>
      </c>
      <c r="AI245" s="11">
        <f>'OddsRatio_working_3-way'!U245/(3*'OddsRatio_working_3-way'!X245^(1/3))*SIN(('OddsRatio_working_3-way'!Y245)/3)</f>
        <v>-0.11547524129802747</v>
      </c>
      <c r="AJ245" s="11">
        <f>'OddsRatio_working_3-way'!U245/(3*'OddsRatio_working_3-way'!X245^(1/3))*SIN(('OddsRatio_working_3-way'!Y245+2*PI())/3)</f>
        <v>-0.41307774778641976</v>
      </c>
      <c r="AK245" s="11">
        <f>'OddsRatio_working_3-way'!U245/(3*'OddsRatio_working_3-way'!X245^(1/3))*SIN(('OddsRatio_working_3-way'!Y245+4*PI())/3)</f>
        <v>0.52855298908444714</v>
      </c>
      <c r="AL245" s="11">
        <f>'OddsRatio_working_3-way'!Z245+'OddsRatio_working_3-way'!AF245</f>
        <v>1.0873015188192414</v>
      </c>
      <c r="AM245" s="11">
        <f>'OddsRatio_working_3-way'!AA245+'OddsRatio_working_3-way'!AG245</f>
        <v>-0.74365974435408022</v>
      </c>
      <c r="AN245" s="11">
        <f>'OddsRatio_working_3-way'!AB245+'OddsRatio_working_3-way'!AH245</f>
        <v>-0.34364177446516198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1.0873015188192414</v>
      </c>
      <c r="AS245" s="11">
        <f>IF(('OddsRatio_working_3-way'!X245=0),IF(Q245&gt;0,-Q245^(1/3),(-Q245)^(1/3)),'OddsRatio_working_3-way'!AM245-'OddsRatio_working_3-way'!R245/3)</f>
        <v>-0.74365974435408022</v>
      </c>
      <c r="AT245" s="11">
        <f>IF(('OddsRatio_working_3-way'!X245=0),IF(Q245&gt;0,-Q245^(1/3),(-Q245)^(1/3)),'OddsRatio_working_3-way'!AN245-'OddsRatio_working_3-way'!R245/3)</f>
        <v>-0.34364177446516198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2.25</v>
      </c>
      <c r="B246" s="4">
        <f>IF('True_Odds_Calculator_3-way'!B247="","",'True_Odds_Calculator_3-way'!B247)</f>
        <v>3.54</v>
      </c>
      <c r="C246" s="4">
        <f>IF('True_Odds_Calculator_3-way'!C247="","",'True_Odds_Calculator_3-way'!C247)</f>
        <v>3.1</v>
      </c>
      <c r="D246" s="9">
        <f t="shared" si="52"/>
        <v>0.42602606961827488</v>
      </c>
      <c r="E246" s="9">
        <f t="shared" si="53"/>
        <v>0.26754699143749822</v>
      </c>
      <c r="F246" s="9">
        <f t="shared" si="54"/>
        <v>0.3064269389442269</v>
      </c>
      <c r="G246" s="9">
        <f t="shared" si="55"/>
        <v>1.0778193567281242</v>
      </c>
      <c r="H246" s="9">
        <f t="shared" si="56"/>
        <v>2.3472741959101553</v>
      </c>
      <c r="I246" s="9">
        <f t="shared" si="57"/>
        <v>3.7376611660894361</v>
      </c>
      <c r="J246" s="9">
        <f t="shared" si="58"/>
        <v>3.2634206491290607</v>
      </c>
      <c r="K246" s="11">
        <f t="shared" si="59"/>
        <v>0.44444444444444442</v>
      </c>
      <c r="L246" s="11">
        <f t="shared" si="60"/>
        <v>0.2824858757062147</v>
      </c>
      <c r="M246" s="11">
        <f t="shared" si="61"/>
        <v>0.32258064516129031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-0.27003219731486539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0.23854362837413684</v>
      </c>
      <c r="Q246" s="11">
        <f>2*'OddsRatio_working_3-way'!K246*'OddsRatio_working_3-way'!L246*'OddsRatio_working_3-way'!M246</f>
        <v>8.0999534252678043E-2</v>
      </c>
      <c r="R246" s="11">
        <f t="shared" si="62"/>
        <v>0</v>
      </c>
      <c r="S246" s="11">
        <f t="shared" si="63"/>
        <v>-0.88338957630296222</v>
      </c>
      <c r="T246" s="11">
        <f t="shared" si="64"/>
        <v>-0.29996250468691416</v>
      </c>
      <c r="U246" s="11">
        <f>'OddsRatio_working_3-way'!S246-'OddsRatio_working_3-way'!R246^2/3</f>
        <v>-0.88338957630296222</v>
      </c>
      <c r="V246" s="11">
        <f>'OddsRatio_working_3-way'!S246*'OddsRatio_working_3-way'!R246/3-2*'OddsRatio_working_3-way'!R246^3/27-'OddsRatio_working_3-way'!T246</f>
        <v>0.29996250468691416</v>
      </c>
      <c r="W246" s="11">
        <f>'OddsRatio_working_3-way'!V246^2+4*'OddsRatio_working_3-way'!U246^3/27</f>
        <v>-1.2152426770292421E-2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0.15978886928408015</v>
      </c>
      <c r="Y246" s="11">
        <f>IF('OddsRatio_working_3-way'!W246&gt;=0,IF('OddsRatio_working_3-way'!V246+SQRT('OddsRatio_working_3-way'!W246)&gt;0,0,PI()),ACOS('OddsRatio_working_3-way'!V246/(2*'OddsRatio_working_3-way'!X246)))</f>
        <v>0.35218453151939744</v>
      </c>
      <c r="Z246" s="11">
        <f>'OddsRatio_working_3-way'!X246^(1/3)*COS('OddsRatio_working_3-way'!Y246/3)</f>
        <v>0.53890967836406223</v>
      </c>
      <c r="AA246" s="11">
        <f>'OddsRatio_working_3-way'!X246^(1/3)*COS(('OddsRatio_working_3-way'!Y246+2*PI())/3)</f>
        <v>-0.32449721376650786</v>
      </c>
      <c r="AB246" s="11">
        <f>'OddsRatio_working_3-way'!X246^(1/3)*COS(('OddsRatio_working_3-way'!Y246+4*PI())/3)</f>
        <v>-0.21441246459755467</v>
      </c>
      <c r="AC246" s="11">
        <f>'OddsRatio_working_3-way'!X246^(1/3)*SIN('OddsRatio_working_3-way'!Y246/3)</f>
        <v>6.3557459566367769E-2</v>
      </c>
      <c r="AD246" s="11">
        <f>'OddsRatio_working_3-way'!X246^(1/3)*SIN(('OddsRatio_working_3-way'!Y246+2*PI())/3)</f>
        <v>0.43493074202539506</v>
      </c>
      <c r="AE246" s="11">
        <f>'OddsRatio_working_3-way'!X246^(1/3)*SIN(('OddsRatio_working_3-way'!Y246+4*PI())/3)</f>
        <v>-0.49848820159176266</v>
      </c>
      <c r="AF246" s="11">
        <f>-'OddsRatio_working_3-way'!U246/(3*'OddsRatio_working_3-way'!X246^(1/3))*COS(('OddsRatio_working_3-way'!Y246)/3)</f>
        <v>0.53890967836406212</v>
      </c>
      <c r="AG246" s="11">
        <f>-'OddsRatio_working_3-way'!U246/(3*'OddsRatio_working_3-way'!X246^(1/3))*COS(('OddsRatio_working_3-way'!Y246+2*PI())/3)</f>
        <v>-0.32449721376650781</v>
      </c>
      <c r="AH246" s="11">
        <f>-'OddsRatio_working_3-way'!U246/(3*'OddsRatio_working_3-way'!X246^(1/3))*COS(('OddsRatio_working_3-way'!Y246+4*PI())/3)</f>
        <v>-0.21441246459755461</v>
      </c>
      <c r="AI246" s="11">
        <f>'OddsRatio_working_3-way'!U246/(3*'OddsRatio_working_3-way'!X246^(1/3))*SIN(('OddsRatio_working_3-way'!Y246)/3)</f>
        <v>-6.3557459566367755E-2</v>
      </c>
      <c r="AJ246" s="11">
        <f>'OddsRatio_working_3-way'!U246/(3*'OddsRatio_working_3-way'!X246^(1/3))*SIN(('OddsRatio_working_3-way'!Y246+2*PI())/3)</f>
        <v>-0.434930742025395</v>
      </c>
      <c r="AK246" s="11">
        <f>'OddsRatio_working_3-way'!U246/(3*'OddsRatio_working_3-way'!X246^(1/3))*SIN(('OddsRatio_working_3-way'!Y246+4*PI())/3)</f>
        <v>0.49848820159176255</v>
      </c>
      <c r="AL246" s="11">
        <f>'OddsRatio_working_3-way'!Z246+'OddsRatio_working_3-way'!AF246</f>
        <v>1.0778193567281242</v>
      </c>
      <c r="AM246" s="11">
        <f>'OddsRatio_working_3-way'!AA246+'OddsRatio_working_3-way'!AG246</f>
        <v>-0.64899442753301573</v>
      </c>
      <c r="AN246" s="11">
        <f>'OddsRatio_working_3-way'!AB246+'OddsRatio_working_3-way'!AH246</f>
        <v>-0.42882492919510928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1.0778193567281242</v>
      </c>
      <c r="AS246" s="11">
        <f>IF(('OddsRatio_working_3-way'!X246=0),IF(Q246&gt;0,-Q246^(1/3),(-Q246)^(1/3)),'OddsRatio_working_3-way'!AM246-'OddsRatio_working_3-way'!R246/3)</f>
        <v>-0.64899442753301573</v>
      </c>
      <c r="AT246" s="11">
        <f>IF(('OddsRatio_working_3-way'!X246=0),IF(Q246&gt;0,-Q246^(1/3),(-Q246)^(1/3)),'OddsRatio_working_3-way'!AN246-'OddsRatio_working_3-way'!R246/3)</f>
        <v>-0.42882492919510928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2.34</v>
      </c>
      <c r="B247" s="4">
        <f>IF('True_Odds_Calculator_3-way'!B248="","",'True_Odds_Calculator_3-way'!B248)</f>
        <v>3.4</v>
      </c>
      <c r="C247" s="4">
        <f>IF('True_Odds_Calculator_3-way'!C248="","",'True_Odds_Calculator_3-way'!C248)</f>
        <v>3.04</v>
      </c>
      <c r="D247" s="9">
        <f t="shared" si="52"/>
        <v>0.40891903589655909</v>
      </c>
      <c r="E247" s="9">
        <f t="shared" si="53"/>
        <v>0.27863653212928757</v>
      </c>
      <c r="F247" s="9">
        <f t="shared" si="54"/>
        <v>0.31244443197415311</v>
      </c>
      <c r="G247" s="9">
        <f t="shared" si="55"/>
        <v>1.0787103518548422</v>
      </c>
      <c r="H247" s="9">
        <f t="shared" si="56"/>
        <v>2.4454718714854886</v>
      </c>
      <c r="I247" s="9">
        <f t="shared" si="57"/>
        <v>3.5889048444516214</v>
      </c>
      <c r="J247" s="9">
        <f t="shared" si="58"/>
        <v>3.2005691177838775</v>
      </c>
      <c r="K247" s="11">
        <f t="shared" si="59"/>
        <v>0.42735042735042739</v>
      </c>
      <c r="L247" s="11">
        <f t="shared" si="60"/>
        <v>0.29411764705882354</v>
      </c>
      <c r="M247" s="11">
        <f t="shared" si="61"/>
        <v>0.32894736842105265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-0.27125506072874483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0.23897885739991007</v>
      </c>
      <c r="Q247" s="11">
        <f>2*'OddsRatio_working_3-way'!K247*'OddsRatio_working_3-way'!L247*'OddsRatio_working_3-way'!M247</f>
        <v>8.2691646159138446E-2</v>
      </c>
      <c r="R247" s="11">
        <f t="shared" si="62"/>
        <v>0</v>
      </c>
      <c r="S247" s="11">
        <f t="shared" si="63"/>
        <v>-0.88101160862354944</v>
      </c>
      <c r="T247" s="11">
        <f t="shared" si="64"/>
        <v>-0.3048483074821971</v>
      </c>
      <c r="U247" s="11">
        <f>'OddsRatio_working_3-way'!S247-'OddsRatio_working_3-way'!R247^2/3</f>
        <v>-0.88101160862354944</v>
      </c>
      <c r="V247" s="11">
        <f>'OddsRatio_working_3-way'!S247*'OddsRatio_working_3-way'!R247/3-2*'OddsRatio_working_3-way'!R247^3/27-'OddsRatio_working_3-way'!T247</f>
        <v>0.3048483074821971</v>
      </c>
      <c r="W247" s="11">
        <f>'OddsRatio_working_3-way'!V247^2+4*'OddsRatio_working_3-way'!U247^3/27</f>
        <v>-8.3748978457969664E-3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0.15914410798122339</v>
      </c>
      <c r="Y247" s="11">
        <f>IF('OddsRatio_working_3-way'!W247&gt;=0,IF('OddsRatio_working_3-way'!V247+SQRT('OddsRatio_working_3-way'!W247)&gt;0,0,PI()),ACOS('OddsRatio_working_3-way'!V247/(2*'OddsRatio_working_3-way'!X247)))</f>
        <v>0.29163727968902808</v>
      </c>
      <c r="Z247" s="11">
        <f>'OddsRatio_working_3-way'!X247^(1/3)*COS('OddsRatio_working_3-way'!Y247/3)</f>
        <v>0.5393551759274211</v>
      </c>
      <c r="AA247" s="11">
        <f>'OddsRatio_working_3-way'!X247^(1/3)*COS(('OddsRatio_working_3-way'!Y247+2*PI())/3)</f>
        <v>-0.3152286341219811</v>
      </c>
      <c r="AB247" s="11">
        <f>'OddsRatio_working_3-way'!X247^(1/3)*COS(('OddsRatio_working_3-way'!Y247+4*PI())/3)</f>
        <v>-0.22412654180544006</v>
      </c>
      <c r="AC247" s="11">
        <f>'OddsRatio_working_3-way'!X247^(1/3)*SIN('OddsRatio_working_3-way'!Y247/3)</f>
        <v>5.2597817522693137E-2</v>
      </c>
      <c r="AD247" s="11">
        <f>'OddsRatio_working_3-way'!X247^(1/3)*SIN(('OddsRatio_working_3-way'!Y247+2*PI())/3)</f>
        <v>0.44079637525442517</v>
      </c>
      <c r="AE247" s="11">
        <f>'OddsRatio_working_3-way'!X247^(1/3)*SIN(('OddsRatio_working_3-way'!Y247+4*PI())/3)</f>
        <v>-0.49339419277711827</v>
      </c>
      <c r="AF247" s="11">
        <f>-'OddsRatio_working_3-way'!U247/(3*'OddsRatio_working_3-way'!X247^(1/3))*COS(('OddsRatio_working_3-way'!Y247)/3)</f>
        <v>0.53935517592742099</v>
      </c>
      <c r="AG247" s="11">
        <f>-'OddsRatio_working_3-way'!U247/(3*'OddsRatio_working_3-way'!X247^(1/3))*COS(('OddsRatio_working_3-way'!Y247+2*PI())/3)</f>
        <v>-0.31522863412198104</v>
      </c>
      <c r="AH247" s="11">
        <f>-'OddsRatio_working_3-way'!U247/(3*'OddsRatio_working_3-way'!X247^(1/3))*COS(('OddsRatio_working_3-way'!Y247+4*PI())/3)</f>
        <v>-0.22412654180544003</v>
      </c>
      <c r="AI247" s="11">
        <f>'OddsRatio_working_3-way'!U247/(3*'OddsRatio_working_3-way'!X247^(1/3))*SIN(('OddsRatio_working_3-way'!Y247)/3)</f>
        <v>-5.2597817522693123E-2</v>
      </c>
      <c r="AJ247" s="11">
        <f>'OddsRatio_working_3-way'!U247/(3*'OddsRatio_working_3-way'!X247^(1/3))*SIN(('OddsRatio_working_3-way'!Y247+2*PI())/3)</f>
        <v>-0.44079637525442511</v>
      </c>
      <c r="AK247" s="11">
        <f>'OddsRatio_working_3-way'!U247/(3*'OddsRatio_working_3-way'!X247^(1/3))*SIN(('OddsRatio_working_3-way'!Y247+4*PI())/3)</f>
        <v>0.49339419277711816</v>
      </c>
      <c r="AL247" s="11">
        <f>'OddsRatio_working_3-way'!Z247+'OddsRatio_working_3-way'!AF247</f>
        <v>1.0787103518548422</v>
      </c>
      <c r="AM247" s="11">
        <f>'OddsRatio_working_3-way'!AA247+'OddsRatio_working_3-way'!AG247</f>
        <v>-0.6304572682439622</v>
      </c>
      <c r="AN247" s="11">
        <f>'OddsRatio_working_3-way'!AB247+'OddsRatio_working_3-way'!AH247</f>
        <v>-0.44825308361088012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1.0787103518548422</v>
      </c>
      <c r="AS247" s="11">
        <f>IF(('OddsRatio_working_3-way'!X247=0),IF(Q247&gt;0,-Q247^(1/3),(-Q247)^(1/3)),'OddsRatio_working_3-way'!AM247-'OddsRatio_working_3-way'!R247/3)</f>
        <v>-0.6304572682439622</v>
      </c>
      <c r="AT247" s="11">
        <f>IF(('OddsRatio_working_3-way'!X247=0),IF(Q247&gt;0,-Q247^(1/3),(-Q247)^(1/3)),'OddsRatio_working_3-way'!AN247-'OddsRatio_working_3-way'!R247/3)</f>
        <v>-0.44825308361088012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2.39</v>
      </c>
      <c r="B248" s="4">
        <f>IF('True_Odds_Calculator_3-way'!B249="","",'True_Odds_Calculator_3-way'!B249)</f>
        <v>3.03</v>
      </c>
      <c r="C248" s="4">
        <f>IF('True_Odds_Calculator_3-way'!C249="","",'True_Odds_Calculator_3-way'!C249)</f>
        <v>3.32</v>
      </c>
      <c r="D248" s="9">
        <f t="shared" si="52"/>
        <v>0.40042342872406522</v>
      </c>
      <c r="E248" s="9">
        <f t="shared" si="53"/>
        <v>0.31379571747656271</v>
      </c>
      <c r="F248" s="9">
        <f t="shared" si="54"/>
        <v>0.28578085379937224</v>
      </c>
      <c r="G248" s="9">
        <f t="shared" si="55"/>
        <v>1.0772347978042451</v>
      </c>
      <c r="H248" s="9">
        <f t="shared" si="56"/>
        <v>2.4973563689479006</v>
      </c>
      <c r="I248" s="9">
        <f t="shared" si="57"/>
        <v>3.1867866395426181</v>
      </c>
      <c r="J248" s="9">
        <f t="shared" si="58"/>
        <v>3.4991847309058488</v>
      </c>
      <c r="K248" s="11">
        <f t="shared" si="59"/>
        <v>0.41841004184100417</v>
      </c>
      <c r="L248" s="11">
        <f t="shared" si="60"/>
        <v>0.33003300330033003</v>
      </c>
      <c r="M248" s="11">
        <f t="shared" si="61"/>
        <v>0.30120481927710846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-0.27228280119941228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0.2387444471119492</v>
      </c>
      <c r="Q248" s="11">
        <f>2*'OddsRatio_working_3-way'!K248*'OddsRatio_working_3-way'!L248*'OddsRatio_working_3-way'!M248</f>
        <v>8.3186218505905643E-2</v>
      </c>
      <c r="R248" s="11">
        <f t="shared" si="62"/>
        <v>0</v>
      </c>
      <c r="S248" s="11">
        <f t="shared" si="63"/>
        <v>-0.8768252936295432</v>
      </c>
      <c r="T248" s="11">
        <f t="shared" si="64"/>
        <v>-0.30551403959217532</v>
      </c>
      <c r="U248" s="11">
        <f>'OddsRatio_working_3-way'!S248-'OddsRatio_working_3-way'!R248^2/3</f>
        <v>-0.8768252936295432</v>
      </c>
      <c r="V248" s="11">
        <f>'OddsRatio_working_3-way'!S248*'OddsRatio_working_3-way'!R248/3-2*'OddsRatio_working_3-way'!R248^3/27-'OddsRatio_working_3-way'!T248</f>
        <v>0.30551403959217532</v>
      </c>
      <c r="W248" s="11">
        <f>'OddsRatio_working_3-way'!V248^2+4*'OddsRatio_working_3-way'!U248^3/27</f>
        <v>-6.5312602181257368E-3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0.15801114565597502</v>
      </c>
      <c r="Y248" s="11">
        <f>IF('OddsRatio_working_3-way'!W248&gt;=0,IF('OddsRatio_working_3-way'!V248+SQRT('OddsRatio_working_3-way'!W248)&gt;0,0,PI()),ACOS('OddsRatio_working_3-way'!V248/(2*'OddsRatio_working_3-way'!X248)))</f>
        <v>0.25860218679820068</v>
      </c>
      <c r="Z248" s="11">
        <f>'OddsRatio_working_3-way'!X248^(1/3)*COS('OddsRatio_working_3-way'!Y248/3)</f>
        <v>0.53861739890212257</v>
      </c>
      <c r="AA248" s="11">
        <f>'OddsRatio_working_3-way'!X248^(1/3)*COS(('OddsRatio_working_3-way'!Y248+2*PI())/3)</f>
        <v>-0.30961746533789503</v>
      </c>
      <c r="AB248" s="11">
        <f>'OddsRatio_working_3-way'!X248^(1/3)*COS(('OddsRatio_working_3-way'!Y248+4*PI())/3)</f>
        <v>-0.22899993356422771</v>
      </c>
      <c r="AC248" s="11">
        <f>'OddsRatio_working_3-way'!X248^(1/3)*SIN('OddsRatio_working_3-way'!Y248/3)</f>
        <v>4.6544553670930223E-2</v>
      </c>
      <c r="AD248" s="11">
        <f>'OddsRatio_working_3-way'!X248^(1/3)*SIN(('OddsRatio_working_3-way'!Y248+2*PI())/3)</f>
        <v>0.44318407353406974</v>
      </c>
      <c r="AE248" s="11">
        <f>'OddsRatio_working_3-way'!X248^(1/3)*SIN(('OddsRatio_working_3-way'!Y248+4*PI())/3)</f>
        <v>-0.48972862720499977</v>
      </c>
      <c r="AF248" s="11">
        <f>-'OddsRatio_working_3-way'!U248/(3*'OddsRatio_working_3-way'!X248^(1/3))*COS(('OddsRatio_working_3-way'!Y248)/3)</f>
        <v>0.53861739890212268</v>
      </c>
      <c r="AG248" s="11">
        <f>-'OddsRatio_working_3-way'!U248/(3*'OddsRatio_working_3-way'!X248^(1/3))*COS(('OddsRatio_working_3-way'!Y248+2*PI())/3)</f>
        <v>-0.30961746533789508</v>
      </c>
      <c r="AH248" s="11">
        <f>-'OddsRatio_working_3-way'!U248/(3*'OddsRatio_working_3-way'!X248^(1/3))*COS(('OddsRatio_working_3-way'!Y248+4*PI())/3)</f>
        <v>-0.22899993356422774</v>
      </c>
      <c r="AI248" s="11">
        <f>'OddsRatio_working_3-way'!U248/(3*'OddsRatio_working_3-way'!X248^(1/3))*SIN(('OddsRatio_working_3-way'!Y248)/3)</f>
        <v>-4.6544553670930237E-2</v>
      </c>
      <c r="AJ248" s="11">
        <f>'OddsRatio_working_3-way'!U248/(3*'OddsRatio_working_3-way'!X248^(1/3))*SIN(('OddsRatio_working_3-way'!Y248+2*PI())/3)</f>
        <v>-0.4431840735340698</v>
      </c>
      <c r="AK248" s="11">
        <f>'OddsRatio_working_3-way'!U248/(3*'OddsRatio_working_3-way'!X248^(1/3))*SIN(('OddsRatio_working_3-way'!Y248+4*PI())/3)</f>
        <v>0.48972862720499988</v>
      </c>
      <c r="AL248" s="11">
        <f>'OddsRatio_working_3-way'!Z248+'OddsRatio_working_3-way'!AF248</f>
        <v>1.0772347978042451</v>
      </c>
      <c r="AM248" s="11">
        <f>'OddsRatio_working_3-way'!AA248+'OddsRatio_working_3-way'!AG248</f>
        <v>-0.61923493067579005</v>
      </c>
      <c r="AN248" s="11">
        <f>'OddsRatio_working_3-way'!AB248+'OddsRatio_working_3-way'!AH248</f>
        <v>-0.45799986712845542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1.0772347978042451</v>
      </c>
      <c r="AS248" s="11">
        <f>IF(('OddsRatio_working_3-way'!X248=0),IF(Q248&gt;0,-Q248^(1/3),(-Q248)^(1/3)),'OddsRatio_working_3-way'!AM248-'OddsRatio_working_3-way'!R248/3)</f>
        <v>-0.61923493067579005</v>
      </c>
      <c r="AT248" s="11">
        <f>IF(('OddsRatio_working_3-way'!X248=0),IF(Q248&gt;0,-Q248^(1/3),(-Q248)^(1/3)),'OddsRatio_working_3-way'!AN248-'OddsRatio_working_3-way'!R248/3)</f>
        <v>-0.45799986712845542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3.77</v>
      </c>
      <c r="B249" s="4">
        <f>IF('True_Odds_Calculator_3-way'!B250="","",'True_Odds_Calculator_3-way'!B250)</f>
        <v>3.27</v>
      </c>
      <c r="C249" s="4">
        <f>IF('True_Odds_Calculator_3-way'!C250="","",'True_Odds_Calculator_3-way'!C250)</f>
        <v>2.08</v>
      </c>
      <c r="D249" s="9">
        <f t="shared" si="52"/>
        <v>0.24998756285605775</v>
      </c>
      <c r="E249" s="9">
        <f t="shared" si="53"/>
        <v>0.28913041632132885</v>
      </c>
      <c r="F249" s="9">
        <f t="shared" si="54"/>
        <v>0.46088202082261309</v>
      </c>
      <c r="G249" s="9">
        <f t="shared" si="55"/>
        <v>1.0831043336473836</v>
      </c>
      <c r="H249" s="9">
        <f t="shared" si="56"/>
        <v>4.0001990042032514</v>
      </c>
      <c r="I249" s="9">
        <f t="shared" si="57"/>
        <v>3.4586468373795616</v>
      </c>
      <c r="J249" s="9">
        <f t="shared" si="58"/>
        <v>2.1697526803391747</v>
      </c>
      <c r="K249" s="11">
        <f t="shared" si="59"/>
        <v>0.26525198938992045</v>
      </c>
      <c r="L249" s="11">
        <f t="shared" si="60"/>
        <v>0.3058103975535168</v>
      </c>
      <c r="M249" s="11">
        <f t="shared" si="61"/>
        <v>0.48076923076923073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-0.26483595371848823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0.23867063265500957</v>
      </c>
      <c r="Q249" s="11">
        <f>2*'OddsRatio_working_3-way'!K249*'OddsRatio_working_3-way'!L249*'OddsRatio_working_3-way'!M249</f>
        <v>7.7996938776146912E-2</v>
      </c>
      <c r="R249" s="11">
        <f t="shared" si="62"/>
        <v>0</v>
      </c>
      <c r="S249" s="11">
        <f t="shared" si="63"/>
        <v>-0.90120177907833643</v>
      </c>
      <c r="T249" s="11">
        <f t="shared" si="64"/>
        <v>-0.29451038531971779</v>
      </c>
      <c r="U249" s="11">
        <f>'OddsRatio_working_3-way'!S249-'OddsRatio_working_3-way'!R249^2/3</f>
        <v>-0.90120177907833643</v>
      </c>
      <c r="V249" s="11">
        <f>'OddsRatio_working_3-way'!S249*'OddsRatio_working_3-way'!R249/3-2*'OddsRatio_working_3-way'!R249^3/27-'OddsRatio_working_3-way'!T249</f>
        <v>0.29451038531971779</v>
      </c>
      <c r="W249" s="11">
        <f>'OddsRatio_working_3-way'!V249^2+4*'OddsRatio_working_3-way'!U249^3/27</f>
        <v>-2.1696851373354017E-2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0.16464599785184778</v>
      </c>
      <c r="Y249" s="11">
        <f>IF('OddsRatio_working_3-way'!W249&gt;=0,IF('OddsRatio_working_3-way'!V249+SQRT('OddsRatio_working_3-way'!W249)&gt;0,0,PI()),ACOS('OddsRatio_working_3-way'!V249/(2*'OddsRatio_working_3-way'!X249)))</f>
        <v>0.46376527112013854</v>
      </c>
      <c r="Z249" s="11">
        <f>'OddsRatio_working_3-way'!X249^(1/3)*COS('OddsRatio_working_3-way'!Y249/3)</f>
        <v>0.54155216682369189</v>
      </c>
      <c r="AA249" s="11">
        <f>'OddsRatio_working_3-way'!X249^(1/3)*COS(('OddsRatio_working_3-way'!Y249+2*PI())/3)</f>
        <v>-0.34386084739181166</v>
      </c>
      <c r="AB249" s="11">
        <f>'OddsRatio_working_3-way'!X249^(1/3)*COS(('OddsRatio_working_3-way'!Y249+4*PI())/3)</f>
        <v>-0.19769131943188037</v>
      </c>
      <c r="AC249" s="11">
        <f>'OddsRatio_working_3-way'!X249^(1/3)*SIN('OddsRatio_working_3-way'!Y249/3)</f>
        <v>8.4391016314987105E-2</v>
      </c>
      <c r="AD249" s="11">
        <f>'OddsRatio_working_3-way'!X249^(1/3)*SIN(('OddsRatio_working_3-way'!Y249+2*PI())/3)</f>
        <v>0.42680242578633198</v>
      </c>
      <c r="AE249" s="11">
        <f>'OddsRatio_working_3-way'!X249^(1/3)*SIN(('OddsRatio_working_3-way'!Y249+4*PI())/3)</f>
        <v>-0.5111934421013189</v>
      </c>
      <c r="AF249" s="11">
        <f>-'OddsRatio_working_3-way'!U249/(3*'OddsRatio_working_3-way'!X249^(1/3))*COS(('OddsRatio_working_3-way'!Y249)/3)</f>
        <v>0.54155216682369178</v>
      </c>
      <c r="AG249" s="11">
        <f>-'OddsRatio_working_3-way'!U249/(3*'OddsRatio_working_3-way'!X249^(1/3))*COS(('OddsRatio_working_3-way'!Y249+2*PI())/3)</f>
        <v>-0.34386084739181161</v>
      </c>
      <c r="AH249" s="11">
        <f>-'OddsRatio_working_3-way'!U249/(3*'OddsRatio_working_3-way'!X249^(1/3))*COS(('OddsRatio_working_3-way'!Y249+4*PI())/3)</f>
        <v>-0.19769131943188034</v>
      </c>
      <c r="AI249" s="11">
        <f>'OddsRatio_working_3-way'!U249/(3*'OddsRatio_working_3-way'!X249^(1/3))*SIN(('OddsRatio_working_3-way'!Y249)/3)</f>
        <v>-8.4391016314987091E-2</v>
      </c>
      <c r="AJ249" s="11">
        <f>'OddsRatio_working_3-way'!U249/(3*'OddsRatio_working_3-way'!X249^(1/3))*SIN(('OddsRatio_working_3-way'!Y249+2*PI())/3)</f>
        <v>-0.42680242578633193</v>
      </c>
      <c r="AK249" s="11">
        <f>'OddsRatio_working_3-way'!U249/(3*'OddsRatio_working_3-way'!X249^(1/3))*SIN(('OddsRatio_working_3-way'!Y249+4*PI())/3)</f>
        <v>0.51119344210131878</v>
      </c>
      <c r="AL249" s="11">
        <f>'OddsRatio_working_3-way'!Z249+'OddsRatio_working_3-way'!AF249</f>
        <v>1.0831043336473836</v>
      </c>
      <c r="AM249" s="11">
        <f>'OddsRatio_working_3-way'!AA249+'OddsRatio_working_3-way'!AG249</f>
        <v>-0.68772169478362333</v>
      </c>
      <c r="AN249" s="11">
        <f>'OddsRatio_working_3-way'!AB249+'OddsRatio_working_3-way'!AH249</f>
        <v>-0.39538263886376068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1.0831043336473836</v>
      </c>
      <c r="AS249" s="11">
        <f>IF(('OddsRatio_working_3-way'!X249=0),IF(Q249&gt;0,-Q249^(1/3),(-Q249)^(1/3)),'OddsRatio_working_3-way'!AM249-'OddsRatio_working_3-way'!R249/3)</f>
        <v>-0.68772169478362333</v>
      </c>
      <c r="AT249" s="11">
        <f>IF(('OddsRatio_working_3-way'!X249=0),IF(Q249&gt;0,-Q249^(1/3),(-Q249)^(1/3)),'OddsRatio_working_3-way'!AN249-'OddsRatio_working_3-way'!R249/3)</f>
        <v>-0.39538263886376068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2.11</v>
      </c>
      <c r="B250" s="4">
        <f>IF('True_Odds_Calculator_3-way'!B251="","",'True_Odds_Calculator_3-way'!B251)</f>
        <v>3.59</v>
      </c>
      <c r="C250" s="4">
        <f>IF('True_Odds_Calculator_3-way'!C251="","",'True_Odds_Calculator_3-way'!C251)</f>
        <v>3.69</v>
      </c>
      <c r="D250" s="9">
        <f t="shared" si="52"/>
        <v>0.46485416814756481</v>
      </c>
      <c r="E250" s="9">
        <f t="shared" si="53"/>
        <v>0.27128487481310665</v>
      </c>
      <c r="F250" s="9">
        <f t="shared" si="54"/>
        <v>0.26386095703932871</v>
      </c>
      <c r="G250" s="9">
        <f t="shared" si="55"/>
        <v>1.0371281900094251</v>
      </c>
      <c r="H250" s="9">
        <f t="shared" si="56"/>
        <v>2.1512122909104621</v>
      </c>
      <c r="I250" s="9">
        <f t="shared" si="57"/>
        <v>3.6861620121244103</v>
      </c>
      <c r="J250" s="9">
        <f t="shared" si="58"/>
        <v>3.7898748311253532</v>
      </c>
      <c r="K250" s="11">
        <f t="shared" si="59"/>
        <v>0.47393364928909953</v>
      </c>
      <c r="L250" s="11">
        <f t="shared" si="60"/>
        <v>0.2785515320334262</v>
      </c>
      <c r="M250" s="11">
        <f t="shared" si="61"/>
        <v>0.2710027100271003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-0.27667616852276466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0.22861124464655252</v>
      </c>
      <c r="Q250" s="11">
        <f>2*'OddsRatio_working_3-way'!K250*'OddsRatio_working_3-way'!L250*'OddsRatio_working_3-way'!M250</f>
        <v>7.1552815225838048E-2</v>
      </c>
      <c r="R250" s="11">
        <f t="shared" si="62"/>
        <v>0</v>
      </c>
      <c r="S250" s="11">
        <f t="shared" si="63"/>
        <v>-0.82627732582520064</v>
      </c>
      <c r="T250" s="11">
        <f t="shared" si="64"/>
        <v>-0.25861575143198773</v>
      </c>
      <c r="U250" s="11">
        <f>'OddsRatio_working_3-way'!S250-'OddsRatio_working_3-way'!R250^2/3</f>
        <v>-0.82627732582520064</v>
      </c>
      <c r="V250" s="11">
        <f>'OddsRatio_working_3-way'!S250*'OddsRatio_working_3-way'!R250/3-2*'OddsRatio_working_3-way'!R250^3/27-'OddsRatio_working_3-way'!T250</f>
        <v>0.25861575143198773</v>
      </c>
      <c r="W250" s="11">
        <f>'OddsRatio_working_3-way'!V250^2+4*'OddsRatio_working_3-way'!U250^3/27</f>
        <v>-1.6692382721267551E-2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0.14454626388288216</v>
      </c>
      <c r="Y250" s="11">
        <f>IF('OddsRatio_working_3-way'!W250&gt;=0,IF('OddsRatio_working_3-way'!V250+SQRT('OddsRatio_working_3-way'!W250)&gt;0,0,PI()),ACOS('OddsRatio_working_3-way'!V250/(2*'OddsRatio_working_3-way'!X250)))</f>
        <v>0.46331077039176893</v>
      </c>
      <c r="Z250" s="11">
        <f>'OddsRatio_working_3-way'!X250^(1/3)*COS('OddsRatio_working_3-way'!Y250/3)</f>
        <v>0.51856409500471268</v>
      </c>
      <c r="AA250" s="11">
        <f>'OddsRatio_working_3-way'!X250^(1/3)*COS(('OddsRatio_working_3-way'!Y250+2*PI())/3)</f>
        <v>-0.32919478586424361</v>
      </c>
      <c r="AB250" s="11">
        <f>'OddsRatio_working_3-way'!X250^(1/3)*COS(('OddsRatio_working_3-way'!Y250+4*PI())/3)</f>
        <v>-0.18936930914046943</v>
      </c>
      <c r="AC250" s="11">
        <f>'OddsRatio_working_3-way'!X250^(1/3)*SIN('OddsRatio_working_3-way'!Y250/3)</f>
        <v>8.0728276626038986E-2</v>
      </c>
      <c r="AD250" s="11">
        <f>'OddsRatio_working_3-way'!X250^(1/3)*SIN(('OddsRatio_working_3-way'!Y250+2*PI())/3)</f>
        <v>0.40872554145154882</v>
      </c>
      <c r="AE250" s="11">
        <f>'OddsRatio_working_3-way'!X250^(1/3)*SIN(('OddsRatio_working_3-way'!Y250+4*PI())/3)</f>
        <v>-0.4894538180775877</v>
      </c>
      <c r="AF250" s="11">
        <f>-'OddsRatio_working_3-way'!U250/(3*'OddsRatio_working_3-way'!X250^(1/3))*COS(('OddsRatio_working_3-way'!Y250)/3)</f>
        <v>0.51856409500471246</v>
      </c>
      <c r="AG250" s="11">
        <f>-'OddsRatio_working_3-way'!U250/(3*'OddsRatio_working_3-way'!X250^(1/3))*COS(('OddsRatio_working_3-way'!Y250+2*PI())/3)</f>
        <v>-0.32919478586424344</v>
      </c>
      <c r="AH250" s="11">
        <f>-'OddsRatio_working_3-way'!U250/(3*'OddsRatio_working_3-way'!X250^(1/3))*COS(('OddsRatio_working_3-way'!Y250+4*PI())/3)</f>
        <v>-0.18936930914046937</v>
      </c>
      <c r="AI250" s="11">
        <f>'OddsRatio_working_3-way'!U250/(3*'OddsRatio_working_3-way'!X250^(1/3))*SIN(('OddsRatio_working_3-way'!Y250)/3)</f>
        <v>-8.0728276626038958E-2</v>
      </c>
      <c r="AJ250" s="11">
        <f>'OddsRatio_working_3-way'!U250/(3*'OddsRatio_working_3-way'!X250^(1/3))*SIN(('OddsRatio_working_3-way'!Y250+2*PI())/3)</f>
        <v>-0.40872554145154866</v>
      </c>
      <c r="AK250" s="11">
        <f>'OddsRatio_working_3-way'!U250/(3*'OddsRatio_working_3-way'!X250^(1/3))*SIN(('OddsRatio_working_3-way'!Y250+4*PI())/3)</f>
        <v>0.48945381807758748</v>
      </c>
      <c r="AL250" s="11">
        <f>'OddsRatio_working_3-way'!Z250+'OddsRatio_working_3-way'!AF250</f>
        <v>1.0371281900094251</v>
      </c>
      <c r="AM250" s="11">
        <f>'OddsRatio_working_3-way'!AA250+'OddsRatio_working_3-way'!AG250</f>
        <v>-0.65838957172848711</v>
      </c>
      <c r="AN250" s="11">
        <f>'OddsRatio_working_3-way'!AB250+'OddsRatio_working_3-way'!AH250</f>
        <v>-0.3787386182809388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1.0371281900094251</v>
      </c>
      <c r="AS250" s="11">
        <f>IF(('OddsRatio_working_3-way'!X250=0),IF(Q250&gt;0,-Q250^(1/3),(-Q250)^(1/3)),'OddsRatio_working_3-way'!AM250-'OddsRatio_working_3-way'!R250/3)</f>
        <v>-0.65838957172848711</v>
      </c>
      <c r="AT250" s="11">
        <f>IF(('OddsRatio_working_3-way'!X250=0),IF(Q250&gt;0,-Q250^(1/3),(-Q250)^(1/3)),'OddsRatio_working_3-way'!AN250-'OddsRatio_working_3-way'!R250/3)</f>
        <v>-0.3787386182809388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11.2</v>
      </c>
      <c r="B251" s="4">
        <f>IF('True_Odds_Calculator_3-way'!B252="","",'True_Odds_Calculator_3-way'!B252)</f>
        <v>5.5</v>
      </c>
      <c r="C251" s="4">
        <f>IF('True_Odds_Calculator_3-way'!C252="","",'True_Odds_Calculator_3-way'!C252)</f>
        <v>1.32</v>
      </c>
      <c r="D251" s="9">
        <f t="shared" si="52"/>
        <v>8.3777481295686879E-2</v>
      </c>
      <c r="E251" s="9">
        <f t="shared" si="53"/>
        <v>0.17167752421053548</v>
      </c>
      <c r="F251" s="9">
        <f t="shared" si="54"/>
        <v>0.74454499449377742</v>
      </c>
      <c r="G251" s="9">
        <f t="shared" si="55"/>
        <v>1.0721942906213671</v>
      </c>
      <c r="H251" s="9">
        <f t="shared" si="56"/>
        <v>11.936381764337943</v>
      </c>
      <c r="I251" s="9">
        <f t="shared" si="57"/>
        <v>5.8248743077961525</v>
      </c>
      <c r="J251" s="9">
        <f t="shared" si="58"/>
        <v>1.3431021729988375</v>
      </c>
      <c r="K251" s="11">
        <f t="shared" si="59"/>
        <v>8.9285714285714288E-2</v>
      </c>
      <c r="L251" s="11">
        <f t="shared" si="60"/>
        <v>0.18181818181818182</v>
      </c>
      <c r="M251" s="11">
        <f t="shared" si="61"/>
        <v>0.75757575757575757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-0.18063754427390777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0.18472058244785519</v>
      </c>
      <c r="Q251" s="11">
        <f>2*'OddsRatio_working_3-way'!K251*'OddsRatio_working_3-way'!L251*'OddsRatio_working_3-way'!M251</f>
        <v>2.4596615505706416E-2</v>
      </c>
      <c r="R251" s="11">
        <f t="shared" si="62"/>
        <v>0</v>
      </c>
      <c r="S251" s="11">
        <f t="shared" si="63"/>
        <v>-1.0226034858387809</v>
      </c>
      <c r="T251" s="11">
        <f t="shared" si="64"/>
        <v>-0.13616557734204804</v>
      </c>
      <c r="U251" s="11">
        <f>'OddsRatio_working_3-way'!S251-'OddsRatio_working_3-way'!R251^2/3</f>
        <v>-1.0226034858387809</v>
      </c>
      <c r="V251" s="11">
        <f>'OddsRatio_working_3-way'!S251*'OddsRatio_working_3-way'!R251/3-2*'OddsRatio_working_3-way'!R251^3/27-'OddsRatio_working_3-way'!T251</f>
        <v>0.13616557734204804</v>
      </c>
      <c r="W251" s="11">
        <f>'OddsRatio_working_3-way'!V251^2+4*'OddsRatio_working_3-way'!U251^3/27</f>
        <v>-0.13988186276942369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0.19901188860361896</v>
      </c>
      <c r="Y251" s="11">
        <f>IF('OddsRatio_working_3-way'!W251&gt;=0,IF('OddsRatio_working_3-way'!V251+SQRT('OddsRatio_working_3-way'!W251)&gt;0,0,PI()),ACOS('OddsRatio_working_3-way'!V251/(2*'OddsRatio_working_3-way'!X251)))</f>
        <v>1.2216411000049185</v>
      </c>
      <c r="Z251" s="11">
        <f>'OddsRatio_working_3-way'!X251^(1/3)*COS('OddsRatio_working_3-way'!Y251/3)</f>
        <v>0.53609714531068353</v>
      </c>
      <c r="AA251" s="11">
        <f>'OddsRatio_working_3-way'!X251^(1/3)*COS(('OddsRatio_working_3-way'!Y251+2*PI())/3)</f>
        <v>-0.46830031310220288</v>
      </c>
      <c r="AB251" s="11">
        <f>'OddsRatio_working_3-way'!X251^(1/3)*COS(('OddsRatio_working_3-way'!Y251+4*PI())/3)</f>
        <v>-6.7796832208480845E-2</v>
      </c>
      <c r="AC251" s="11">
        <f>'OddsRatio_working_3-way'!X251^(1/3)*SIN('OddsRatio_working_3-way'!Y251/3)</f>
        <v>0.23123079250537285</v>
      </c>
      <c r="AD251" s="11">
        <f>'OddsRatio_working_3-way'!X251^(1/3)*SIN(('OddsRatio_working_3-way'!Y251+2*PI())/3)</f>
        <v>0.34865835048268334</v>
      </c>
      <c r="AE251" s="11">
        <f>'OddsRatio_working_3-way'!X251^(1/3)*SIN(('OddsRatio_working_3-way'!Y251+4*PI())/3)</f>
        <v>-0.57988914298805594</v>
      </c>
      <c r="AF251" s="11">
        <f>-'OddsRatio_working_3-way'!U251/(3*'OddsRatio_working_3-way'!X251^(1/3))*COS(('OddsRatio_working_3-way'!Y251)/3)</f>
        <v>0.53609714531068353</v>
      </c>
      <c r="AG251" s="11">
        <f>-'OddsRatio_working_3-way'!U251/(3*'OddsRatio_working_3-way'!X251^(1/3))*COS(('OddsRatio_working_3-way'!Y251+2*PI())/3)</f>
        <v>-0.46830031310220288</v>
      </c>
      <c r="AH251" s="11">
        <f>-'OddsRatio_working_3-way'!U251/(3*'OddsRatio_working_3-way'!X251^(1/3))*COS(('OddsRatio_working_3-way'!Y251+4*PI())/3)</f>
        <v>-6.7796832208480845E-2</v>
      </c>
      <c r="AI251" s="11">
        <f>'OddsRatio_working_3-way'!U251/(3*'OddsRatio_working_3-way'!X251^(1/3))*SIN(('OddsRatio_working_3-way'!Y251)/3)</f>
        <v>-0.23123079250537285</v>
      </c>
      <c r="AJ251" s="11">
        <f>'OddsRatio_working_3-way'!U251/(3*'OddsRatio_working_3-way'!X251^(1/3))*SIN(('OddsRatio_working_3-way'!Y251+2*PI())/3)</f>
        <v>-0.34865835048268334</v>
      </c>
      <c r="AK251" s="11">
        <f>'OddsRatio_working_3-way'!U251/(3*'OddsRatio_working_3-way'!X251^(1/3))*SIN(('OddsRatio_working_3-way'!Y251+4*PI())/3)</f>
        <v>0.57988914298805594</v>
      </c>
      <c r="AL251" s="11">
        <f>'OddsRatio_working_3-way'!Z251+'OddsRatio_working_3-way'!AF251</f>
        <v>1.0721942906213671</v>
      </c>
      <c r="AM251" s="11">
        <f>'OddsRatio_working_3-way'!AA251+'OddsRatio_working_3-way'!AG251</f>
        <v>-0.93660062620440576</v>
      </c>
      <c r="AN251" s="11">
        <f>'OddsRatio_working_3-way'!AB251+'OddsRatio_working_3-way'!AH251</f>
        <v>-0.13559366441696169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1.0721942906213671</v>
      </c>
      <c r="AS251" s="11">
        <f>IF(('OddsRatio_working_3-way'!X251=0),IF(Q251&gt;0,-Q251^(1/3),(-Q251)^(1/3)),'OddsRatio_working_3-way'!AM251-'OddsRatio_working_3-way'!R251/3)</f>
        <v>-0.93660062620440576</v>
      </c>
      <c r="AT251" s="11">
        <f>IF(('OddsRatio_working_3-way'!X251=0),IF(Q251&gt;0,-Q251^(1/3),(-Q251)^(1/3)),'OddsRatio_working_3-way'!AN251-'OddsRatio_working_3-way'!R251/3)</f>
        <v>-0.13559366441696169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1.81</v>
      </c>
      <c r="B252" s="4">
        <f>IF('True_Odds_Calculator_3-way'!B253="","",'True_Odds_Calculator_3-way'!B253)</f>
        <v>3.6</v>
      </c>
      <c r="C252" s="4">
        <f>IF('True_Odds_Calculator_3-way'!C253="","",'True_Odds_Calculator_3-way'!C253)</f>
        <v>4.7699999999999996</v>
      </c>
      <c r="D252" s="9">
        <f t="shared" si="52"/>
        <v>0.53621311678480843</v>
      </c>
      <c r="E252" s="9">
        <f t="shared" si="53"/>
        <v>0.26480814072772518</v>
      </c>
      <c r="F252" s="9">
        <f t="shared" si="54"/>
        <v>0.19897874248746633</v>
      </c>
      <c r="G252" s="9">
        <f t="shared" si="55"/>
        <v>1.0678149808500219</v>
      </c>
      <c r="H252" s="9">
        <f t="shared" si="56"/>
        <v>1.8649301344885176</v>
      </c>
      <c r="I252" s="9">
        <f t="shared" si="57"/>
        <v>3.7763189502100563</v>
      </c>
      <c r="J252" s="9">
        <f t="shared" si="58"/>
        <v>5.0256624778045822</v>
      </c>
      <c r="K252" s="11">
        <f t="shared" si="59"/>
        <v>0.5524861878453039</v>
      </c>
      <c r="L252" s="11">
        <f t="shared" si="60"/>
        <v>0.27777777777777779</v>
      </c>
      <c r="M252" s="11">
        <f t="shared" si="61"/>
        <v>0.20964360587002098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-0.25544667987073899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0.23100691991202438</v>
      </c>
      <c r="Q252" s="11">
        <f>2*'OddsRatio_working_3-way'!K252*'OddsRatio_working_3-way'!L252*'OddsRatio_working_3-way'!M252</f>
        <v>6.4347331451817383E-2</v>
      </c>
      <c r="R252" s="11">
        <f t="shared" si="62"/>
        <v>0</v>
      </c>
      <c r="S252" s="11">
        <f t="shared" si="63"/>
        <v>-0.90432539592575012</v>
      </c>
      <c r="T252" s="11">
        <f t="shared" si="64"/>
        <v>-0.25190122449185243</v>
      </c>
      <c r="U252" s="11">
        <f>'OddsRatio_working_3-way'!S252-'OddsRatio_working_3-way'!R252^2/3</f>
        <v>-0.90432539592575012</v>
      </c>
      <c r="V252" s="11">
        <f>'OddsRatio_working_3-way'!S252*'OddsRatio_working_3-way'!R252/3-2*'OddsRatio_working_3-way'!R252^3/27-'OddsRatio_working_3-way'!T252</f>
        <v>0.25190122449185243</v>
      </c>
      <c r="W252" s="11">
        <f>'OddsRatio_working_3-way'!V252^2+4*'OddsRatio_working_3-way'!U252^3/27</f>
        <v>-4.6110411241489083E-2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0.16550274781856625</v>
      </c>
      <c r="Y252" s="11">
        <f>IF('OddsRatio_working_3-way'!W252&gt;=0,IF('OddsRatio_working_3-way'!V252+SQRT('OddsRatio_working_3-way'!W252)&gt;0,0,PI()),ACOS('OddsRatio_working_3-way'!V252/(2*'OddsRatio_working_3-way'!X252)))</f>
        <v>0.70591504262902349</v>
      </c>
      <c r="Z252" s="11">
        <f>'OddsRatio_working_3-way'!X252^(1/3)*COS('OddsRatio_working_3-way'!Y252/3)</f>
        <v>0.53390749042501096</v>
      </c>
      <c r="AA252" s="11">
        <f>'OddsRatio_working_3-way'!X252^(1/3)*COS(('OddsRatio_working_3-way'!Y252+2*PI())/3)</f>
        <v>-0.3778069938454961</v>
      </c>
      <c r="AB252" s="11">
        <f>'OddsRatio_working_3-way'!X252^(1/3)*COS(('OddsRatio_working_3-way'!Y252+4*PI())/3)</f>
        <v>-0.15610049657951502</v>
      </c>
      <c r="AC252" s="11">
        <f>'OddsRatio_working_3-way'!X252^(1/3)*SIN('OddsRatio_working_3-way'!Y252/3)</f>
        <v>0.12800230587760331</v>
      </c>
      <c r="AD252" s="11">
        <f>'OddsRatio_working_3-way'!X252^(1/3)*SIN(('OddsRatio_working_3-way'!Y252+2*PI())/3)</f>
        <v>0.39837629704005484</v>
      </c>
      <c r="AE252" s="11">
        <f>'OddsRatio_working_3-way'!X252^(1/3)*SIN(('OddsRatio_working_3-way'!Y252+4*PI())/3)</f>
        <v>-0.52637860291765803</v>
      </c>
      <c r="AF252" s="11">
        <f>-'OddsRatio_working_3-way'!U252/(3*'OddsRatio_working_3-way'!X252^(1/3))*COS(('OddsRatio_working_3-way'!Y252)/3)</f>
        <v>0.53390749042501096</v>
      </c>
      <c r="AG252" s="11">
        <f>-'OddsRatio_working_3-way'!U252/(3*'OddsRatio_working_3-way'!X252^(1/3))*COS(('OddsRatio_working_3-way'!Y252+2*PI())/3)</f>
        <v>-0.3778069938454961</v>
      </c>
      <c r="AH252" s="11">
        <f>-'OddsRatio_working_3-way'!U252/(3*'OddsRatio_working_3-way'!X252^(1/3))*COS(('OddsRatio_working_3-way'!Y252+4*PI())/3)</f>
        <v>-0.15610049657951502</v>
      </c>
      <c r="AI252" s="11">
        <f>'OddsRatio_working_3-way'!U252/(3*'OddsRatio_working_3-way'!X252^(1/3))*SIN(('OddsRatio_working_3-way'!Y252)/3)</f>
        <v>-0.12800230587760331</v>
      </c>
      <c r="AJ252" s="11">
        <f>'OddsRatio_working_3-way'!U252/(3*'OddsRatio_working_3-way'!X252^(1/3))*SIN(('OddsRatio_working_3-way'!Y252+2*PI())/3)</f>
        <v>-0.39837629704005484</v>
      </c>
      <c r="AK252" s="11">
        <f>'OddsRatio_working_3-way'!U252/(3*'OddsRatio_working_3-way'!X252^(1/3))*SIN(('OddsRatio_working_3-way'!Y252+4*PI())/3)</f>
        <v>0.52637860291765803</v>
      </c>
      <c r="AL252" s="11">
        <f>'OddsRatio_working_3-way'!Z252+'OddsRatio_working_3-way'!AF252</f>
        <v>1.0678149808500219</v>
      </c>
      <c r="AM252" s="11">
        <f>'OddsRatio_working_3-way'!AA252+'OddsRatio_working_3-way'!AG252</f>
        <v>-0.75561398769099219</v>
      </c>
      <c r="AN252" s="11">
        <f>'OddsRatio_working_3-way'!AB252+'OddsRatio_working_3-way'!AH252</f>
        <v>-0.31220099315903005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1.0678149808500219</v>
      </c>
      <c r="AS252" s="11">
        <f>IF(('OddsRatio_working_3-way'!X252=0),IF(Q252&gt;0,-Q252^(1/3),(-Q252)^(1/3)),'OddsRatio_working_3-way'!AM252-'OddsRatio_working_3-way'!R252/3)</f>
        <v>-0.75561398769099219</v>
      </c>
      <c r="AT252" s="11">
        <f>IF(('OddsRatio_working_3-way'!X252=0),IF(Q252&gt;0,-Q252^(1/3),(-Q252)^(1/3)),'OddsRatio_working_3-way'!AN252-'OddsRatio_working_3-way'!R252/3)</f>
        <v>-0.31220099315903005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2.02</v>
      </c>
      <c r="B253" s="4">
        <f>IF('True_Odds_Calculator_3-way'!B254="","",'True_Odds_Calculator_3-way'!B254)</f>
        <v>3.23</v>
      </c>
      <c r="C253" s="4">
        <f>IF('True_Odds_Calculator_3-way'!C254="","",'True_Odds_Calculator_3-way'!C254)</f>
        <v>4.25</v>
      </c>
      <c r="D253" s="9">
        <f t="shared" si="52"/>
        <v>0.47940805311803952</v>
      </c>
      <c r="E253" s="9">
        <f t="shared" si="53"/>
        <v>0.29637638424556501</v>
      </c>
      <c r="F253" s="9">
        <f t="shared" si="54"/>
        <v>0.22421556263639539</v>
      </c>
      <c r="G253" s="9">
        <f t="shared" si="55"/>
        <v>1.0646134505448419</v>
      </c>
      <c r="H253" s="9">
        <f t="shared" si="56"/>
        <v>2.0859057195557384</v>
      </c>
      <c r="I253" s="9">
        <f t="shared" si="57"/>
        <v>3.3740879947149973</v>
      </c>
      <c r="J253" s="9">
        <f t="shared" si="58"/>
        <v>4.4599937142707367</v>
      </c>
      <c r="K253" s="11">
        <f t="shared" si="59"/>
        <v>0.49504950495049505</v>
      </c>
      <c r="L253" s="11">
        <f t="shared" si="60"/>
        <v>0.30959752321981426</v>
      </c>
      <c r="M253" s="11">
        <f t="shared" si="61"/>
        <v>0.23529411764705882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-0.26659105539036865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0.23440697739415173</v>
      </c>
      <c r="Q253" s="11">
        <f>2*'OddsRatio_working_3-way'!K253*'OddsRatio_working_3-way'!L253*'OddsRatio_working_3-way'!M253</f>
        <v>7.2125223813585146E-2</v>
      </c>
      <c r="R253" s="11">
        <f t="shared" si="62"/>
        <v>0</v>
      </c>
      <c r="S253" s="11">
        <f t="shared" si="63"/>
        <v>-0.87927547700694664</v>
      </c>
      <c r="T253" s="11">
        <f t="shared" si="64"/>
        <v>-0.27054630061752205</v>
      </c>
      <c r="U253" s="11">
        <f>'OddsRatio_working_3-way'!S253-'OddsRatio_working_3-way'!R253^2/3</f>
        <v>-0.87927547700694664</v>
      </c>
      <c r="V253" s="11">
        <f>'OddsRatio_working_3-way'!S253*'OddsRatio_working_3-way'!R253/3-2*'OddsRatio_working_3-way'!R253^3/27-'OddsRatio_working_3-way'!T253</f>
        <v>0.27054630061752205</v>
      </c>
      <c r="W253" s="11">
        <f>'OddsRatio_working_3-way'!V253^2+4*'OddsRatio_working_3-way'!U253^3/27</f>
        <v>-2.7514354574296351E-2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0.15867392299313313</v>
      </c>
      <c r="Y253" s="11">
        <f>IF('OddsRatio_working_3-way'!W253&gt;=0,IF('OddsRatio_working_3-way'!V253+SQRT('OddsRatio_working_3-way'!W253)&gt;0,0,PI()),ACOS('OddsRatio_working_3-way'!V253/(2*'OddsRatio_working_3-way'!X253)))</f>
        <v>0.55000313556223279</v>
      </c>
      <c r="Z253" s="11">
        <f>'OddsRatio_working_3-way'!X253^(1/3)*COS('OddsRatio_working_3-way'!Y253/3)</f>
        <v>0.53230672527242096</v>
      </c>
      <c r="AA253" s="11">
        <f>'OddsRatio_working_3-way'!X253^(1/3)*COS(('OddsRatio_working_3-way'!Y253+2*PI())/3)</f>
        <v>-0.35162869196608298</v>
      </c>
      <c r="AB253" s="11">
        <f>'OddsRatio_working_3-way'!X253^(1/3)*COS(('OddsRatio_working_3-way'!Y253+4*PI())/3)</f>
        <v>-0.18067803330633833</v>
      </c>
      <c r="AC253" s="11">
        <f>'OddsRatio_working_3-way'!X253^(1/3)*SIN('OddsRatio_working_3-way'!Y253/3)</f>
        <v>9.8698408795347622E-2</v>
      </c>
      <c r="AD253" s="11">
        <f>'OddsRatio_working_3-way'!X253^(1/3)*SIN(('OddsRatio_working_3-way'!Y253+2*PI())/3)</f>
        <v>0.41164194229354684</v>
      </c>
      <c r="AE253" s="11">
        <f>'OddsRatio_working_3-way'!X253^(1/3)*SIN(('OddsRatio_working_3-way'!Y253+4*PI())/3)</f>
        <v>-0.51034035108889431</v>
      </c>
      <c r="AF253" s="11">
        <f>-'OddsRatio_working_3-way'!U253/(3*'OddsRatio_working_3-way'!X253^(1/3))*COS(('OddsRatio_working_3-way'!Y253)/3)</f>
        <v>0.53230672527242096</v>
      </c>
      <c r="AG253" s="11">
        <f>-'OddsRatio_working_3-way'!U253/(3*'OddsRatio_working_3-way'!X253^(1/3))*COS(('OddsRatio_working_3-way'!Y253+2*PI())/3)</f>
        <v>-0.35162869196608298</v>
      </c>
      <c r="AH253" s="11">
        <f>-'OddsRatio_working_3-way'!U253/(3*'OddsRatio_working_3-way'!X253^(1/3))*COS(('OddsRatio_working_3-way'!Y253+4*PI())/3)</f>
        <v>-0.18067803330633833</v>
      </c>
      <c r="AI253" s="11">
        <f>'OddsRatio_working_3-way'!U253/(3*'OddsRatio_working_3-way'!X253^(1/3))*SIN(('OddsRatio_working_3-way'!Y253)/3)</f>
        <v>-9.8698408795347622E-2</v>
      </c>
      <c r="AJ253" s="11">
        <f>'OddsRatio_working_3-way'!U253/(3*'OddsRatio_working_3-way'!X253^(1/3))*SIN(('OddsRatio_working_3-way'!Y253+2*PI())/3)</f>
        <v>-0.41164194229354684</v>
      </c>
      <c r="AK253" s="11">
        <f>'OddsRatio_working_3-way'!U253/(3*'OddsRatio_working_3-way'!X253^(1/3))*SIN(('OddsRatio_working_3-way'!Y253+4*PI())/3)</f>
        <v>0.51034035108889431</v>
      </c>
      <c r="AL253" s="11">
        <f>'OddsRatio_working_3-way'!Z253+'OddsRatio_working_3-way'!AF253</f>
        <v>1.0646134505448419</v>
      </c>
      <c r="AM253" s="11">
        <f>'OddsRatio_working_3-way'!AA253+'OddsRatio_working_3-way'!AG253</f>
        <v>-0.70325738393216597</v>
      </c>
      <c r="AN253" s="11">
        <f>'OddsRatio_working_3-way'!AB253+'OddsRatio_working_3-way'!AH253</f>
        <v>-0.36135606661267666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1.0646134505448419</v>
      </c>
      <c r="AS253" s="11">
        <f>IF(('OddsRatio_working_3-way'!X253=0),IF(Q253&gt;0,-Q253^(1/3),(-Q253)^(1/3)),'OddsRatio_working_3-way'!AM253-'OddsRatio_working_3-way'!R253/3)</f>
        <v>-0.70325738393216597</v>
      </c>
      <c r="AT253" s="11">
        <f>IF(('OddsRatio_working_3-way'!X253=0),IF(Q253&gt;0,-Q253^(1/3),(-Q253)^(1/3)),'OddsRatio_working_3-way'!AN253-'OddsRatio_working_3-way'!R253/3)</f>
        <v>-0.36135606661267666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1.65</v>
      </c>
      <c r="B254" s="4">
        <f>IF('True_Odds_Calculator_3-way'!B255="","",'True_Odds_Calculator_3-way'!B255)</f>
        <v>3.79</v>
      </c>
      <c r="C254" s="4">
        <f>IF('True_Odds_Calculator_3-way'!C255="","",'True_Odds_Calculator_3-way'!C255)</f>
        <v>5.86</v>
      </c>
      <c r="D254" s="9">
        <f t="shared" si="52"/>
        <v>0.58893809121444585</v>
      </c>
      <c r="E254" s="9">
        <f t="shared" si="53"/>
        <v>0.25025602741306363</v>
      </c>
      <c r="F254" s="9">
        <f t="shared" si="54"/>
        <v>0.16080588137249066</v>
      </c>
      <c r="G254" s="9">
        <f t="shared" si="55"/>
        <v>1.0738020617567563</v>
      </c>
      <c r="H254" s="9">
        <f t="shared" si="56"/>
        <v>1.6979713401418912</v>
      </c>
      <c r="I254" s="9">
        <f t="shared" si="57"/>
        <v>3.9959077523013495</v>
      </c>
      <c r="J254" s="9">
        <f t="shared" si="58"/>
        <v>6.218678020137836</v>
      </c>
      <c r="K254" s="11">
        <f t="shared" si="59"/>
        <v>0.60606060606060608</v>
      </c>
      <c r="L254" s="11">
        <f t="shared" si="60"/>
        <v>0.26385224274406333</v>
      </c>
      <c r="M254" s="11">
        <f t="shared" si="61"/>
        <v>0.17064846416382251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-0.24050995606282999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0.22649432358834684</v>
      </c>
      <c r="Q254" s="11">
        <f>2*'OddsRatio_working_3-way'!K254*'OddsRatio_working_3-way'!L254*'OddsRatio_working_3-way'!M254</f>
        <v>5.4576945442975137E-2</v>
      </c>
      <c r="R254" s="11">
        <f t="shared" si="62"/>
        <v>0</v>
      </c>
      <c r="S254" s="11">
        <f t="shared" si="63"/>
        <v>-0.94172535430998228</v>
      </c>
      <c r="T254" s="11">
        <f t="shared" si="64"/>
        <v>-0.22692177212288728</v>
      </c>
      <c r="U254" s="11">
        <f>'OddsRatio_working_3-way'!S254-'OddsRatio_working_3-way'!R254^2/3</f>
        <v>-0.94172535430998228</v>
      </c>
      <c r="V254" s="11">
        <f>'OddsRatio_working_3-way'!S254*'OddsRatio_working_3-way'!R254/3-2*'OddsRatio_working_3-way'!R254^3/27-'OddsRatio_working_3-way'!T254</f>
        <v>0.22692177212288728</v>
      </c>
      <c r="W254" s="11">
        <f>'OddsRatio_working_3-way'!V254^2+4*'OddsRatio_working_3-way'!U254^3/27</f>
        <v>-7.2234801047860772E-2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0.17587516290770874</v>
      </c>
      <c r="Y254" s="11">
        <f>IF('OddsRatio_working_3-way'!W254&gt;=0,IF('OddsRatio_working_3-way'!V254+SQRT('OddsRatio_working_3-way'!W254)&gt;0,0,PI()),ACOS('OddsRatio_working_3-way'!V254/(2*'OddsRatio_working_3-way'!X254)))</f>
        <v>0.86961376300095661</v>
      </c>
      <c r="Z254" s="11">
        <f>'OddsRatio_working_3-way'!X254^(1/3)*COS('OddsRatio_working_3-way'!Y254/3)</f>
        <v>0.53690103087837826</v>
      </c>
      <c r="AA254" s="11">
        <f>'OddsRatio_working_3-way'!X254^(1/3)*COS(('OddsRatio_working_3-way'!Y254+2*PI())/3)</f>
        <v>-0.40713829737688056</v>
      </c>
      <c r="AB254" s="11">
        <f>'OddsRatio_working_3-way'!X254^(1/3)*COS(('OddsRatio_working_3-way'!Y254+4*PI())/3)</f>
        <v>-0.12976273350149786</v>
      </c>
      <c r="AC254" s="11">
        <f>'OddsRatio_working_3-way'!X254^(1/3)*SIN('OddsRatio_working_3-way'!Y254/3)</f>
        <v>0.16014285647007642</v>
      </c>
      <c r="AD254" s="11">
        <f>'OddsRatio_working_3-way'!X254^(1/3)*SIN(('OddsRatio_working_3-way'!Y254+2*PI())/3)</f>
        <v>0.38489850382369067</v>
      </c>
      <c r="AE254" s="11">
        <f>'OddsRatio_working_3-way'!X254^(1/3)*SIN(('OddsRatio_working_3-way'!Y254+4*PI())/3)</f>
        <v>-0.54504136029376715</v>
      </c>
      <c r="AF254" s="11">
        <f>-'OddsRatio_working_3-way'!U254/(3*'OddsRatio_working_3-way'!X254^(1/3))*COS(('OddsRatio_working_3-way'!Y254)/3)</f>
        <v>0.53690103087837815</v>
      </c>
      <c r="AG254" s="11">
        <f>-'OddsRatio_working_3-way'!U254/(3*'OddsRatio_working_3-way'!X254^(1/3))*COS(('OddsRatio_working_3-way'!Y254+2*PI())/3)</f>
        <v>-0.40713829737688045</v>
      </c>
      <c r="AH254" s="11">
        <f>-'OddsRatio_working_3-way'!U254/(3*'OddsRatio_working_3-way'!X254^(1/3))*COS(('OddsRatio_working_3-way'!Y254+4*PI())/3)</f>
        <v>-0.12976273350149783</v>
      </c>
      <c r="AI254" s="11">
        <f>'OddsRatio_working_3-way'!U254/(3*'OddsRatio_working_3-way'!X254^(1/3))*SIN(('OddsRatio_working_3-way'!Y254)/3)</f>
        <v>-0.16014285647007639</v>
      </c>
      <c r="AJ254" s="11">
        <f>'OddsRatio_working_3-way'!U254/(3*'OddsRatio_working_3-way'!X254^(1/3))*SIN(('OddsRatio_working_3-way'!Y254+2*PI())/3)</f>
        <v>-0.38489850382369062</v>
      </c>
      <c r="AK254" s="11">
        <f>'OddsRatio_working_3-way'!U254/(3*'OddsRatio_working_3-way'!X254^(1/3))*SIN(('OddsRatio_working_3-way'!Y254+4*PI())/3)</f>
        <v>0.54504136029376704</v>
      </c>
      <c r="AL254" s="11">
        <f>'OddsRatio_working_3-way'!Z254+'OddsRatio_working_3-way'!AF254</f>
        <v>1.0738020617567563</v>
      </c>
      <c r="AM254" s="11">
        <f>'OddsRatio_working_3-way'!AA254+'OddsRatio_working_3-way'!AG254</f>
        <v>-0.81427659475376102</v>
      </c>
      <c r="AN254" s="11">
        <f>'OddsRatio_working_3-way'!AB254+'OddsRatio_working_3-way'!AH254</f>
        <v>-0.25952546700299572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1.0738020617567563</v>
      </c>
      <c r="AS254" s="11">
        <f>IF(('OddsRatio_working_3-way'!X254=0),IF(Q254&gt;0,-Q254^(1/3),(-Q254)^(1/3)),'OddsRatio_working_3-way'!AM254-'OddsRatio_working_3-way'!R254/3)</f>
        <v>-0.81427659475376102</v>
      </c>
      <c r="AT254" s="11">
        <f>IF(('OddsRatio_working_3-way'!X254=0),IF(Q254&gt;0,-Q254^(1/3),(-Q254)^(1/3)),'OddsRatio_working_3-way'!AN254-'OddsRatio_working_3-way'!R254/3)</f>
        <v>-0.25952546700299572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3.14</v>
      </c>
      <c r="B255" s="4">
        <f>IF('True_Odds_Calculator_3-way'!B256="","",'True_Odds_Calculator_3-way'!B256)</f>
        <v>3.58</v>
      </c>
      <c r="C255" s="4">
        <f>IF('True_Odds_Calculator_3-way'!C256="","",'True_Odds_Calculator_3-way'!C256)</f>
        <v>2.27</v>
      </c>
      <c r="D255" s="9">
        <f t="shared" si="52"/>
        <v>0.30598183285047698</v>
      </c>
      <c r="E255" s="9">
        <f t="shared" si="53"/>
        <v>0.26777201796550765</v>
      </c>
      <c r="F255" s="9">
        <f t="shared" si="54"/>
        <v>0.42624614918401549</v>
      </c>
      <c r="G255" s="9">
        <f t="shared" si="55"/>
        <v>1.0598915357868517</v>
      </c>
      <c r="H255" s="9">
        <f t="shared" si="56"/>
        <v>3.2681678865838624</v>
      </c>
      <c r="I255" s="9">
        <f t="shared" si="57"/>
        <v>3.7345201623300772</v>
      </c>
      <c r="J255" s="9">
        <f t="shared" si="58"/>
        <v>2.3460622504493012</v>
      </c>
      <c r="K255" s="11">
        <f t="shared" si="59"/>
        <v>0.31847133757961782</v>
      </c>
      <c r="L255" s="11">
        <f t="shared" si="60"/>
        <v>0.27932960893854747</v>
      </c>
      <c r="M255" s="11">
        <f t="shared" si="61"/>
        <v>0.44052863436123346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-0.274788572747105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0.23474064333200978</v>
      </c>
      <c r="Q255" s="11">
        <f>2*'OddsRatio_working_3-way'!K255*'OddsRatio_working_3-way'!L255*'OddsRatio_working_3-way'!M255</f>
        <v>7.8377510294494079E-2</v>
      </c>
      <c r="R255" s="11">
        <f t="shared" si="62"/>
        <v>0</v>
      </c>
      <c r="S255" s="11">
        <f t="shared" si="63"/>
        <v>-0.85425911632812923</v>
      </c>
      <c r="T255" s="11">
        <f t="shared" si="64"/>
        <v>-0.28522841947516836</v>
      </c>
      <c r="U255" s="11">
        <f>'OddsRatio_working_3-way'!S255-'OddsRatio_working_3-way'!R255^2/3</f>
        <v>-0.85425911632812923</v>
      </c>
      <c r="V255" s="11">
        <f>'OddsRatio_working_3-way'!S255*'OddsRatio_working_3-way'!R255/3-2*'OddsRatio_working_3-way'!R255^3/27-'OddsRatio_working_3-way'!T255</f>
        <v>0.28522841947516836</v>
      </c>
      <c r="W255" s="11">
        <f>'OddsRatio_working_3-way'!V255^2+4*'OddsRatio_working_3-way'!U255^3/27</f>
        <v>-1.100074414373188E-2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0.15195064611579848</v>
      </c>
      <c r="Y255" s="11">
        <f>IF('OddsRatio_working_3-way'!W255&gt;=0,IF('OddsRatio_working_3-way'!V255+SQRT('OddsRatio_working_3-way'!W255)&gt;0,0,PI()),ACOS('OddsRatio_working_3-way'!V255/(2*'OddsRatio_working_3-way'!X255)))</f>
        <v>0.35237371396775896</v>
      </c>
      <c r="Z255" s="11">
        <f>'OddsRatio_working_3-way'!X255^(1/3)*COS('OddsRatio_working_3-way'!Y255/3)</f>
        <v>0.52994576789342596</v>
      </c>
      <c r="AA255" s="11">
        <f>'OddsRatio_working_3-way'!X255^(1/3)*COS(('OddsRatio_working_3-way'!Y255+2*PI())/3)</f>
        <v>-0.31912905996494445</v>
      </c>
      <c r="AB255" s="11">
        <f>'OddsRatio_working_3-way'!X255^(1/3)*COS(('OddsRatio_working_3-way'!Y255+4*PI())/3)</f>
        <v>-0.2108167079284817</v>
      </c>
      <c r="AC255" s="11">
        <f>'OddsRatio_working_3-way'!X255^(1/3)*SIN('OddsRatio_working_3-way'!Y255/3)</f>
        <v>6.2534165604813355E-2</v>
      </c>
      <c r="AD255" s="11">
        <f>'OddsRatio_working_3-way'!X255^(1/3)*SIN(('OddsRatio_working_3-way'!Y255+2*PI())/3)</f>
        <v>0.42767941482135197</v>
      </c>
      <c r="AE255" s="11">
        <f>'OddsRatio_working_3-way'!X255^(1/3)*SIN(('OddsRatio_working_3-way'!Y255+4*PI())/3)</f>
        <v>-0.49021358042616525</v>
      </c>
      <c r="AF255" s="11">
        <f>-'OddsRatio_working_3-way'!U255/(3*'OddsRatio_working_3-way'!X255^(1/3))*COS(('OddsRatio_working_3-way'!Y255)/3)</f>
        <v>0.52994576789342585</v>
      </c>
      <c r="AG255" s="11">
        <f>-'OddsRatio_working_3-way'!U255/(3*'OddsRatio_working_3-way'!X255^(1/3))*COS(('OddsRatio_working_3-way'!Y255+2*PI())/3)</f>
        <v>-0.31912905996494439</v>
      </c>
      <c r="AH255" s="11">
        <f>-'OddsRatio_working_3-way'!U255/(3*'OddsRatio_working_3-way'!X255^(1/3))*COS(('OddsRatio_working_3-way'!Y255+4*PI())/3)</f>
        <v>-0.21081670792848164</v>
      </c>
      <c r="AI255" s="11">
        <f>'OddsRatio_working_3-way'!U255/(3*'OddsRatio_working_3-way'!X255^(1/3))*SIN(('OddsRatio_working_3-way'!Y255)/3)</f>
        <v>-6.2534165604813341E-2</v>
      </c>
      <c r="AJ255" s="11">
        <f>'OddsRatio_working_3-way'!U255/(3*'OddsRatio_working_3-way'!X255^(1/3))*SIN(('OddsRatio_working_3-way'!Y255+2*PI())/3)</f>
        <v>-0.42767941482135186</v>
      </c>
      <c r="AK255" s="11">
        <f>'OddsRatio_working_3-way'!U255/(3*'OddsRatio_working_3-way'!X255^(1/3))*SIN(('OddsRatio_working_3-way'!Y255+4*PI())/3)</f>
        <v>0.49021358042616514</v>
      </c>
      <c r="AL255" s="11">
        <f>'OddsRatio_working_3-way'!Z255+'OddsRatio_working_3-way'!AF255</f>
        <v>1.0598915357868517</v>
      </c>
      <c r="AM255" s="11">
        <f>'OddsRatio_working_3-way'!AA255+'OddsRatio_working_3-way'!AG255</f>
        <v>-0.6382581199298889</v>
      </c>
      <c r="AN255" s="11">
        <f>'OddsRatio_working_3-way'!AB255+'OddsRatio_working_3-way'!AH255</f>
        <v>-0.42163341585696335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1.0598915357868517</v>
      </c>
      <c r="AS255" s="11">
        <f>IF(('OddsRatio_working_3-way'!X255=0),IF(Q255&gt;0,-Q255^(1/3),(-Q255)^(1/3)),'OddsRatio_working_3-way'!AM255-'OddsRatio_working_3-way'!R255/3)</f>
        <v>-0.6382581199298889</v>
      </c>
      <c r="AT255" s="11">
        <f>IF(('OddsRatio_working_3-way'!X255=0),IF(Q255&gt;0,-Q255^(1/3),(-Q255)^(1/3)),'OddsRatio_working_3-way'!AN255-'OddsRatio_working_3-way'!R255/3)</f>
        <v>-0.42163341585696335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3.06</v>
      </c>
      <c r="B256" s="4">
        <f>IF('True_Odds_Calculator_3-way'!B257="","",'True_Odds_Calculator_3-way'!B257)</f>
        <v>3.16</v>
      </c>
      <c r="C256" s="4">
        <f>IF('True_Odds_Calculator_3-way'!C257="","",'True_Odds_Calculator_3-way'!C257)</f>
        <v>2.5299999999999998</v>
      </c>
      <c r="D256" s="9">
        <f t="shared" si="52"/>
        <v>0.31426726894646168</v>
      </c>
      <c r="E256" s="9">
        <f t="shared" si="53"/>
        <v>0.30414295914053235</v>
      </c>
      <c r="F256" s="9">
        <f t="shared" si="54"/>
        <v>0.38158977191300603</v>
      </c>
      <c r="G256" s="9">
        <f t="shared" si="55"/>
        <v>1.0592256955259094</v>
      </c>
      <c r="H256" s="9">
        <f t="shared" si="56"/>
        <v>3.1820049327833728</v>
      </c>
      <c r="I256" s="9">
        <f t="shared" si="57"/>
        <v>3.2879275023359651</v>
      </c>
      <c r="J256" s="9">
        <f t="shared" si="58"/>
        <v>2.6206153141546409</v>
      </c>
      <c r="K256" s="11">
        <f t="shared" si="59"/>
        <v>0.32679738562091504</v>
      </c>
      <c r="L256" s="11">
        <f t="shared" si="60"/>
        <v>0.31645569620253161</v>
      </c>
      <c r="M256" s="11">
        <f t="shared" si="61"/>
        <v>0.39525691699604748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-0.27828088257367278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0.23503839587234965</v>
      </c>
      <c r="Q256" s="11">
        <f>2*'OddsRatio_working_3-way'!K256*'OddsRatio_working_3-way'!L256*'OddsRatio_working_3-way'!M256</f>
        <v>8.1752485520817292E-2</v>
      </c>
      <c r="R256" s="11">
        <f t="shared" si="62"/>
        <v>0</v>
      </c>
      <c r="S256" s="11">
        <f t="shared" si="63"/>
        <v>-0.84460848944636002</v>
      </c>
      <c r="T256" s="11">
        <f t="shared" si="64"/>
        <v>-0.29377686589438617</v>
      </c>
      <c r="U256" s="11">
        <f>'OddsRatio_working_3-way'!S256-'OddsRatio_working_3-way'!R256^2/3</f>
        <v>-0.84460848944636002</v>
      </c>
      <c r="V256" s="11">
        <f>'OddsRatio_working_3-way'!S256*'OddsRatio_working_3-way'!R256/3-2*'OddsRatio_working_3-way'!R256^3/27-'OddsRatio_working_3-way'!T256</f>
        <v>0.29377686589438617</v>
      </c>
      <c r="W256" s="11">
        <f>'OddsRatio_working_3-way'!V256^2+4*'OddsRatio_working_3-way'!U256^3/27</f>
        <v>-2.9563187744426206E-3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0.14938303594214672</v>
      </c>
      <c r="Y256" s="11">
        <f>IF('OddsRatio_working_3-way'!W256&gt;=0,IF('OddsRatio_working_3-way'!V256+SQRT('OddsRatio_working_3-way'!W256)&gt;0,0,PI()),ACOS('OddsRatio_working_3-way'!V256/(2*'OddsRatio_working_3-way'!X256)))</f>
        <v>0.18300851884852287</v>
      </c>
      <c r="Z256" s="11">
        <f>'OddsRatio_working_3-way'!X256^(1/3)*COS('OddsRatio_working_3-way'!Y256/3)</f>
        <v>0.5296128477629547</v>
      </c>
      <c r="AA256" s="11">
        <f>'OddsRatio_working_3-way'!X256^(1/3)*COS(('OddsRatio_working_3-way'!Y256+2*PI())/3)</f>
        <v>-0.29282063411307196</v>
      </c>
      <c r="AB256" s="11">
        <f>'OddsRatio_working_3-way'!X256^(1/3)*COS(('OddsRatio_working_3-way'!Y256+4*PI())/3)</f>
        <v>-0.23679221364988284</v>
      </c>
      <c r="AC256" s="11">
        <f>'OddsRatio_working_3-way'!X256^(1/3)*SIN('OddsRatio_working_3-way'!Y256/3)</f>
        <v>3.2348023636692036E-2</v>
      </c>
      <c r="AD256" s="11">
        <f>'OddsRatio_working_3-way'!X256^(1/3)*SIN(('OddsRatio_working_3-way'!Y256+2*PI())/3)</f>
        <v>0.44248416851499339</v>
      </c>
      <c r="AE256" s="11">
        <f>'OddsRatio_working_3-way'!X256^(1/3)*SIN(('OddsRatio_working_3-way'!Y256+4*PI())/3)</f>
        <v>-0.47483219215168515</v>
      </c>
      <c r="AF256" s="11">
        <f>-'OddsRatio_working_3-way'!U256/(3*'OddsRatio_working_3-way'!X256^(1/3))*COS(('OddsRatio_working_3-way'!Y256)/3)</f>
        <v>0.52961284776295481</v>
      </c>
      <c r="AG256" s="11">
        <f>-'OddsRatio_working_3-way'!U256/(3*'OddsRatio_working_3-way'!X256^(1/3))*COS(('OddsRatio_working_3-way'!Y256+2*PI())/3)</f>
        <v>-0.29282063411307202</v>
      </c>
      <c r="AH256" s="11">
        <f>-'OddsRatio_working_3-way'!U256/(3*'OddsRatio_working_3-way'!X256^(1/3))*COS(('OddsRatio_working_3-way'!Y256+4*PI())/3)</f>
        <v>-0.2367922136498829</v>
      </c>
      <c r="AI256" s="11">
        <f>'OddsRatio_working_3-way'!U256/(3*'OddsRatio_working_3-way'!X256^(1/3))*SIN(('OddsRatio_working_3-way'!Y256)/3)</f>
        <v>-3.2348023636692043E-2</v>
      </c>
      <c r="AJ256" s="11">
        <f>'OddsRatio_working_3-way'!U256/(3*'OddsRatio_working_3-way'!X256^(1/3))*SIN(('OddsRatio_working_3-way'!Y256+2*PI())/3)</f>
        <v>-0.4424841685149935</v>
      </c>
      <c r="AK256" s="11">
        <f>'OddsRatio_working_3-way'!U256/(3*'OddsRatio_working_3-way'!X256^(1/3))*SIN(('OddsRatio_working_3-way'!Y256+4*PI())/3)</f>
        <v>0.47483219215168526</v>
      </c>
      <c r="AL256" s="11">
        <f>'OddsRatio_working_3-way'!Z256+'OddsRatio_working_3-way'!AF256</f>
        <v>1.0592256955259094</v>
      </c>
      <c r="AM256" s="11">
        <f>'OddsRatio_working_3-way'!AA256+'OddsRatio_working_3-way'!AG256</f>
        <v>-0.58564126822614404</v>
      </c>
      <c r="AN256" s="11">
        <f>'OddsRatio_working_3-way'!AB256+'OddsRatio_working_3-way'!AH256</f>
        <v>-0.47358442729976574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1.0592256955259094</v>
      </c>
      <c r="AS256" s="11">
        <f>IF(('OddsRatio_working_3-way'!X256=0),IF(Q256&gt;0,-Q256^(1/3),(-Q256)^(1/3)),'OddsRatio_working_3-way'!AM256-'OddsRatio_working_3-way'!R256/3)</f>
        <v>-0.58564126822614404</v>
      </c>
      <c r="AT256" s="11">
        <f>IF(('OddsRatio_working_3-way'!X256=0),IF(Q256&gt;0,-Q256^(1/3),(-Q256)^(1/3)),'OddsRatio_working_3-way'!AN256-'OddsRatio_working_3-way'!R256/3)</f>
        <v>-0.47358442729976574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2.44</v>
      </c>
      <c r="B257" s="4">
        <f>IF('True_Odds_Calculator_3-way'!B258="","",'True_Odds_Calculator_3-way'!B258)</f>
        <v>2.78</v>
      </c>
      <c r="C257" s="4">
        <f>IF('True_Odds_Calculator_3-way'!C258="","",'True_Odds_Calculator_3-way'!C258)</f>
        <v>3.72</v>
      </c>
      <c r="D257" s="9">
        <f t="shared" si="52"/>
        <v>0.39591334263773792</v>
      </c>
      <c r="E257" s="9">
        <f t="shared" si="53"/>
        <v>0.34649256364175368</v>
      </c>
      <c r="F257" s="9">
        <f t="shared" si="54"/>
        <v>0.25759409372050834</v>
      </c>
      <c r="G257" s="9">
        <f t="shared" si="55"/>
        <v>1.0595869802551356</v>
      </c>
      <c r="H257" s="9">
        <f t="shared" si="56"/>
        <v>2.5258052515673954</v>
      </c>
      <c r="I257" s="9">
        <f t="shared" si="57"/>
        <v>2.8860648248541407</v>
      </c>
      <c r="J257" s="9">
        <f t="shared" si="58"/>
        <v>3.8820765862939699</v>
      </c>
      <c r="K257" s="11">
        <f t="shared" si="59"/>
        <v>0.4098360655737705</v>
      </c>
      <c r="L257" s="11">
        <f t="shared" si="60"/>
        <v>0.35971223021582738</v>
      </c>
      <c r="M257" s="11">
        <f t="shared" si="61"/>
        <v>0.26881720430107525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-0.27629551567630095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0.23540131406244652</v>
      </c>
      <c r="Q257" s="11">
        <f>2*'OddsRatio_working_3-way'!K257*'OddsRatio_working_3-way'!L257*'OddsRatio_working_3-way'!M257</f>
        <v>7.9259701704527452E-2</v>
      </c>
      <c r="R257" s="11">
        <f t="shared" si="62"/>
        <v>0</v>
      </c>
      <c r="S257" s="11">
        <f t="shared" si="63"/>
        <v>-0.85199107732980806</v>
      </c>
      <c r="T257" s="11">
        <f t="shared" si="64"/>
        <v>-0.28686568260262901</v>
      </c>
      <c r="U257" s="11">
        <f>'OddsRatio_working_3-way'!S257-'OddsRatio_working_3-way'!R257^2/3</f>
        <v>-0.85199107732980806</v>
      </c>
      <c r="V257" s="11">
        <f>'OddsRatio_working_3-way'!S257*'OddsRatio_working_3-way'!R257/3-2*'OddsRatio_working_3-way'!R257^3/27-'OddsRatio_working_3-way'!T257</f>
        <v>0.28686568260262901</v>
      </c>
      <c r="W257" s="11">
        <f>'OddsRatio_working_3-way'!V257^2+4*'OddsRatio_working_3-way'!U257^3/27</f>
        <v>-9.3304175075267781E-3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0.15134590956035041</v>
      </c>
      <c r="Y257" s="11">
        <f>IF('OddsRatio_working_3-way'!W257&gt;=0,IF('OddsRatio_working_3-way'!V257+SQRT('OddsRatio_working_3-way'!W257)&gt;0,0,PI()),ACOS('OddsRatio_working_3-way'!V257/(2*'OddsRatio_working_3-way'!X257)))</f>
        <v>0.3247975605357305</v>
      </c>
      <c r="Z257" s="11">
        <f>'OddsRatio_working_3-way'!X257^(1/3)*COS('OddsRatio_working_3-way'!Y257/3)</f>
        <v>0.52979349012756771</v>
      </c>
      <c r="AA257" s="11">
        <f>'OddsRatio_working_3-way'!X257^(1/3)*COS(('OddsRatio_working_3-way'!Y257+2*PI())/3)</f>
        <v>-0.3147657002993825</v>
      </c>
      <c r="AB257" s="11">
        <f>'OddsRatio_working_3-way'!X257^(1/3)*COS(('OddsRatio_working_3-way'!Y257+4*PI())/3)</f>
        <v>-0.2150277898281853</v>
      </c>
      <c r="AC257" s="11">
        <f>'OddsRatio_working_3-way'!X257^(1/3)*SIN('OddsRatio_working_3-way'!Y257/3)</f>
        <v>5.7583709458956585E-2</v>
      </c>
      <c r="AD257" s="11">
        <f>'OddsRatio_working_3-way'!X257^(1/3)*SIN(('OddsRatio_working_3-way'!Y257+2*PI())/3)</f>
        <v>0.43002276648061555</v>
      </c>
      <c r="AE257" s="11">
        <f>'OddsRatio_working_3-way'!X257^(1/3)*SIN(('OddsRatio_working_3-way'!Y257+4*PI())/3)</f>
        <v>-0.48760647593957201</v>
      </c>
      <c r="AF257" s="11">
        <f>-'OddsRatio_working_3-way'!U257/(3*'OddsRatio_working_3-way'!X257^(1/3))*COS(('OddsRatio_working_3-way'!Y257)/3)</f>
        <v>0.52979349012756782</v>
      </c>
      <c r="AG257" s="11">
        <f>-'OddsRatio_working_3-way'!U257/(3*'OddsRatio_working_3-way'!X257^(1/3))*COS(('OddsRatio_working_3-way'!Y257+2*PI())/3)</f>
        <v>-0.31476570029938256</v>
      </c>
      <c r="AH257" s="11">
        <f>-'OddsRatio_working_3-way'!U257/(3*'OddsRatio_working_3-way'!X257^(1/3))*COS(('OddsRatio_working_3-way'!Y257+4*PI())/3)</f>
        <v>-0.21502778982818535</v>
      </c>
      <c r="AI257" s="11">
        <f>'OddsRatio_working_3-way'!U257/(3*'OddsRatio_working_3-way'!X257^(1/3))*SIN(('OddsRatio_working_3-way'!Y257)/3)</f>
        <v>-5.7583709458956599E-2</v>
      </c>
      <c r="AJ257" s="11">
        <f>'OddsRatio_working_3-way'!U257/(3*'OddsRatio_working_3-way'!X257^(1/3))*SIN(('OddsRatio_working_3-way'!Y257+2*PI())/3)</f>
        <v>-0.4300227664806156</v>
      </c>
      <c r="AK257" s="11">
        <f>'OddsRatio_working_3-way'!U257/(3*'OddsRatio_working_3-way'!X257^(1/3))*SIN(('OddsRatio_working_3-way'!Y257+4*PI())/3)</f>
        <v>0.48760647593957213</v>
      </c>
      <c r="AL257" s="11">
        <f>'OddsRatio_working_3-way'!Z257+'OddsRatio_working_3-way'!AF257</f>
        <v>1.0595869802551356</v>
      </c>
      <c r="AM257" s="11">
        <f>'OddsRatio_working_3-way'!AA257+'OddsRatio_working_3-way'!AG257</f>
        <v>-0.62953140059876511</v>
      </c>
      <c r="AN257" s="11">
        <f>'OddsRatio_working_3-way'!AB257+'OddsRatio_working_3-way'!AH257</f>
        <v>-0.43005557965637065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1.0595869802551356</v>
      </c>
      <c r="AS257" s="11">
        <f>IF(('OddsRatio_working_3-way'!X257=0),IF(Q257&gt;0,-Q257^(1/3),(-Q257)^(1/3)),'OddsRatio_working_3-way'!AM257-'OddsRatio_working_3-way'!R257/3)</f>
        <v>-0.62953140059876511</v>
      </c>
      <c r="AT257" s="11">
        <f>IF(('OddsRatio_working_3-way'!X257=0),IF(Q257&gt;0,-Q257^(1/3),(-Q257)^(1/3)),'OddsRatio_working_3-way'!AN257-'OddsRatio_working_3-way'!R257/3)</f>
        <v>-0.43005557965637065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2.09</v>
      </c>
      <c r="B258" s="4">
        <f>IF('True_Odds_Calculator_3-way'!B259="","",'True_Odds_Calculator_3-way'!B259)</f>
        <v>3.13</v>
      </c>
      <c r="C258" s="4">
        <f>IF('True_Odds_Calculator_3-way'!C259="","",'True_Odds_Calculator_3-way'!C259)</f>
        <v>4.1500000000000004</v>
      </c>
      <c r="D258" s="9">
        <f t="shared" si="52"/>
        <v>0.46341574574283778</v>
      </c>
      <c r="E258" s="9">
        <f t="shared" si="53"/>
        <v>0.30649791630577361</v>
      </c>
      <c r="F258" s="9">
        <f t="shared" si="54"/>
        <v>0.23008633795138889</v>
      </c>
      <c r="G258" s="9">
        <f t="shared" si="55"/>
        <v>1.0622840006373018</v>
      </c>
      <c r="H258" s="9">
        <f t="shared" si="56"/>
        <v>2.1578895606946591</v>
      </c>
      <c r="I258" s="9">
        <f t="shared" si="57"/>
        <v>3.2626649213574526</v>
      </c>
      <c r="J258" s="9">
        <f t="shared" si="58"/>
        <v>4.3461946020075013</v>
      </c>
      <c r="K258" s="11">
        <f t="shared" si="59"/>
        <v>0.47846889952153115</v>
      </c>
      <c r="L258" s="11">
        <f t="shared" si="60"/>
        <v>0.31948881789137379</v>
      </c>
      <c r="M258" s="11">
        <f t="shared" si="61"/>
        <v>0.24096385542168672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-0.2693878069718072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0.23463927710475024</v>
      </c>
      <c r="Q258" s="11">
        <f>2*'OddsRatio_working_3-way'!K258*'OddsRatio_working_3-way'!L258*'OddsRatio_working_3-way'!M258</f>
        <v>7.3670102701648421E-2</v>
      </c>
      <c r="R258" s="11">
        <f t="shared" si="62"/>
        <v>0</v>
      </c>
      <c r="S258" s="11">
        <f t="shared" si="63"/>
        <v>-0.87100927002723039</v>
      </c>
      <c r="T258" s="11">
        <f t="shared" si="64"/>
        <v>-0.273472298281705</v>
      </c>
      <c r="U258" s="11">
        <f>'OddsRatio_working_3-way'!S258-'OddsRatio_working_3-way'!R258^2/3</f>
        <v>-0.87100927002723039</v>
      </c>
      <c r="V258" s="11">
        <f>'OddsRatio_working_3-way'!S258*'OddsRatio_working_3-way'!R258/3-2*'OddsRatio_working_3-way'!R258^3/27-'OddsRatio_working_3-way'!T258</f>
        <v>0.273472298281705</v>
      </c>
      <c r="W258" s="11">
        <f>'OddsRatio_working_3-way'!V258^2+4*'OddsRatio_working_3-way'!U258^3/27</f>
        <v>-2.310881453070425E-2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0.15644161247745281</v>
      </c>
      <c r="Y258" s="11">
        <f>IF('OddsRatio_working_3-way'!W258&gt;=0,IF('OddsRatio_working_3-way'!V258+SQRT('OddsRatio_working_3-way'!W258)&gt;0,0,PI()),ACOS('OddsRatio_working_3-way'!V258/(2*'OddsRatio_working_3-way'!X258)))</f>
        <v>0.50734096220701574</v>
      </c>
      <c r="Z258" s="11">
        <f>'OddsRatio_working_3-way'!X258^(1/3)*COS('OddsRatio_working_3-way'!Y258/3)</f>
        <v>0.531142000318651</v>
      </c>
      <c r="AA258" s="11">
        <f>'OddsRatio_working_3-way'!X258^(1/3)*COS(('OddsRatio_working_3-way'!Y258+2*PI())/3)</f>
        <v>-0.34411047513805337</v>
      </c>
      <c r="AB258" s="11">
        <f>'OddsRatio_working_3-way'!X258^(1/3)*COS(('OddsRatio_working_3-way'!Y258+4*PI())/3)</f>
        <v>-0.18703152518059779</v>
      </c>
      <c r="AC258" s="11">
        <f>'OddsRatio_working_3-way'!X258^(1/3)*SIN('OddsRatio_working_3-way'!Y258/3)</f>
        <v>9.0689574041960805E-2</v>
      </c>
      <c r="AD258" s="11">
        <f>'OddsRatio_working_3-way'!X258^(1/3)*SIN(('OddsRatio_working_3-way'!Y258+2*PI())/3)</f>
        <v>0.41463767827185377</v>
      </c>
      <c r="AE258" s="11">
        <f>'OddsRatio_working_3-way'!X258^(1/3)*SIN(('OddsRatio_working_3-way'!Y258+4*PI())/3)</f>
        <v>-0.50532725231381459</v>
      </c>
      <c r="AF258" s="11">
        <f>-'OddsRatio_working_3-way'!U258/(3*'OddsRatio_working_3-way'!X258^(1/3))*COS(('OddsRatio_working_3-way'!Y258)/3)</f>
        <v>0.53114200031865089</v>
      </c>
      <c r="AG258" s="11">
        <f>-'OddsRatio_working_3-way'!U258/(3*'OddsRatio_working_3-way'!X258^(1/3))*COS(('OddsRatio_working_3-way'!Y258+2*PI())/3)</f>
        <v>-0.34411047513805326</v>
      </c>
      <c r="AH258" s="11">
        <f>-'OddsRatio_working_3-way'!U258/(3*'OddsRatio_working_3-way'!X258^(1/3))*COS(('OddsRatio_working_3-way'!Y258+4*PI())/3)</f>
        <v>-0.18703152518059774</v>
      </c>
      <c r="AI258" s="11">
        <f>'OddsRatio_working_3-way'!U258/(3*'OddsRatio_working_3-way'!X258^(1/3))*SIN(('OddsRatio_working_3-way'!Y258)/3)</f>
        <v>-9.0689574041960791E-2</v>
      </c>
      <c r="AJ258" s="11">
        <f>'OddsRatio_working_3-way'!U258/(3*'OddsRatio_working_3-way'!X258^(1/3))*SIN(('OddsRatio_working_3-way'!Y258+2*PI())/3)</f>
        <v>-0.41463767827185372</v>
      </c>
      <c r="AK258" s="11">
        <f>'OddsRatio_working_3-way'!U258/(3*'OddsRatio_working_3-way'!X258^(1/3))*SIN(('OddsRatio_working_3-way'!Y258+4*PI())/3)</f>
        <v>0.50532725231381448</v>
      </c>
      <c r="AL258" s="11">
        <f>'OddsRatio_working_3-way'!Z258+'OddsRatio_working_3-way'!AF258</f>
        <v>1.0622840006373018</v>
      </c>
      <c r="AM258" s="11">
        <f>'OddsRatio_working_3-way'!AA258+'OddsRatio_working_3-way'!AG258</f>
        <v>-0.68822095027610664</v>
      </c>
      <c r="AN258" s="11">
        <f>'OddsRatio_working_3-way'!AB258+'OddsRatio_working_3-way'!AH258</f>
        <v>-0.37406305036119553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1.0622840006373018</v>
      </c>
      <c r="AS258" s="11">
        <f>IF(('OddsRatio_working_3-way'!X258=0),IF(Q258&gt;0,-Q258^(1/3),(-Q258)^(1/3)),'OddsRatio_working_3-way'!AM258-'OddsRatio_working_3-way'!R258/3)</f>
        <v>-0.68822095027610664</v>
      </c>
      <c r="AT258" s="11">
        <f>IF(('OddsRatio_working_3-way'!X258=0),IF(Q258&gt;0,-Q258^(1/3),(-Q258)^(1/3)),'OddsRatio_working_3-way'!AN258-'OddsRatio_working_3-way'!R258/3)</f>
        <v>-0.37406305036119553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2.58</v>
      </c>
      <c r="B259" s="4">
        <f>IF('True_Odds_Calculator_3-way'!B260="","",'True_Odds_Calculator_3-way'!B260)</f>
        <v>3.1</v>
      </c>
      <c r="C259" s="4">
        <f>IF('True_Odds_Calculator_3-way'!C260="","",'True_Odds_Calculator_3-way'!C260)</f>
        <v>3.05</v>
      </c>
      <c r="D259" s="9">
        <f t="shared" si="52"/>
        <v>0.37421224765133809</v>
      </c>
      <c r="E259" s="9">
        <f t="shared" si="53"/>
        <v>0.31030353872523425</v>
      </c>
      <c r="F259" s="9">
        <f t="shared" si="54"/>
        <v>0.31548421362342788</v>
      </c>
      <c r="G259" s="9">
        <f t="shared" si="55"/>
        <v>1.0584052237062322</v>
      </c>
      <c r="H259" s="9">
        <f t="shared" si="56"/>
        <v>2.6722802534558472</v>
      </c>
      <c r="I259" s="9">
        <f t="shared" si="57"/>
        <v>3.2226509697830874</v>
      </c>
      <c r="J259" s="9">
        <f t="shared" si="58"/>
        <v>3.1697307085977755</v>
      </c>
      <c r="K259" s="11">
        <f t="shared" si="59"/>
        <v>0.38759689922480617</v>
      </c>
      <c r="L259" s="11">
        <f t="shared" si="60"/>
        <v>0.32258064516129031</v>
      </c>
      <c r="M259" s="11">
        <f t="shared" si="61"/>
        <v>0.32786885245901642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-0.2788361024682402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0.23489478927108831</v>
      </c>
      <c r="Q259" s="11">
        <f>2*'OddsRatio_working_3-way'!K259*'OddsRatio_working_3-way'!L259*'OddsRatio_working_3-way'!M259</f>
        <v>8.1987710042264655E-2</v>
      </c>
      <c r="R259" s="11">
        <f t="shared" si="62"/>
        <v>0</v>
      </c>
      <c r="S259" s="11">
        <f t="shared" si="63"/>
        <v>-0.84241167908966574</v>
      </c>
      <c r="T259" s="11">
        <f t="shared" si="64"/>
        <v>-0.29403549008365287</v>
      </c>
      <c r="U259" s="11">
        <f>'OddsRatio_working_3-way'!S259-'OddsRatio_working_3-way'!R259^2/3</f>
        <v>-0.84241167908966574</v>
      </c>
      <c r="V259" s="11">
        <f>'OddsRatio_working_3-way'!S259*'OddsRatio_working_3-way'!R259/3-2*'OddsRatio_working_3-way'!R259^3/27-'OddsRatio_working_3-way'!T259</f>
        <v>0.29403549008365287</v>
      </c>
      <c r="W259" s="11">
        <f>'OddsRatio_working_3-way'!V259^2+4*'OddsRatio_working_3-way'!U259^3/27</f>
        <v>-2.1096065916812179E-3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0.14880060149442872</v>
      </c>
      <c r="Y259" s="11">
        <f>IF('OddsRatio_working_3-way'!W259&gt;=0,IF('OddsRatio_working_3-way'!V259+SQRT('OddsRatio_working_3-way'!W259)&gt;0,0,PI()),ACOS('OddsRatio_working_3-way'!V259/(2*'OddsRatio_working_3-way'!X259)))</f>
        <v>0.15495493926821324</v>
      </c>
      <c r="Z259" s="11">
        <f>'OddsRatio_working_3-way'!X259^(1/3)*COS('OddsRatio_working_3-way'!Y259/3)</f>
        <v>0.52920261185311623</v>
      </c>
      <c r="AA259" s="11">
        <f>'OddsRatio_working_3-way'!X259^(1/3)*COS(('OddsRatio_working_3-way'!Y259+2*PI())/3)</f>
        <v>-0.28829447959106586</v>
      </c>
      <c r="AB259" s="11">
        <f>'OddsRatio_working_3-way'!X259^(1/3)*COS(('OddsRatio_working_3-way'!Y259+4*PI())/3)</f>
        <v>-0.24090813226205043</v>
      </c>
      <c r="AC259" s="11">
        <f>'OddsRatio_working_3-way'!X259^(1/3)*SIN('OddsRatio_working_3-way'!Y259/3)</f>
        <v>2.735852038632015E-2</v>
      </c>
      <c r="AD259" s="11">
        <f>'OddsRatio_working_3-way'!X259^(1/3)*SIN(('OddsRatio_working_3-way'!Y259+2*PI())/3)</f>
        <v>0.44462364542071442</v>
      </c>
      <c r="AE259" s="11">
        <f>'OddsRatio_working_3-way'!X259^(1/3)*SIN(('OddsRatio_working_3-way'!Y259+4*PI())/3)</f>
        <v>-0.47198216580703456</v>
      </c>
      <c r="AF259" s="11">
        <f>-'OddsRatio_working_3-way'!U259/(3*'OddsRatio_working_3-way'!X259^(1/3))*COS(('OddsRatio_working_3-way'!Y259)/3)</f>
        <v>0.52920261185311612</v>
      </c>
      <c r="AG259" s="11">
        <f>-'OddsRatio_working_3-way'!U259/(3*'OddsRatio_working_3-way'!X259^(1/3))*COS(('OddsRatio_working_3-way'!Y259+2*PI())/3)</f>
        <v>-0.2882944795910658</v>
      </c>
      <c r="AH259" s="11">
        <f>-'OddsRatio_working_3-way'!U259/(3*'OddsRatio_working_3-way'!X259^(1/3))*COS(('OddsRatio_working_3-way'!Y259+4*PI())/3)</f>
        <v>-0.24090813226205041</v>
      </c>
      <c r="AI259" s="11">
        <f>'OddsRatio_working_3-way'!U259/(3*'OddsRatio_working_3-way'!X259^(1/3))*SIN(('OddsRatio_working_3-way'!Y259)/3)</f>
        <v>-2.7358520386320147E-2</v>
      </c>
      <c r="AJ259" s="11">
        <f>'OddsRatio_working_3-way'!U259/(3*'OddsRatio_working_3-way'!X259^(1/3))*SIN(('OddsRatio_working_3-way'!Y259+2*PI())/3)</f>
        <v>-0.44462364542071431</v>
      </c>
      <c r="AK259" s="11">
        <f>'OddsRatio_working_3-way'!U259/(3*'OddsRatio_working_3-way'!X259^(1/3))*SIN(('OddsRatio_working_3-way'!Y259+4*PI())/3)</f>
        <v>0.47198216580703445</v>
      </c>
      <c r="AL259" s="11">
        <f>'OddsRatio_working_3-way'!Z259+'OddsRatio_working_3-way'!AF259</f>
        <v>1.0584052237062322</v>
      </c>
      <c r="AM259" s="11">
        <f>'OddsRatio_working_3-way'!AA259+'OddsRatio_working_3-way'!AG259</f>
        <v>-0.5765889591821316</v>
      </c>
      <c r="AN259" s="11">
        <f>'OddsRatio_working_3-way'!AB259+'OddsRatio_working_3-way'!AH259</f>
        <v>-0.48181626452410087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1.0584052237062322</v>
      </c>
      <c r="AS259" s="11">
        <f>IF(('OddsRatio_working_3-way'!X259=0),IF(Q259&gt;0,-Q259^(1/3),(-Q259)^(1/3)),'OddsRatio_working_3-way'!AM259-'OddsRatio_working_3-way'!R259/3)</f>
        <v>-0.5765889591821316</v>
      </c>
      <c r="AT259" s="11">
        <f>IF(('OddsRatio_working_3-way'!X259=0),IF(Q259&gt;0,-Q259^(1/3),(-Q259)^(1/3)),'OddsRatio_working_3-way'!AN259-'OddsRatio_working_3-way'!R259/3)</f>
        <v>-0.48181626452410087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2.73</v>
      </c>
      <c r="B260" s="4">
        <f>IF('True_Odds_Calculator_3-way'!B261="","",'True_Odds_Calculator_3-way'!B261)</f>
        <v>3.31</v>
      </c>
      <c r="C260" s="4">
        <f>IF('True_Odds_Calculator_3-way'!C261="","",'True_Odds_Calculator_3-way'!C261)</f>
        <v>2.62</v>
      </c>
      <c r="D260" s="9">
        <f t="shared" ref="D260:D323" si="65">(K260/(AR260+K260-(AR260*K260)))</f>
        <v>0.34915573302053754</v>
      </c>
      <c r="E260" s="9">
        <f t="shared" ref="E260:E323" si="66">(L260/(AR260+L260-(AR260*L260)))</f>
        <v>0.28661560022545318</v>
      </c>
      <c r="F260" s="9">
        <f t="shared" ref="F260:F323" si="67">(M260/(AR260+M260-(AR260*M260)))</f>
        <v>0.36422866675400939</v>
      </c>
      <c r="G260" s="9">
        <f t="shared" ref="G260:G323" si="68">AR260</f>
        <v>1.0774864147097856</v>
      </c>
      <c r="H260" s="9">
        <f t="shared" ref="H260:H323" si="69">IF(A260="","",1/D260)</f>
        <v>2.8640514974479294</v>
      </c>
      <c r="I260" s="9">
        <f t="shared" ref="I260:I323" si="70">IF(B260="","",1/E260)</f>
        <v>3.4889936179796051</v>
      </c>
      <c r="J260" s="9">
        <f t="shared" ref="J260:J323" si="71">IF(C260="","",1/F260)</f>
        <v>2.7455279918298525</v>
      </c>
      <c r="K260" s="11">
        <f t="shared" ref="K260:K323" si="72">1/A260</f>
        <v>0.36630036630036628</v>
      </c>
      <c r="L260" s="11">
        <f t="shared" ref="L260:L323" si="73">1/B260</f>
        <v>0.30211480362537763</v>
      </c>
      <c r="M260" s="11">
        <f t="shared" ref="M260:M323" si="74">1/C260</f>
        <v>0.38167938931297707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-0.27345203860966882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0.23906967935011567</v>
      </c>
      <c r="Q260" s="11">
        <f>2*'OddsRatio_working_3-way'!K260*'OddsRatio_working_3-way'!L260*'OddsRatio_working_3-way'!M260</f>
        <v>8.4476918498274073E-2</v>
      </c>
      <c r="R260" s="11">
        <f t="shared" ref="R260:R323" si="75">O260/N260</f>
        <v>0</v>
      </c>
      <c r="S260" s="11">
        <f t="shared" ref="S260:S323" si="76">P260/N260</f>
        <v>-0.87426548569772689</v>
      </c>
      <c r="T260" s="11">
        <f t="shared" ref="T260:T323" si="77">Q260/N260</f>
        <v>-0.30892773346209423</v>
      </c>
      <c r="U260" s="11">
        <f>'OddsRatio_working_3-way'!S260-'OddsRatio_working_3-way'!R260^2/3</f>
        <v>-0.87426548569772689</v>
      </c>
      <c r="V260" s="11">
        <f>'OddsRatio_working_3-way'!S260*'OddsRatio_working_3-way'!R260/3-2*'OddsRatio_working_3-way'!R260^3/27-'OddsRatio_working_3-way'!T260</f>
        <v>0.30892773346209423</v>
      </c>
      <c r="W260" s="11">
        <f>'OddsRatio_working_3-way'!V260^2+4*'OddsRatio_working_3-way'!U260^3/27</f>
        <v>-3.5616115398615367E-3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0.15731970318581226</v>
      </c>
      <c r="Y260" s="11">
        <f>IF('OddsRatio_working_3-way'!W260&gt;=0,IF('OddsRatio_working_3-way'!V260+SQRT('OddsRatio_working_3-way'!W260)&gt;0,0,PI()),ACOS('OddsRatio_working_3-way'!V260/(2*'OddsRatio_working_3-way'!X260)))</f>
        <v>0.19083115742584233</v>
      </c>
      <c r="Z260" s="11">
        <f>'OddsRatio_working_3-way'!X260^(1/3)*COS('OddsRatio_working_3-way'!Y260/3)</f>
        <v>0.53874320735489289</v>
      </c>
      <c r="AA260" s="11">
        <f>'OddsRatio_working_3-way'!X260^(1/3)*COS(('OddsRatio_working_3-way'!Y260+2*PI())/3)</f>
        <v>-0.29909009659269903</v>
      </c>
      <c r="AB260" s="11">
        <f>'OddsRatio_working_3-way'!X260^(1/3)*COS(('OddsRatio_working_3-way'!Y260+4*PI())/3)</f>
        <v>-0.239653110762194</v>
      </c>
      <c r="AC260" s="11">
        <f>'OddsRatio_working_3-way'!X260^(1/3)*SIN('OddsRatio_working_3-way'!Y260/3)</f>
        <v>3.4315959769062251E-2</v>
      </c>
      <c r="AD260" s="11">
        <f>'OddsRatio_working_3-way'!X260^(1/3)*SIN(('OddsRatio_working_3-way'!Y260+2*PI())/3)</f>
        <v>0.44940732380111365</v>
      </c>
      <c r="AE260" s="11">
        <f>'OddsRatio_working_3-way'!X260^(1/3)*SIN(('OddsRatio_working_3-way'!Y260+4*PI())/3)</f>
        <v>-0.48372328357017569</v>
      </c>
      <c r="AF260" s="11">
        <f>-'OddsRatio_working_3-way'!U260/(3*'OddsRatio_working_3-way'!X260^(1/3))*COS(('OddsRatio_working_3-way'!Y260)/3)</f>
        <v>0.53874320735489278</v>
      </c>
      <c r="AG260" s="11">
        <f>-'OddsRatio_working_3-way'!U260/(3*'OddsRatio_working_3-way'!X260^(1/3))*COS(('OddsRatio_working_3-way'!Y260+2*PI())/3)</f>
        <v>-0.29909009659269897</v>
      </c>
      <c r="AH260" s="11">
        <f>-'OddsRatio_working_3-way'!U260/(3*'OddsRatio_working_3-way'!X260^(1/3))*COS(('OddsRatio_working_3-way'!Y260+4*PI())/3)</f>
        <v>-0.23965311076219395</v>
      </c>
      <c r="AI260" s="11">
        <f>'OddsRatio_working_3-way'!U260/(3*'OddsRatio_working_3-way'!X260^(1/3))*SIN(('OddsRatio_working_3-way'!Y260)/3)</f>
        <v>-3.4315959769062244E-2</v>
      </c>
      <c r="AJ260" s="11">
        <f>'OddsRatio_working_3-way'!U260/(3*'OddsRatio_working_3-way'!X260^(1/3))*SIN(('OddsRatio_working_3-way'!Y260+2*PI())/3)</f>
        <v>-0.44940732380111353</v>
      </c>
      <c r="AK260" s="11">
        <f>'OddsRatio_working_3-way'!U260/(3*'OddsRatio_working_3-way'!X260^(1/3))*SIN(('OddsRatio_working_3-way'!Y260+4*PI())/3)</f>
        <v>0.48372328357017563</v>
      </c>
      <c r="AL260" s="11">
        <f>'OddsRatio_working_3-way'!Z260+'OddsRatio_working_3-way'!AF260</f>
        <v>1.0774864147097856</v>
      </c>
      <c r="AM260" s="11">
        <f>'OddsRatio_working_3-way'!AA260+'OddsRatio_working_3-way'!AG260</f>
        <v>-0.59818019318539806</v>
      </c>
      <c r="AN260" s="11">
        <f>'OddsRatio_working_3-way'!AB260+'OddsRatio_working_3-way'!AH260</f>
        <v>-0.47930622152438795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1.0774864147097856</v>
      </c>
      <c r="AS260" s="11">
        <f>IF(('OddsRatio_working_3-way'!X260=0),IF(Q260&gt;0,-Q260^(1/3),(-Q260)^(1/3)),'OddsRatio_working_3-way'!AM260-'OddsRatio_working_3-way'!R260/3)</f>
        <v>-0.59818019318539806</v>
      </c>
      <c r="AT260" s="11">
        <f>IF(('OddsRatio_working_3-way'!X260=0),IF(Q260&gt;0,-Q260^(1/3),(-Q260)^(1/3)),'OddsRatio_working_3-way'!AN260-'OddsRatio_working_3-way'!R260/3)</f>
        <v>-0.47930622152438795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2.2400000000000002</v>
      </c>
      <c r="B261" s="4">
        <f>IF('True_Odds_Calculator_3-way'!B262="","",'True_Odds_Calculator_3-way'!B262)</f>
        <v>3.25</v>
      </c>
      <c r="C261" s="4">
        <f>IF('True_Odds_Calculator_3-way'!C262="","",'True_Odds_Calculator_3-way'!C262)</f>
        <v>3.38</v>
      </c>
      <c r="D261" s="9">
        <f t="shared" si="65"/>
        <v>0.42782548916199181</v>
      </c>
      <c r="E261" s="9">
        <f t="shared" si="66"/>
        <v>0.29182281707527491</v>
      </c>
      <c r="F261" s="9">
        <f t="shared" si="67"/>
        <v>0.28035169376273322</v>
      </c>
      <c r="G261" s="9">
        <f t="shared" si="68"/>
        <v>1.078549709675455</v>
      </c>
      <c r="H261" s="9">
        <f t="shared" si="69"/>
        <v>2.3374016399975646</v>
      </c>
      <c r="I261" s="9">
        <f t="shared" si="70"/>
        <v>3.4267368467697739</v>
      </c>
      <c r="J261" s="9">
        <f t="shared" si="71"/>
        <v>3.5669483090275826</v>
      </c>
      <c r="K261" s="11">
        <f t="shared" si="72"/>
        <v>0.4464285714285714</v>
      </c>
      <c r="L261" s="11">
        <f t="shared" si="73"/>
        <v>0.30769230769230771</v>
      </c>
      <c r="M261" s="11">
        <f t="shared" si="74"/>
        <v>0.29585798816568049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-0.26985662266727362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0.23855582287534952</v>
      </c>
      <c r="Q261" s="11">
        <f>2*'OddsRatio_working_3-way'!K261*'OddsRatio_working_3-way'!L261*'OddsRatio_working_3-way'!M261</f>
        <v>8.127966707848365E-2</v>
      </c>
      <c r="R261" s="11">
        <f t="shared" si="75"/>
        <v>0</v>
      </c>
      <c r="S261" s="11">
        <f t="shared" si="76"/>
        <v>-0.88400951778560877</v>
      </c>
      <c r="T261" s="11">
        <f t="shared" si="77"/>
        <v>-0.30119574711605068</v>
      </c>
      <c r="U261" s="11">
        <f>'OddsRatio_working_3-way'!S261-'OddsRatio_working_3-way'!R261^2/3</f>
        <v>-0.88400951778560877</v>
      </c>
      <c r="V261" s="11">
        <f>'OddsRatio_working_3-way'!S261*'OddsRatio_working_3-way'!R261/3-2*'OddsRatio_working_3-way'!R261^3/27-'OddsRatio_working_3-way'!T261</f>
        <v>0.30119574711605068</v>
      </c>
      <c r="W261" s="11">
        <f>'OddsRatio_working_3-way'!V261^2+4*'OddsRatio_working_3-way'!U261^3/27</f>
        <v>-1.1626220798056336E-2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0.15995710274855904</v>
      </c>
      <c r="Y261" s="11">
        <f>IF('OddsRatio_working_3-way'!W261&gt;=0,IF('OddsRatio_working_3-way'!V261+SQRT('OddsRatio_working_3-way'!W261)&gt;0,0,PI()),ACOS('OddsRatio_working_3-way'!V261/(2*'OddsRatio_working_3-way'!X261)))</f>
        <v>0.34377472405510634</v>
      </c>
      <c r="Z261" s="11">
        <f>'OddsRatio_working_3-way'!X261^(1/3)*COS('OddsRatio_working_3-way'!Y261/3)</f>
        <v>0.53927485483772752</v>
      </c>
      <c r="AA261" s="11">
        <f>'OddsRatio_working_3-way'!X261^(1/3)*COS(('OddsRatio_working_3-way'!Y261+2*PI())/3)</f>
        <v>-0.32339012643215187</v>
      </c>
      <c r="AB261" s="11">
        <f>'OddsRatio_working_3-way'!X261^(1/3)*COS(('OddsRatio_working_3-way'!Y261+4*PI())/3)</f>
        <v>-0.21588472840557577</v>
      </c>
      <c r="AC261" s="11">
        <f>'OddsRatio_working_3-way'!X261^(1/3)*SIN('OddsRatio_working_3-way'!Y261/3)</f>
        <v>6.2068270489981758E-2</v>
      </c>
      <c r="AD261" s="11">
        <f>'OddsRatio_working_3-way'!X261^(1/3)*SIN(('OddsRatio_working_3-way'!Y261+2*PI())/3)</f>
        <v>0.43599158866664672</v>
      </c>
      <c r="AE261" s="11">
        <f>'OddsRatio_working_3-way'!X261^(1/3)*SIN(('OddsRatio_working_3-way'!Y261+4*PI())/3)</f>
        <v>-0.49805985915662832</v>
      </c>
      <c r="AF261" s="11">
        <f>-'OddsRatio_working_3-way'!U261/(3*'OddsRatio_working_3-way'!X261^(1/3))*COS(('OddsRatio_working_3-way'!Y261)/3)</f>
        <v>0.53927485483772752</v>
      </c>
      <c r="AG261" s="11">
        <f>-'OddsRatio_working_3-way'!U261/(3*'OddsRatio_working_3-way'!X261^(1/3))*COS(('OddsRatio_working_3-way'!Y261+2*PI())/3)</f>
        <v>-0.32339012643215187</v>
      </c>
      <c r="AH261" s="11">
        <f>-'OddsRatio_working_3-way'!U261/(3*'OddsRatio_working_3-way'!X261^(1/3))*COS(('OddsRatio_working_3-way'!Y261+4*PI())/3)</f>
        <v>-0.21588472840557577</v>
      </c>
      <c r="AI261" s="11">
        <f>'OddsRatio_working_3-way'!U261/(3*'OddsRatio_working_3-way'!X261^(1/3))*SIN(('OddsRatio_working_3-way'!Y261)/3)</f>
        <v>-6.2068270489981758E-2</v>
      </c>
      <c r="AJ261" s="11">
        <f>'OddsRatio_working_3-way'!U261/(3*'OddsRatio_working_3-way'!X261^(1/3))*SIN(('OddsRatio_working_3-way'!Y261+2*PI())/3)</f>
        <v>-0.43599158866664672</v>
      </c>
      <c r="AK261" s="11">
        <f>'OddsRatio_working_3-way'!U261/(3*'OddsRatio_working_3-way'!X261^(1/3))*SIN(('OddsRatio_working_3-way'!Y261+4*PI())/3)</f>
        <v>0.49805985915662832</v>
      </c>
      <c r="AL261" s="11">
        <f>'OddsRatio_working_3-way'!Z261+'OddsRatio_working_3-way'!AF261</f>
        <v>1.078549709675455</v>
      </c>
      <c r="AM261" s="11">
        <f>'OddsRatio_working_3-way'!AA261+'OddsRatio_working_3-way'!AG261</f>
        <v>-0.64678025286430374</v>
      </c>
      <c r="AN261" s="11">
        <f>'OddsRatio_working_3-way'!AB261+'OddsRatio_working_3-way'!AH261</f>
        <v>-0.43176945681115153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1.078549709675455</v>
      </c>
      <c r="AS261" s="11">
        <f>IF(('OddsRatio_working_3-way'!X261=0),IF(Q261&gt;0,-Q261^(1/3),(-Q261)^(1/3)),'OddsRatio_working_3-way'!AM261-'OddsRatio_working_3-way'!R261/3)</f>
        <v>-0.64678025286430374</v>
      </c>
      <c r="AT261" s="11">
        <f>IF(('OddsRatio_working_3-way'!X261=0),IF(Q261&gt;0,-Q261^(1/3),(-Q261)^(1/3)),'OddsRatio_working_3-way'!AN261-'OddsRatio_working_3-way'!R261/3)</f>
        <v>-0.43176945681115153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2.46</v>
      </c>
      <c r="B262" s="4">
        <f>IF('True_Odds_Calculator_3-way'!B263="","",'True_Odds_Calculator_3-way'!B263)</f>
        <v>2.72</v>
      </c>
      <c r="C262" s="4">
        <f>IF('True_Odds_Calculator_3-way'!C263="","",'True_Odds_Calculator_3-way'!C263)</f>
        <v>3.62</v>
      </c>
      <c r="D262" s="9">
        <f t="shared" si="65"/>
        <v>0.38838643165608155</v>
      </c>
      <c r="E262" s="9">
        <f t="shared" si="66"/>
        <v>0.35023925313557902</v>
      </c>
      <c r="F262" s="9">
        <f t="shared" si="67"/>
        <v>0.26137431520833931</v>
      </c>
      <c r="G262" s="9">
        <f t="shared" si="68"/>
        <v>1.0785994793614129</v>
      </c>
      <c r="H262" s="9">
        <f t="shared" si="69"/>
        <v>2.5747552398676632</v>
      </c>
      <c r="I262" s="9">
        <f t="shared" si="70"/>
        <v>2.8551911045016305</v>
      </c>
      <c r="J262" s="9">
        <f t="shared" si="71"/>
        <v>3.8259306359269014</v>
      </c>
      <c r="K262" s="11">
        <f t="shared" si="72"/>
        <v>0.4065040650406504</v>
      </c>
      <c r="L262" s="11">
        <f t="shared" si="73"/>
        <v>0.36764705882352938</v>
      </c>
      <c r="M262" s="11">
        <f t="shared" si="74"/>
        <v>0.27624309392265195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-0.27162517075284498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0.23945031455514426</v>
      </c>
      <c r="Q262" s="11">
        <f>2*'OddsRatio_working_3-way'!K262*'OddsRatio_working_3-way'!L262*'OddsRatio_working_3-way'!M262</f>
        <v>8.2569073984532504E-2</v>
      </c>
      <c r="R262" s="11">
        <f t="shared" si="75"/>
        <v>0</v>
      </c>
      <c r="S262" s="11">
        <f t="shared" si="76"/>
        <v>-0.88154685330330818</v>
      </c>
      <c r="T262" s="11">
        <f t="shared" si="77"/>
        <v>-0.30398167355286487</v>
      </c>
      <c r="U262" s="11">
        <f>'OddsRatio_working_3-way'!S262-'OddsRatio_working_3-way'!R262^2/3</f>
        <v>-0.88154685330330818</v>
      </c>
      <c r="V262" s="11">
        <f>'OddsRatio_working_3-way'!S262*'OddsRatio_working_3-way'!R262/3-2*'OddsRatio_working_3-way'!R262^3/27-'OddsRatio_working_3-way'!T262</f>
        <v>0.30398167355286487</v>
      </c>
      <c r="W262" s="11">
        <f>'OddsRatio_working_3-way'!V262^2+4*'OddsRatio_working_3-way'!U262^3/27</f>
        <v>-9.0872858727493455E-3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0.15928915823805292</v>
      </c>
      <c r="Y262" s="11">
        <f>IF('OddsRatio_working_3-way'!W262&gt;=0,IF('OddsRatio_working_3-way'!V262+SQRT('OddsRatio_working_3-way'!W262)&gt;0,0,PI()),ACOS('OddsRatio_working_3-way'!V262/(2*'OddsRatio_working_3-way'!X262)))</f>
        <v>0.30388250801028649</v>
      </c>
      <c r="Z262" s="11">
        <f>'OddsRatio_working_3-way'!X262^(1/3)*COS('OddsRatio_working_3-way'!Y262/3)</f>
        <v>0.53929973968070644</v>
      </c>
      <c r="AA262" s="11">
        <f>'OddsRatio_working_3-way'!X262^(1/3)*COS(('OddsRatio_working_3-way'!Y262+2*PI())/3)</f>
        <v>-0.3171215078052344</v>
      </c>
      <c r="AB262" s="11">
        <f>'OddsRatio_working_3-way'!X262^(1/3)*COS(('OddsRatio_working_3-way'!Y262+4*PI())/3)</f>
        <v>-0.22217823187547195</v>
      </c>
      <c r="AC262" s="11">
        <f>'OddsRatio_working_3-way'!X262^(1/3)*SIN('OddsRatio_working_3-way'!Y262/3)</f>
        <v>5.4815525915793313E-2</v>
      </c>
      <c r="AD262" s="11">
        <f>'OddsRatio_working_3-way'!X262^(1/3)*SIN(('OddsRatio_working_3-way'!Y262+2*PI())/3)</f>
        <v>0.43963951185992989</v>
      </c>
      <c r="AE262" s="11">
        <f>'OddsRatio_working_3-way'!X262^(1/3)*SIN(('OddsRatio_working_3-way'!Y262+4*PI())/3)</f>
        <v>-0.49445503777572308</v>
      </c>
      <c r="AF262" s="11">
        <f>-'OddsRatio_working_3-way'!U262/(3*'OddsRatio_working_3-way'!X262^(1/3))*COS(('OddsRatio_working_3-way'!Y262)/3)</f>
        <v>0.53929973968070644</v>
      </c>
      <c r="AG262" s="11">
        <f>-'OddsRatio_working_3-way'!U262/(3*'OddsRatio_working_3-way'!X262^(1/3))*COS(('OddsRatio_working_3-way'!Y262+2*PI())/3)</f>
        <v>-0.3171215078052344</v>
      </c>
      <c r="AH262" s="11">
        <f>-'OddsRatio_working_3-way'!U262/(3*'OddsRatio_working_3-way'!X262^(1/3))*COS(('OddsRatio_working_3-way'!Y262+4*PI())/3)</f>
        <v>-0.22217823187547195</v>
      </c>
      <c r="AI262" s="11">
        <f>'OddsRatio_working_3-way'!U262/(3*'OddsRatio_working_3-way'!X262^(1/3))*SIN(('OddsRatio_working_3-way'!Y262)/3)</f>
        <v>-5.4815525915793313E-2</v>
      </c>
      <c r="AJ262" s="11">
        <f>'OddsRatio_working_3-way'!U262/(3*'OddsRatio_working_3-way'!X262^(1/3))*SIN(('OddsRatio_working_3-way'!Y262+2*PI())/3)</f>
        <v>-0.43963951185992989</v>
      </c>
      <c r="AK262" s="11">
        <f>'OddsRatio_working_3-way'!U262/(3*'OddsRatio_working_3-way'!X262^(1/3))*SIN(('OddsRatio_working_3-way'!Y262+4*PI())/3)</f>
        <v>0.49445503777572308</v>
      </c>
      <c r="AL262" s="11">
        <f>'OddsRatio_working_3-way'!Z262+'OddsRatio_working_3-way'!AF262</f>
        <v>1.0785994793614129</v>
      </c>
      <c r="AM262" s="11">
        <f>'OddsRatio_working_3-way'!AA262+'OddsRatio_working_3-way'!AG262</f>
        <v>-0.63424301561046881</v>
      </c>
      <c r="AN262" s="11">
        <f>'OddsRatio_working_3-way'!AB262+'OddsRatio_working_3-way'!AH262</f>
        <v>-0.4443564637509439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1.0785994793614129</v>
      </c>
      <c r="AS262" s="11">
        <f>IF(('OddsRatio_working_3-way'!X262=0),IF(Q262&gt;0,-Q262^(1/3),(-Q262)^(1/3)),'OddsRatio_working_3-way'!AM262-'OddsRatio_working_3-way'!R262/3)</f>
        <v>-0.63424301561046881</v>
      </c>
      <c r="AT262" s="11">
        <f>IF(('OddsRatio_working_3-way'!X262=0),IF(Q262&gt;0,-Q262^(1/3),(-Q262)^(1/3)),'OddsRatio_working_3-way'!AN262-'OddsRatio_working_3-way'!R262/3)</f>
        <v>-0.4443564637509439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2.5</v>
      </c>
      <c r="B263" s="4">
        <f>IF('True_Odds_Calculator_3-way'!B264="","",'True_Odds_Calculator_3-way'!B264)</f>
        <v>3.06</v>
      </c>
      <c r="C263" s="4">
        <f>IF('True_Odds_Calculator_3-way'!C264="","",'True_Odds_Calculator_3-way'!C264)</f>
        <v>3.39</v>
      </c>
      <c r="D263" s="9">
        <f t="shared" si="65"/>
        <v>0.39215904086900416</v>
      </c>
      <c r="E263" s="9">
        <f t="shared" si="66"/>
        <v>0.31962696046860289</v>
      </c>
      <c r="F263" s="9">
        <f t="shared" si="67"/>
        <v>0.28821399866239317</v>
      </c>
      <c r="G263" s="9">
        <f t="shared" si="68"/>
        <v>1.033323891218644</v>
      </c>
      <c r="H263" s="9">
        <f t="shared" si="69"/>
        <v>2.549985836827966</v>
      </c>
      <c r="I263" s="9">
        <f t="shared" si="70"/>
        <v>3.1286472159104064</v>
      </c>
      <c r="J263" s="9">
        <f t="shared" si="71"/>
        <v>3.4696441000125589</v>
      </c>
      <c r="K263" s="11">
        <f t="shared" si="72"/>
        <v>0.4</v>
      </c>
      <c r="L263" s="11">
        <f t="shared" si="73"/>
        <v>0.32679738562091504</v>
      </c>
      <c r="M263" s="11">
        <f t="shared" si="74"/>
        <v>0.29498525073746312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-0.28477066342761292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0.22943297279580466</v>
      </c>
      <c r="Q263" s="11">
        <f>2*'OddsRatio_working_3-way'!K263*'OddsRatio_working_3-way'!L263*'OddsRatio_working_3-way'!M263</f>
        <v>7.7120326990186436E-2</v>
      </c>
      <c r="R263" s="11">
        <f t="shared" si="75"/>
        <v>0</v>
      </c>
      <c r="S263" s="11">
        <f t="shared" si="76"/>
        <v>-0.80567629415986242</v>
      </c>
      <c r="T263" s="11">
        <f t="shared" si="77"/>
        <v>-0.27081556106213861</v>
      </c>
      <c r="U263" s="11">
        <f>'OddsRatio_working_3-way'!S263-'OddsRatio_working_3-way'!R263^2/3</f>
        <v>-0.80567629415986242</v>
      </c>
      <c r="V263" s="11">
        <f>'OddsRatio_working_3-way'!S263*'OddsRatio_working_3-way'!R263/3-2*'OddsRatio_working_3-way'!R263^3/27-'OddsRatio_working_3-way'!T263</f>
        <v>0.27081556106213861</v>
      </c>
      <c r="W263" s="11">
        <f>'OddsRatio_working_3-way'!V263^2+4*'OddsRatio_working_3-way'!U263^3/27</f>
        <v>-4.1368572845039975E-3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0.1391742840810623</v>
      </c>
      <c r="Y263" s="11">
        <f>IF('OddsRatio_working_3-way'!W263&gt;=0,IF('OddsRatio_working_3-way'!V263+SQRT('OddsRatio_working_3-way'!W263)&gt;0,0,PI()),ACOS('OddsRatio_working_3-way'!V263/(2*'OddsRatio_working_3-way'!X263)))</f>
        <v>0.23317878605989195</v>
      </c>
      <c r="Z263" s="11">
        <f>'OddsRatio_working_3-way'!X263^(1/3)*COS('OddsRatio_working_3-way'!Y263/3)</f>
        <v>0.5166619456093221</v>
      </c>
      <c r="AA263" s="11">
        <f>'OddsRatio_working_3-way'!X263^(1/3)*COS(('OddsRatio_working_3-way'!Y263+2*PI())/3)</f>
        <v>-0.29317920101439965</v>
      </c>
      <c r="AB263" s="11">
        <f>'OddsRatio_working_3-way'!X263^(1/3)*COS(('OddsRatio_working_3-way'!Y263+4*PI())/3)</f>
        <v>-0.22348274459492265</v>
      </c>
      <c r="AC263" s="11">
        <f>'OddsRatio_working_3-way'!X263^(1/3)*SIN('OddsRatio_working_3-way'!Y263/3)</f>
        <v>4.0239267875348136E-2</v>
      </c>
      <c r="AD263" s="11">
        <f>'OddsRatio_working_3-way'!X263^(1/3)*SIN(('OddsRatio_working_3-way'!Y263+2*PI())/3)</f>
        <v>0.42732273612869287</v>
      </c>
      <c r="AE263" s="11">
        <f>'OddsRatio_working_3-way'!X263^(1/3)*SIN(('OddsRatio_working_3-way'!Y263+4*PI())/3)</f>
        <v>-0.46756200400404085</v>
      </c>
      <c r="AF263" s="11">
        <f>-'OddsRatio_working_3-way'!U263/(3*'OddsRatio_working_3-way'!X263^(1/3))*COS(('OddsRatio_working_3-way'!Y263)/3)</f>
        <v>0.51666194560932199</v>
      </c>
      <c r="AG263" s="11">
        <f>-'OddsRatio_working_3-way'!U263/(3*'OddsRatio_working_3-way'!X263^(1/3))*COS(('OddsRatio_working_3-way'!Y263+2*PI())/3)</f>
        <v>-0.29317920101439954</v>
      </c>
      <c r="AH263" s="11">
        <f>-'OddsRatio_working_3-way'!U263/(3*'OddsRatio_working_3-way'!X263^(1/3))*COS(('OddsRatio_working_3-way'!Y263+4*PI())/3)</f>
        <v>-0.22348274459492259</v>
      </c>
      <c r="AI263" s="11">
        <f>'OddsRatio_working_3-way'!U263/(3*'OddsRatio_working_3-way'!X263^(1/3))*SIN(('OddsRatio_working_3-way'!Y263)/3)</f>
        <v>-4.0239267875348129E-2</v>
      </c>
      <c r="AJ263" s="11">
        <f>'OddsRatio_working_3-way'!U263/(3*'OddsRatio_working_3-way'!X263^(1/3))*SIN(('OddsRatio_working_3-way'!Y263+2*PI())/3)</f>
        <v>-0.42732273612869276</v>
      </c>
      <c r="AK263" s="11">
        <f>'OddsRatio_working_3-way'!U263/(3*'OddsRatio_working_3-way'!X263^(1/3))*SIN(('OddsRatio_working_3-way'!Y263+4*PI())/3)</f>
        <v>0.46756200400404074</v>
      </c>
      <c r="AL263" s="11">
        <f>'OddsRatio_working_3-way'!Z263+'OddsRatio_working_3-way'!AF263</f>
        <v>1.033323891218644</v>
      </c>
      <c r="AM263" s="11">
        <f>'OddsRatio_working_3-way'!AA263+'OddsRatio_working_3-way'!AG263</f>
        <v>-0.58635840202879919</v>
      </c>
      <c r="AN263" s="11">
        <f>'OddsRatio_working_3-way'!AB263+'OddsRatio_working_3-way'!AH263</f>
        <v>-0.44696548918984524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1.033323891218644</v>
      </c>
      <c r="AS263" s="11">
        <f>IF(('OddsRatio_working_3-way'!X263=0),IF(Q263&gt;0,-Q263^(1/3),(-Q263)^(1/3)),'OddsRatio_working_3-way'!AM263-'OddsRatio_working_3-way'!R263/3)</f>
        <v>-0.58635840202879919</v>
      </c>
      <c r="AT263" s="11">
        <f>IF(('OddsRatio_working_3-way'!X263=0),IF(Q263&gt;0,-Q263^(1/3),(-Q263)^(1/3)),'OddsRatio_working_3-way'!AN263-'OddsRatio_working_3-way'!R263/3)</f>
        <v>-0.44696548918984524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1.78</v>
      </c>
      <c r="B264" s="4">
        <f>IF('True_Odds_Calculator_3-way'!B265="","",'True_Odds_Calculator_3-way'!B265)</f>
        <v>4</v>
      </c>
      <c r="C264" s="4">
        <f>IF('True_Odds_Calculator_3-way'!C265="","",'True_Odds_Calculator_3-way'!C265)</f>
        <v>4.72</v>
      </c>
      <c r="D264" s="9">
        <f t="shared" si="65"/>
        <v>0.55202526188777035</v>
      </c>
      <c r="E264" s="9">
        <f t="shared" si="66"/>
        <v>0.24264793092705472</v>
      </c>
      <c r="F264" s="9">
        <f t="shared" si="67"/>
        <v>0.20532680718517465</v>
      </c>
      <c r="G264" s="9">
        <f t="shared" si="68"/>
        <v>1.0403991030398441</v>
      </c>
      <c r="H264" s="9">
        <f t="shared" si="69"/>
        <v>1.8115113003710785</v>
      </c>
      <c r="I264" s="9">
        <f t="shared" si="70"/>
        <v>4.1211973091195322</v>
      </c>
      <c r="J264" s="9">
        <f t="shared" si="71"/>
        <v>4.8702846633082197</v>
      </c>
      <c r="K264" s="11">
        <f t="shared" si="72"/>
        <v>0.5617977528089888</v>
      </c>
      <c r="L264" s="11">
        <f t="shared" si="73"/>
        <v>0.25</v>
      </c>
      <c r="M264" s="11">
        <f t="shared" si="74"/>
        <v>0.21186440677966104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-0.25902209103027973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0.22317177680441824</v>
      </c>
      <c r="Q264" s="11">
        <f>2*'OddsRatio_working_3-way'!K264*'OddsRatio_working_3-way'!L264*'OddsRatio_working_3-way'!M264</f>
        <v>5.9512473814511531E-2</v>
      </c>
      <c r="R264" s="11">
        <f t="shared" si="75"/>
        <v>0</v>
      </c>
      <c r="S264" s="11">
        <f t="shared" si="76"/>
        <v>-0.8615936035290882</v>
      </c>
      <c r="T264" s="11">
        <f t="shared" si="77"/>
        <v>-0.22975829427442354</v>
      </c>
      <c r="U264" s="11">
        <f>'OddsRatio_working_3-way'!S264-'OddsRatio_working_3-way'!R264^2/3</f>
        <v>-0.8615936035290882</v>
      </c>
      <c r="V264" s="11">
        <f>'OddsRatio_working_3-way'!S264*'OddsRatio_working_3-way'!R264/3-2*'OddsRatio_working_3-way'!R264^3/27-'OddsRatio_working_3-way'!T264</f>
        <v>0.22975829427442354</v>
      </c>
      <c r="W264" s="11">
        <f>'OddsRatio_working_3-way'!V264^2+4*'OddsRatio_working_3-way'!U264^3/27</f>
        <v>-4.1966451197841988E-2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0.15391176448353014</v>
      </c>
      <c r="Y264" s="11">
        <f>IF('OddsRatio_working_3-way'!W264&gt;=0,IF('OddsRatio_working_3-way'!V264+SQRT('OddsRatio_working_3-way'!W264)&gt;0,0,PI()),ACOS('OddsRatio_working_3-way'!V264/(2*'OddsRatio_working_3-way'!X264)))</f>
        <v>0.72816606894518332</v>
      </c>
      <c r="Z264" s="11">
        <f>'OddsRatio_working_3-way'!X264^(1/3)*COS('OddsRatio_working_3-way'!Y264/3)</f>
        <v>0.52019955151992203</v>
      </c>
      <c r="AA264" s="11">
        <f>'OddsRatio_working_3-way'!X264^(1/3)*COS(('OddsRatio_working_3-way'!Y264+2*PI())/3)</f>
        <v>-0.37164672027717344</v>
      </c>
      <c r="AB264" s="11">
        <f>'OddsRatio_working_3-way'!X264^(1/3)*COS(('OddsRatio_working_3-way'!Y264+4*PI())/3)</f>
        <v>-0.14855283124274868</v>
      </c>
      <c r="AC264" s="11">
        <f>'OddsRatio_working_3-way'!X264^(1/3)*SIN('OddsRatio_working_3-way'!Y264/3)</f>
        <v>0.12880331688858562</v>
      </c>
      <c r="AD264" s="11">
        <f>'OddsRatio_working_3-way'!X264^(1/3)*SIN(('OddsRatio_working_3-way'!Y264+2*PI())/3)</f>
        <v>0.38610436820923144</v>
      </c>
      <c r="AE264" s="11">
        <f>'OddsRatio_working_3-way'!X264^(1/3)*SIN(('OddsRatio_working_3-way'!Y264+4*PI())/3)</f>
        <v>-0.51490768509781715</v>
      </c>
      <c r="AF264" s="11">
        <f>-'OddsRatio_working_3-way'!U264/(3*'OddsRatio_working_3-way'!X264^(1/3))*COS(('OddsRatio_working_3-way'!Y264)/3)</f>
        <v>0.52019955151992203</v>
      </c>
      <c r="AG264" s="11">
        <f>-'OddsRatio_working_3-way'!U264/(3*'OddsRatio_working_3-way'!X264^(1/3))*COS(('OddsRatio_working_3-way'!Y264+2*PI())/3)</f>
        <v>-0.37164672027717344</v>
      </c>
      <c r="AH264" s="11">
        <f>-'OddsRatio_working_3-way'!U264/(3*'OddsRatio_working_3-way'!X264^(1/3))*COS(('OddsRatio_working_3-way'!Y264+4*PI())/3)</f>
        <v>-0.14855283124274868</v>
      </c>
      <c r="AI264" s="11">
        <f>'OddsRatio_working_3-way'!U264/(3*'OddsRatio_working_3-way'!X264^(1/3))*SIN(('OddsRatio_working_3-way'!Y264)/3)</f>
        <v>-0.12880331688858562</v>
      </c>
      <c r="AJ264" s="11">
        <f>'OddsRatio_working_3-way'!U264/(3*'OddsRatio_working_3-way'!X264^(1/3))*SIN(('OddsRatio_working_3-way'!Y264+2*PI())/3)</f>
        <v>-0.38610436820923144</v>
      </c>
      <c r="AK264" s="11">
        <f>'OddsRatio_working_3-way'!U264/(3*'OddsRatio_working_3-way'!X264^(1/3))*SIN(('OddsRatio_working_3-way'!Y264+4*PI())/3)</f>
        <v>0.51490768509781715</v>
      </c>
      <c r="AL264" s="11">
        <f>'OddsRatio_working_3-way'!Z264+'OddsRatio_working_3-way'!AF264</f>
        <v>1.0403991030398441</v>
      </c>
      <c r="AM264" s="11">
        <f>'OddsRatio_working_3-way'!AA264+'OddsRatio_working_3-way'!AG264</f>
        <v>-0.74329344055434687</v>
      </c>
      <c r="AN264" s="11">
        <f>'OddsRatio_working_3-way'!AB264+'OddsRatio_working_3-way'!AH264</f>
        <v>-0.29710566248549736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1.0403991030398441</v>
      </c>
      <c r="AS264" s="11">
        <f>IF(('OddsRatio_working_3-way'!X264=0),IF(Q264&gt;0,-Q264^(1/3),(-Q264)^(1/3)),'OddsRatio_working_3-way'!AM264-'OddsRatio_working_3-way'!R264/3)</f>
        <v>-0.74329344055434687</v>
      </c>
      <c r="AT264" s="11">
        <f>IF(('OddsRatio_working_3-way'!X264=0),IF(Q264&gt;0,-Q264^(1/3),(-Q264)^(1/3)),'OddsRatio_working_3-way'!AN264-'OddsRatio_working_3-way'!R264/3)</f>
        <v>-0.29710566248549736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2.04</v>
      </c>
      <c r="B265" s="4">
        <f>IF('True_Odds_Calculator_3-way'!B266="","",'True_Odds_Calculator_3-way'!B266)</f>
        <v>3.76</v>
      </c>
      <c r="C265" s="4">
        <f>IF('True_Odds_Calculator_3-way'!C266="","",'True_Odds_Calculator_3-way'!C266)</f>
        <v>3.74</v>
      </c>
      <c r="D265" s="9">
        <f t="shared" si="65"/>
        <v>0.48097549679187179</v>
      </c>
      <c r="E265" s="9">
        <f t="shared" si="66"/>
        <v>0.25881346567252506</v>
      </c>
      <c r="F265" s="9">
        <f t="shared" si="67"/>
        <v>0.26021103753560304</v>
      </c>
      <c r="G265" s="9">
        <f t="shared" si="68"/>
        <v>1.0376038397886669</v>
      </c>
      <c r="H265" s="9">
        <f t="shared" si="69"/>
        <v>2.0791079933802137</v>
      </c>
      <c r="I265" s="9">
        <f t="shared" si="70"/>
        <v>3.8637865978167198</v>
      </c>
      <c r="J265" s="9">
        <f t="shared" si="71"/>
        <v>3.8430345210209476</v>
      </c>
      <c r="K265" s="11">
        <f t="shared" si="72"/>
        <v>0.49019607843137253</v>
      </c>
      <c r="L265" s="11">
        <f t="shared" si="73"/>
        <v>0.26595744680851063</v>
      </c>
      <c r="M265" s="11">
        <f t="shared" si="74"/>
        <v>0.26737967914438499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-0.27415954435022394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0.22797547736810053</v>
      </c>
      <c r="Q265" s="11">
        <f>2*'OddsRatio_working_3-way'!K265*'OddsRatio_working_3-way'!L265*'OddsRatio_working_3-way'!M265</f>
        <v>6.9717271366391581E-2</v>
      </c>
      <c r="R265" s="11">
        <f t="shared" si="75"/>
        <v>0</v>
      </c>
      <c r="S265" s="11">
        <f t="shared" si="76"/>
        <v>-0.83154309987061492</v>
      </c>
      <c r="T265" s="11">
        <f t="shared" si="77"/>
        <v>-0.2542945259543164</v>
      </c>
      <c r="U265" s="11">
        <f>'OddsRatio_working_3-way'!S265-'OddsRatio_working_3-way'!R265^2/3</f>
        <v>-0.83154309987061492</v>
      </c>
      <c r="V265" s="11">
        <f>'OddsRatio_working_3-way'!S265*'OddsRatio_working_3-way'!R265/3-2*'OddsRatio_working_3-way'!R265^3/27-'OddsRatio_working_3-way'!T265</f>
        <v>0.2542945259543164</v>
      </c>
      <c r="W265" s="11">
        <f>'OddsRatio_working_3-way'!V265^2+4*'OddsRatio_working_3-way'!U265^3/27</f>
        <v>-2.0516821070916583E-2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0.14593022904906225</v>
      </c>
      <c r="Y265" s="11">
        <f>IF('OddsRatio_working_3-way'!W265&gt;=0,IF('OddsRatio_working_3-way'!V265+SQRT('OddsRatio_working_3-way'!W265)&gt;0,0,PI()),ACOS('OddsRatio_working_3-way'!V265/(2*'OddsRatio_working_3-way'!X265)))</f>
        <v>0.51297557490892953</v>
      </c>
      <c r="Z265" s="11">
        <f>'OddsRatio_working_3-way'!X265^(1/3)*COS('OddsRatio_working_3-way'!Y265/3)</f>
        <v>0.51880191989433344</v>
      </c>
      <c r="AA265" s="11">
        <f>'OddsRatio_working_3-way'!X265^(1/3)*COS(('OddsRatio_working_3-way'!Y265+2*PI())/3)</f>
        <v>-0.33698446916864383</v>
      </c>
      <c r="AB265" s="11">
        <f>'OddsRatio_working_3-way'!X265^(1/3)*COS(('OddsRatio_working_3-way'!Y265+4*PI())/3)</f>
        <v>-0.18181745072568947</v>
      </c>
      <c r="AC265" s="11">
        <f>'OddsRatio_working_3-way'!X265^(1/3)*SIN('OddsRatio_working_3-way'!Y265/3)</f>
        <v>8.9585719867391347E-2</v>
      </c>
      <c r="AD265" s="11">
        <f>'OddsRatio_working_3-way'!X265^(1/3)*SIN(('OddsRatio_working_3-way'!Y265+2*PI())/3)</f>
        <v>0.40450278222693647</v>
      </c>
      <c r="AE265" s="11">
        <f>'OddsRatio_working_3-way'!X265^(1/3)*SIN(('OddsRatio_working_3-way'!Y265+4*PI())/3)</f>
        <v>-0.49408850209432775</v>
      </c>
      <c r="AF265" s="11">
        <f>-'OddsRatio_working_3-way'!U265/(3*'OddsRatio_working_3-way'!X265^(1/3))*COS(('OddsRatio_working_3-way'!Y265)/3)</f>
        <v>0.51880191989433333</v>
      </c>
      <c r="AG265" s="11">
        <f>-'OddsRatio_working_3-way'!U265/(3*'OddsRatio_working_3-way'!X265^(1/3))*COS(('OddsRatio_working_3-way'!Y265+2*PI())/3)</f>
        <v>-0.33698446916864377</v>
      </c>
      <c r="AH265" s="11">
        <f>-'OddsRatio_working_3-way'!U265/(3*'OddsRatio_working_3-way'!X265^(1/3))*COS(('OddsRatio_working_3-way'!Y265+4*PI())/3)</f>
        <v>-0.18181745072568944</v>
      </c>
      <c r="AI265" s="11">
        <f>'OddsRatio_working_3-way'!U265/(3*'OddsRatio_working_3-way'!X265^(1/3))*SIN(('OddsRatio_working_3-way'!Y265)/3)</f>
        <v>-8.958571986739132E-2</v>
      </c>
      <c r="AJ265" s="11">
        <f>'OddsRatio_working_3-way'!U265/(3*'OddsRatio_working_3-way'!X265^(1/3))*SIN(('OddsRatio_working_3-way'!Y265+2*PI())/3)</f>
        <v>-0.40450278222693636</v>
      </c>
      <c r="AK265" s="11">
        <f>'OddsRatio_working_3-way'!U265/(3*'OddsRatio_working_3-way'!X265^(1/3))*SIN(('OddsRatio_working_3-way'!Y265+4*PI())/3)</f>
        <v>0.49408850209432764</v>
      </c>
      <c r="AL265" s="11">
        <f>'OddsRatio_working_3-way'!Z265+'OddsRatio_working_3-way'!AF265</f>
        <v>1.0376038397886669</v>
      </c>
      <c r="AM265" s="11">
        <f>'OddsRatio_working_3-way'!AA265+'OddsRatio_working_3-way'!AG265</f>
        <v>-0.67396893833728755</v>
      </c>
      <c r="AN265" s="11">
        <f>'OddsRatio_working_3-way'!AB265+'OddsRatio_working_3-way'!AH265</f>
        <v>-0.36363490145137889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1.0376038397886669</v>
      </c>
      <c r="AS265" s="11">
        <f>IF(('OddsRatio_working_3-way'!X265=0),IF(Q265&gt;0,-Q265^(1/3),(-Q265)^(1/3)),'OddsRatio_working_3-way'!AM265-'OddsRatio_working_3-way'!R265/3)</f>
        <v>-0.67396893833728755</v>
      </c>
      <c r="AT265" s="11">
        <f>IF(('OddsRatio_working_3-way'!X265=0),IF(Q265&gt;0,-Q265^(1/3),(-Q265)^(1/3)),'OddsRatio_working_3-way'!AN265-'OddsRatio_working_3-way'!R265/3)</f>
        <v>-0.36363490145137889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2.66</v>
      </c>
      <c r="B266" s="4">
        <f>IF('True_Odds_Calculator_3-way'!B267="","",'True_Odds_Calculator_3-way'!B267)</f>
        <v>3.07</v>
      </c>
      <c r="C266" s="4">
        <f>IF('True_Odds_Calculator_3-way'!C267="","",'True_Odds_Calculator_3-way'!C267)</f>
        <v>3.02</v>
      </c>
      <c r="D266" s="9">
        <f t="shared" si="65"/>
        <v>0.36453510327681027</v>
      </c>
      <c r="E266" s="9">
        <f t="shared" si="66"/>
        <v>0.31508225810330448</v>
      </c>
      <c r="F266" s="9">
        <f t="shared" si="67"/>
        <v>0.32038263861988514</v>
      </c>
      <c r="G266" s="9">
        <f t="shared" si="68"/>
        <v>1.0501325532378756</v>
      </c>
      <c r="H266" s="9">
        <f t="shared" si="69"/>
        <v>2.7432200383748735</v>
      </c>
      <c r="I266" s="9">
        <f t="shared" si="70"/>
        <v>3.1737743852024027</v>
      </c>
      <c r="J266" s="9">
        <f t="shared" si="71"/>
        <v>3.1212677575405086</v>
      </c>
      <c r="K266" s="11">
        <f t="shared" si="72"/>
        <v>0.37593984962406013</v>
      </c>
      <c r="L266" s="11">
        <f t="shared" si="73"/>
        <v>0.32573289902280134</v>
      </c>
      <c r="M266" s="11">
        <f t="shared" si="74"/>
        <v>0.33112582781456956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-0.28145103358521417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0.23315293648622065</v>
      </c>
      <c r="Q266" s="11">
        <f>2*'OddsRatio_working_3-way'!K266*'OddsRatio_working_3-way'!L266*'OddsRatio_working_3-way'!M266</f>
        <v>8.1096673560424576E-2</v>
      </c>
      <c r="R266" s="11">
        <f t="shared" si="75"/>
        <v>0</v>
      </c>
      <c r="S266" s="11">
        <f t="shared" si="76"/>
        <v>-0.82839609262131053</v>
      </c>
      <c r="T266" s="11">
        <f t="shared" si="77"/>
        <v>-0.28813777134654278</v>
      </c>
      <c r="U266" s="11">
        <f>'OddsRatio_working_3-way'!S266-'OddsRatio_working_3-way'!R266^2/3</f>
        <v>-0.82839609262131053</v>
      </c>
      <c r="V266" s="11">
        <f>'OddsRatio_working_3-way'!S266*'OddsRatio_working_3-way'!R266/3-2*'OddsRatio_working_3-way'!R266^3/27-'OddsRatio_working_3-way'!T266</f>
        <v>0.28813777134654278</v>
      </c>
      <c r="W266" s="11">
        <f>'OddsRatio_working_3-way'!V266^2+4*'OddsRatio_working_3-way'!U266^3/27</f>
        <v>-1.1956774740237569E-3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0.14510259538562389</v>
      </c>
      <c r="Y266" s="11">
        <f>IF('OddsRatio_working_3-way'!W266&gt;=0,IF('OddsRatio_working_3-way'!V266+SQRT('OddsRatio_working_3-way'!W266)&gt;0,0,PI()),ACOS('OddsRatio_working_3-way'!V266/(2*'OddsRatio_working_3-way'!X266)))</f>
        <v>0.11943589524546927</v>
      </c>
      <c r="Z266" s="11">
        <f>'OddsRatio_working_3-way'!X266^(1/3)*COS('OddsRatio_working_3-way'!Y266/3)</f>
        <v>0.52506627661893779</v>
      </c>
      <c r="AA266" s="11">
        <f>'OddsRatio_working_3-way'!X266^(1/3)*COS(('OddsRatio_working_3-way'!Y266+2*PI())/3)</f>
        <v>-0.28064603491579465</v>
      </c>
      <c r="AB266" s="11">
        <f>'OddsRatio_working_3-way'!X266^(1/3)*COS(('OddsRatio_working_3-way'!Y266+4*PI())/3)</f>
        <v>-0.24442024170314303</v>
      </c>
      <c r="AC266" s="11">
        <f>'OddsRatio_working_3-way'!X266^(1/3)*SIN('OddsRatio_working_3-way'!Y266/3)</f>
        <v>2.0914971462932183E-2</v>
      </c>
      <c r="AD266" s="11">
        <f>'OddsRatio_working_3-way'!X266^(1/3)*SIN(('OddsRatio_working_3-way'!Y266+2*PI())/3)</f>
        <v>0.44426324849104132</v>
      </c>
      <c r="AE266" s="11">
        <f>'OddsRatio_working_3-way'!X266^(1/3)*SIN(('OddsRatio_working_3-way'!Y266+4*PI())/3)</f>
        <v>-0.46517821995397346</v>
      </c>
      <c r="AF266" s="11">
        <f>-'OddsRatio_working_3-way'!U266/(3*'OddsRatio_working_3-way'!X266^(1/3))*COS(('OddsRatio_working_3-way'!Y266)/3)</f>
        <v>0.52506627661893779</v>
      </c>
      <c r="AG266" s="11">
        <f>-'OddsRatio_working_3-way'!U266/(3*'OddsRatio_working_3-way'!X266^(1/3))*COS(('OddsRatio_working_3-way'!Y266+2*PI())/3)</f>
        <v>-0.28064603491579465</v>
      </c>
      <c r="AH266" s="11">
        <f>-'OddsRatio_working_3-way'!U266/(3*'OddsRatio_working_3-way'!X266^(1/3))*COS(('OddsRatio_working_3-way'!Y266+4*PI())/3)</f>
        <v>-0.24442024170314303</v>
      </c>
      <c r="AI266" s="11">
        <f>'OddsRatio_working_3-way'!U266/(3*'OddsRatio_working_3-way'!X266^(1/3))*SIN(('OddsRatio_working_3-way'!Y266)/3)</f>
        <v>-2.0914971462932183E-2</v>
      </c>
      <c r="AJ266" s="11">
        <f>'OddsRatio_working_3-way'!U266/(3*'OddsRatio_working_3-way'!X266^(1/3))*SIN(('OddsRatio_working_3-way'!Y266+2*PI())/3)</f>
        <v>-0.44426324849104132</v>
      </c>
      <c r="AK266" s="11">
        <f>'OddsRatio_working_3-way'!U266/(3*'OddsRatio_working_3-way'!X266^(1/3))*SIN(('OddsRatio_working_3-way'!Y266+4*PI())/3)</f>
        <v>0.46517821995397346</v>
      </c>
      <c r="AL266" s="11">
        <f>'OddsRatio_working_3-way'!Z266+'OddsRatio_working_3-way'!AF266</f>
        <v>1.0501325532378756</v>
      </c>
      <c r="AM266" s="11">
        <f>'OddsRatio_working_3-way'!AA266+'OddsRatio_working_3-way'!AG266</f>
        <v>-0.5612920698315893</v>
      </c>
      <c r="AN266" s="11">
        <f>'OddsRatio_working_3-way'!AB266+'OddsRatio_working_3-way'!AH266</f>
        <v>-0.48884048340628605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1.0501325532378756</v>
      </c>
      <c r="AS266" s="11">
        <f>IF(('OddsRatio_working_3-way'!X266=0),IF(Q266&gt;0,-Q266^(1/3),(-Q266)^(1/3)),'OddsRatio_working_3-way'!AM266-'OddsRatio_working_3-way'!R266/3)</f>
        <v>-0.5612920698315893</v>
      </c>
      <c r="AT266" s="11">
        <f>IF(('OddsRatio_working_3-way'!X266=0),IF(Q266&gt;0,-Q266^(1/3),(-Q266)^(1/3)),'OddsRatio_working_3-way'!AN266-'OddsRatio_working_3-way'!R266/3)</f>
        <v>-0.48884048340628605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2.0699999999999998</v>
      </c>
      <c r="B267" s="4">
        <f>IF('True_Odds_Calculator_3-way'!B268="","",'True_Odds_Calculator_3-way'!B268)</f>
        <v>3.96</v>
      </c>
      <c r="C267" s="4">
        <f>IF('True_Odds_Calculator_3-way'!C268="","",'True_Odds_Calculator_3-way'!C268)</f>
        <v>3.41</v>
      </c>
      <c r="D267" s="9">
        <f t="shared" si="65"/>
        <v>0.47186220831671932</v>
      </c>
      <c r="E267" s="9">
        <f t="shared" si="66"/>
        <v>0.24412404086363454</v>
      </c>
      <c r="F267" s="9">
        <f t="shared" si="67"/>
        <v>0.28401375081964608</v>
      </c>
      <c r="G267" s="9">
        <f t="shared" si="68"/>
        <v>1.0460399508579135</v>
      </c>
      <c r="H267" s="9">
        <f t="shared" si="69"/>
        <v>2.1192627474179675</v>
      </c>
      <c r="I267" s="9">
        <f t="shared" si="70"/>
        <v>4.0962782545394241</v>
      </c>
      <c r="J267" s="9">
        <f t="shared" si="71"/>
        <v>3.5209562815675719</v>
      </c>
      <c r="K267" s="11">
        <f t="shared" si="72"/>
        <v>0.48309178743961356</v>
      </c>
      <c r="L267" s="11">
        <f t="shared" si="73"/>
        <v>0.25252525252525254</v>
      </c>
      <c r="M267" s="11">
        <f t="shared" si="74"/>
        <v>0.29325513196480935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-0.27306913897929241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0.23039123723385696</v>
      </c>
      <c r="Q267" s="11">
        <f>2*'OddsRatio_working_3-way'!K267*'OddsRatio_working_3-way'!L267*'OddsRatio_working_3-way'!M267</f>
        <v>7.1550073675110862E-2</v>
      </c>
      <c r="R267" s="11">
        <f t="shared" si="75"/>
        <v>0</v>
      </c>
      <c r="S267" s="11">
        <f t="shared" si="76"/>
        <v>-0.843710270941046</v>
      </c>
      <c r="T267" s="11">
        <f t="shared" si="77"/>
        <v>-0.26202182327361678</v>
      </c>
      <c r="U267" s="11">
        <f>'OddsRatio_working_3-way'!S267-'OddsRatio_working_3-way'!R267^2/3</f>
        <v>-0.843710270941046</v>
      </c>
      <c r="V267" s="11">
        <f>'OddsRatio_working_3-way'!S267*'OddsRatio_working_3-way'!R267/3-2*'OddsRatio_working_3-way'!R267^3/27-'OddsRatio_working_3-way'!T267</f>
        <v>0.26202182327361678</v>
      </c>
      <c r="W267" s="11">
        <f>'OddsRatio_working_3-way'!V267^2+4*'OddsRatio_working_3-way'!U267^3/27</f>
        <v>-2.0321252010199881E-2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0.14914480202292532</v>
      </c>
      <c r="Y267" s="11">
        <f>IF('OddsRatio_working_3-way'!W267&gt;=0,IF('OddsRatio_working_3-way'!V267+SQRT('OddsRatio_working_3-way'!W267)&gt;0,0,PI()),ACOS('OddsRatio_working_3-way'!V267/(2*'OddsRatio_working_3-way'!X267)))</f>
        <v>0.49826258536521872</v>
      </c>
      <c r="Z267" s="11">
        <f>'OddsRatio_working_3-way'!X267^(1/3)*COS('OddsRatio_working_3-way'!Y267/3)</f>
        <v>0.52301997542895684</v>
      </c>
      <c r="AA267" s="11">
        <f>'OddsRatio_working_3-way'!X267^(1/3)*COS(('OddsRatio_working_3-way'!Y267+2*PI())/3)</f>
        <v>-0.33743855093005365</v>
      </c>
      <c r="AB267" s="11">
        <f>'OddsRatio_working_3-way'!X267^(1/3)*COS(('OddsRatio_working_3-way'!Y267+4*PI())/3)</f>
        <v>-0.18558142449890355</v>
      </c>
      <c r="AC267" s="11">
        <f>'OddsRatio_working_3-way'!X267^(1/3)*SIN('OddsRatio_working_3-way'!Y267/3)</f>
        <v>8.7674752823387755E-2</v>
      </c>
      <c r="AD267" s="11">
        <f>'OddsRatio_working_3-way'!X267^(1/3)*SIN(('OddsRatio_working_3-way'!Y267+2*PI())/3)</f>
        <v>0.40911120899649567</v>
      </c>
      <c r="AE267" s="11">
        <f>'OddsRatio_working_3-way'!X267^(1/3)*SIN(('OddsRatio_working_3-way'!Y267+4*PI())/3)</f>
        <v>-0.49678596181988327</v>
      </c>
      <c r="AF267" s="11">
        <f>-'OddsRatio_working_3-way'!U267/(3*'OddsRatio_working_3-way'!X267^(1/3))*COS(('OddsRatio_working_3-way'!Y267)/3)</f>
        <v>0.52301997542895662</v>
      </c>
      <c r="AG267" s="11">
        <f>-'OddsRatio_working_3-way'!U267/(3*'OddsRatio_working_3-way'!X267^(1/3))*COS(('OddsRatio_working_3-way'!Y267+2*PI())/3)</f>
        <v>-0.33743855093005348</v>
      </c>
      <c r="AH267" s="11">
        <f>-'OddsRatio_working_3-way'!U267/(3*'OddsRatio_working_3-way'!X267^(1/3))*COS(('OddsRatio_working_3-way'!Y267+4*PI())/3)</f>
        <v>-0.18558142449890347</v>
      </c>
      <c r="AI267" s="11">
        <f>'OddsRatio_working_3-way'!U267/(3*'OddsRatio_working_3-way'!X267^(1/3))*SIN(('OddsRatio_working_3-way'!Y267)/3)</f>
        <v>-8.7674752823387714E-2</v>
      </c>
      <c r="AJ267" s="11">
        <f>'OddsRatio_working_3-way'!U267/(3*'OddsRatio_working_3-way'!X267^(1/3))*SIN(('OddsRatio_working_3-way'!Y267+2*PI())/3)</f>
        <v>-0.40911120899649545</v>
      </c>
      <c r="AK267" s="11">
        <f>'OddsRatio_working_3-way'!U267/(3*'OddsRatio_working_3-way'!X267^(1/3))*SIN(('OddsRatio_working_3-way'!Y267+4*PI())/3)</f>
        <v>0.49678596181988305</v>
      </c>
      <c r="AL267" s="11">
        <f>'OddsRatio_working_3-way'!Z267+'OddsRatio_working_3-way'!AF267</f>
        <v>1.0460399508579135</v>
      </c>
      <c r="AM267" s="11">
        <f>'OddsRatio_working_3-way'!AA267+'OddsRatio_working_3-way'!AG267</f>
        <v>-0.67487710186010719</v>
      </c>
      <c r="AN267" s="11">
        <f>'OddsRatio_working_3-way'!AB267+'OddsRatio_working_3-way'!AH267</f>
        <v>-0.37116284899780705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1.0460399508579135</v>
      </c>
      <c r="AS267" s="11">
        <f>IF(('OddsRatio_working_3-way'!X267=0),IF(Q267&gt;0,-Q267^(1/3),(-Q267)^(1/3)),'OddsRatio_working_3-way'!AM267-'OddsRatio_working_3-way'!R267/3)</f>
        <v>-0.67487710186010719</v>
      </c>
      <c r="AT267" s="11">
        <f>IF(('OddsRatio_working_3-way'!X267=0),IF(Q267&gt;0,-Q267^(1/3),(-Q267)^(1/3)),'OddsRatio_working_3-way'!AN267-'OddsRatio_working_3-way'!R267/3)</f>
        <v>-0.37116284899780705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1.31</v>
      </c>
      <c r="B268" s="4">
        <f>IF('True_Odds_Calculator_3-way'!B269="","",'True_Odds_Calculator_3-way'!B269)</f>
        <v>5.63</v>
      </c>
      <c r="C268" s="4">
        <f>IF('True_Odds_Calculator_3-way'!C269="","",'True_Odds_Calculator_3-way'!C269)</f>
        <v>11.16</v>
      </c>
      <c r="D268" s="9">
        <f t="shared" si="65"/>
        <v>0.74947666001882263</v>
      </c>
      <c r="E268" s="9">
        <f t="shared" si="66"/>
        <v>0.16687804455409283</v>
      </c>
      <c r="F268" s="9">
        <f t="shared" si="67"/>
        <v>8.3645295427084376E-2</v>
      </c>
      <c r="G268" s="9">
        <f t="shared" si="68"/>
        <v>1.0782721457538096</v>
      </c>
      <c r="H268" s="9">
        <f t="shared" si="69"/>
        <v>1.3342643651836812</v>
      </c>
      <c r="I268" s="9">
        <f t="shared" si="70"/>
        <v>5.9924000348401378</v>
      </c>
      <c r="J268" s="9">
        <f t="shared" si="71"/>
        <v>11.955245000858705</v>
      </c>
      <c r="K268" s="11">
        <f t="shared" si="72"/>
        <v>0.76335877862595414</v>
      </c>
      <c r="L268" s="11">
        <f t="shared" si="73"/>
        <v>0.17761989342806395</v>
      </c>
      <c r="M268" s="11">
        <f t="shared" si="74"/>
        <v>8.9605734767025089E-2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-0.1771709474718165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0.1834564824457417</v>
      </c>
      <c r="Q268" s="11">
        <f>2*'OddsRatio_working_3-way'!K268*'OddsRatio_working_3-way'!L268*'OddsRatio_working_3-way'!M268</f>
        <v>2.4298871847118108E-2</v>
      </c>
      <c r="R268" s="11">
        <f t="shared" si="75"/>
        <v>0</v>
      </c>
      <c r="S268" s="11">
        <f t="shared" si="76"/>
        <v>-1.0354772329415074</v>
      </c>
      <c r="T268" s="11">
        <f t="shared" si="77"/>
        <v>-0.13714930237635861</v>
      </c>
      <c r="U268" s="11">
        <f>'OddsRatio_working_3-way'!S268-'OddsRatio_working_3-way'!R268^2/3</f>
        <v>-1.0354772329415074</v>
      </c>
      <c r="V268" s="11">
        <f>'OddsRatio_working_3-way'!S268*'OddsRatio_working_3-way'!R268/3-2*'OddsRatio_working_3-way'!R268^3/27-'OddsRatio_working_3-way'!T268</f>
        <v>0.13714930237635861</v>
      </c>
      <c r="W268" s="11">
        <f>'OddsRatio_working_3-way'!V268^2+4*'OddsRatio_working_3-way'!U268^3/27</f>
        <v>-0.14567188424282113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0.20278178874417135</v>
      </c>
      <c r="Y268" s="11">
        <f>IF('OddsRatio_working_3-way'!W268&gt;=0,IF('OddsRatio_working_3-way'!V268+SQRT('OddsRatio_working_3-way'!W268)&gt;0,0,PI()),ACOS('OddsRatio_working_3-way'!V268/(2*'OddsRatio_working_3-way'!X268)))</f>
        <v>1.2258250217495068</v>
      </c>
      <c r="Z268" s="11">
        <f>'OddsRatio_working_3-way'!X268^(1/3)*COS('OddsRatio_working_3-way'!Y268/3)</f>
        <v>0.53913607287690479</v>
      </c>
      <c r="AA268" s="11">
        <f>'OddsRatio_working_3-way'!X268^(1/3)*COS(('OddsRatio_working_3-way'!Y268+2*PI())/3)</f>
        <v>-0.47172769964436595</v>
      </c>
      <c r="AB268" s="11">
        <f>'OddsRatio_working_3-way'!X268^(1/3)*COS(('OddsRatio_working_3-way'!Y268+4*PI())/3)</f>
        <v>-6.7408373232538593E-2</v>
      </c>
      <c r="AC268" s="11">
        <f>'OddsRatio_working_3-way'!X268^(1/3)*SIN('OddsRatio_working_3-way'!Y268/3)</f>
        <v>0.23343387194243662</v>
      </c>
      <c r="AD268" s="11">
        <f>'OddsRatio_working_3-way'!X268^(1/3)*SIN(('OddsRatio_working_3-way'!Y268+2*PI())/3)</f>
        <v>0.35018859923675988</v>
      </c>
      <c r="AE268" s="11">
        <f>'OddsRatio_working_3-way'!X268^(1/3)*SIN(('OddsRatio_working_3-way'!Y268+4*PI())/3)</f>
        <v>-0.58362247117919641</v>
      </c>
      <c r="AF268" s="11">
        <f>-'OddsRatio_working_3-way'!U268/(3*'OddsRatio_working_3-way'!X268^(1/3))*COS(('OddsRatio_working_3-way'!Y268)/3)</f>
        <v>0.53913607287690479</v>
      </c>
      <c r="AG268" s="11">
        <f>-'OddsRatio_working_3-way'!U268/(3*'OddsRatio_working_3-way'!X268^(1/3))*COS(('OddsRatio_working_3-way'!Y268+2*PI())/3)</f>
        <v>-0.47172769964436595</v>
      </c>
      <c r="AH268" s="11">
        <f>-'OddsRatio_working_3-way'!U268/(3*'OddsRatio_working_3-way'!X268^(1/3))*COS(('OddsRatio_working_3-way'!Y268+4*PI())/3)</f>
        <v>-6.7408373232538593E-2</v>
      </c>
      <c r="AI268" s="11">
        <f>'OddsRatio_working_3-way'!U268/(3*'OddsRatio_working_3-way'!X268^(1/3))*SIN(('OddsRatio_working_3-way'!Y268)/3)</f>
        <v>-0.23343387194243662</v>
      </c>
      <c r="AJ268" s="11">
        <f>'OddsRatio_working_3-way'!U268/(3*'OddsRatio_working_3-way'!X268^(1/3))*SIN(('OddsRatio_working_3-way'!Y268+2*PI())/3)</f>
        <v>-0.35018859923675988</v>
      </c>
      <c r="AK268" s="11">
        <f>'OddsRatio_working_3-way'!U268/(3*'OddsRatio_working_3-way'!X268^(1/3))*SIN(('OddsRatio_working_3-way'!Y268+4*PI())/3)</f>
        <v>0.58362247117919641</v>
      </c>
      <c r="AL268" s="11">
        <f>'OddsRatio_working_3-way'!Z268+'OddsRatio_working_3-way'!AF268</f>
        <v>1.0782721457538096</v>
      </c>
      <c r="AM268" s="11">
        <f>'OddsRatio_working_3-way'!AA268+'OddsRatio_working_3-way'!AG268</f>
        <v>-0.9434553992887319</v>
      </c>
      <c r="AN268" s="11">
        <f>'OddsRatio_working_3-way'!AB268+'OddsRatio_working_3-way'!AH268</f>
        <v>-0.13481674646507719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1.0782721457538096</v>
      </c>
      <c r="AS268" s="11">
        <f>IF(('OddsRatio_working_3-way'!X268=0),IF(Q268&gt;0,-Q268^(1/3),(-Q268)^(1/3)),'OddsRatio_working_3-way'!AM268-'OddsRatio_working_3-way'!R268/3)</f>
        <v>-0.9434553992887319</v>
      </c>
      <c r="AT268" s="11">
        <f>IF(('OddsRatio_working_3-way'!X268=0),IF(Q268&gt;0,-Q268^(1/3),(-Q268)^(1/3)),'OddsRatio_working_3-way'!AN268-'OddsRatio_working_3-way'!R268/3)</f>
        <v>-0.13481674646507719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1.56</v>
      </c>
      <c r="B269" s="4">
        <f>IF('True_Odds_Calculator_3-way'!B270="","",'True_Odds_Calculator_3-way'!B270)</f>
        <v>4.25</v>
      </c>
      <c r="C269" s="4">
        <f>IF('True_Odds_Calculator_3-way'!C270="","",'True_Odds_Calculator_3-way'!C270)</f>
        <v>6.39</v>
      </c>
      <c r="D269" s="9">
        <f t="shared" si="65"/>
        <v>0.62688132567405486</v>
      </c>
      <c r="E269" s="9">
        <f t="shared" si="66"/>
        <v>0.22450339540526704</v>
      </c>
      <c r="F269" s="9">
        <f t="shared" si="67"/>
        <v>0.14861527892067811</v>
      </c>
      <c r="G269" s="9">
        <f t="shared" si="68"/>
        <v>1.062854035880227</v>
      </c>
      <c r="H269" s="9">
        <f t="shared" si="69"/>
        <v>1.5951982600929273</v>
      </c>
      <c r="I269" s="9">
        <f t="shared" si="70"/>
        <v>4.4542756166107376</v>
      </c>
      <c r="J269" s="9">
        <f t="shared" si="71"/>
        <v>6.7287832533944227</v>
      </c>
      <c r="K269" s="11">
        <f t="shared" si="72"/>
        <v>0.64102564102564097</v>
      </c>
      <c r="L269" s="11">
        <f t="shared" si="73"/>
        <v>0.23529411764705882</v>
      </c>
      <c r="M269" s="11">
        <f t="shared" si="74"/>
        <v>0.1564945226917058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-0.231550523182669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0.21715680373509699</v>
      </c>
      <c r="Q269" s="11">
        <f>2*'OddsRatio_working_3-way'!K269*'OddsRatio_working_3-way'!L269*'OddsRatio_working_3-way'!M269</f>
        <v>4.7208000811977617E-2</v>
      </c>
      <c r="R269" s="11">
        <f t="shared" si="75"/>
        <v>0</v>
      </c>
      <c r="S269" s="11">
        <f t="shared" si="76"/>
        <v>-0.93783767253154993</v>
      </c>
      <c r="T269" s="11">
        <f t="shared" si="77"/>
        <v>-0.20387775489816307</v>
      </c>
      <c r="U269" s="11">
        <f>'OddsRatio_working_3-way'!S269-'OddsRatio_working_3-way'!R269^2/3</f>
        <v>-0.93783767253154993</v>
      </c>
      <c r="V269" s="11">
        <f>'OddsRatio_working_3-way'!S269*'OddsRatio_working_3-way'!R269/3-2*'OddsRatio_working_3-way'!R269^3/27-'OddsRatio_working_3-way'!T269</f>
        <v>0.20387775489816307</v>
      </c>
      <c r="W269" s="11">
        <f>'OddsRatio_working_3-way'!V269^2+4*'OddsRatio_working_3-way'!U269^3/27</f>
        <v>-8.0636124405499693E-2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0.17478720158224911</v>
      </c>
      <c r="Y269" s="11">
        <f>IF('OddsRatio_working_3-way'!W269&gt;=0,IF('OddsRatio_working_3-way'!V269+SQRT('OddsRatio_working_3-way'!W269)&gt;0,0,PI()),ACOS('OddsRatio_working_3-way'!V269/(2*'OddsRatio_working_3-way'!X269)))</f>
        <v>0.94811288943282246</v>
      </c>
      <c r="Z269" s="11">
        <f>'OddsRatio_working_3-way'!X269^(1/3)*COS('OddsRatio_working_3-way'!Y269/3)</f>
        <v>0.53142701794011349</v>
      </c>
      <c r="AA269" s="11">
        <f>'OddsRatio_working_3-way'!X269^(1/3)*COS(('OddsRatio_working_3-way'!Y269+2*PI())/3)</f>
        <v>-0.41620740115623872</v>
      </c>
      <c r="AB269" s="11">
        <f>'OddsRatio_working_3-way'!X269^(1/3)*COS(('OddsRatio_working_3-way'!Y269+4*PI())/3)</f>
        <v>-0.11521961678387486</v>
      </c>
      <c r="AC269" s="11">
        <f>'OddsRatio_working_3-way'!X269^(1/3)*SIN('OddsRatio_working_3-way'!Y269/3)</f>
        <v>0.17377537833017348</v>
      </c>
      <c r="AD269" s="11">
        <f>'OddsRatio_working_3-way'!X269^(1/3)*SIN(('OddsRatio_working_3-way'!Y269+2*PI())/3)</f>
        <v>0.37334160862846022</v>
      </c>
      <c r="AE269" s="11">
        <f>'OddsRatio_working_3-way'!X269^(1/3)*SIN(('OddsRatio_working_3-way'!Y269+4*PI())/3)</f>
        <v>-0.54711698695863353</v>
      </c>
      <c r="AF269" s="11">
        <f>-'OddsRatio_working_3-way'!U269/(3*'OddsRatio_working_3-way'!X269^(1/3))*COS(('OddsRatio_working_3-way'!Y269)/3)</f>
        <v>0.5314270179401136</v>
      </c>
      <c r="AG269" s="11">
        <f>-'OddsRatio_working_3-way'!U269/(3*'OddsRatio_working_3-way'!X269^(1/3))*COS(('OddsRatio_working_3-way'!Y269+2*PI())/3)</f>
        <v>-0.41620740115623883</v>
      </c>
      <c r="AH269" s="11">
        <f>-'OddsRatio_working_3-way'!U269/(3*'OddsRatio_working_3-way'!X269^(1/3))*COS(('OddsRatio_working_3-way'!Y269+4*PI())/3)</f>
        <v>-0.11521961678387488</v>
      </c>
      <c r="AI269" s="11">
        <f>'OddsRatio_working_3-way'!U269/(3*'OddsRatio_working_3-way'!X269^(1/3))*SIN(('OddsRatio_working_3-way'!Y269)/3)</f>
        <v>-0.17377537833017351</v>
      </c>
      <c r="AJ269" s="11">
        <f>'OddsRatio_working_3-way'!U269/(3*'OddsRatio_working_3-way'!X269^(1/3))*SIN(('OddsRatio_working_3-way'!Y269+2*PI())/3)</f>
        <v>-0.37334160862846028</v>
      </c>
      <c r="AK269" s="11">
        <f>'OddsRatio_working_3-way'!U269/(3*'OddsRatio_working_3-way'!X269^(1/3))*SIN(('OddsRatio_working_3-way'!Y269+4*PI())/3)</f>
        <v>0.54711698695863364</v>
      </c>
      <c r="AL269" s="11">
        <f>'OddsRatio_working_3-way'!Z269+'OddsRatio_working_3-way'!AF269</f>
        <v>1.062854035880227</v>
      </c>
      <c r="AM269" s="11">
        <f>'OddsRatio_working_3-way'!AA269+'OddsRatio_working_3-way'!AG269</f>
        <v>-0.83241480231247755</v>
      </c>
      <c r="AN269" s="11">
        <f>'OddsRatio_working_3-way'!AB269+'OddsRatio_working_3-way'!AH269</f>
        <v>-0.23043923356774976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1.062854035880227</v>
      </c>
      <c r="AS269" s="11">
        <f>IF(('OddsRatio_working_3-way'!X269=0),IF(Q269&gt;0,-Q269^(1/3),(-Q269)^(1/3)),'OddsRatio_working_3-way'!AM269-'OddsRatio_working_3-way'!R269/3)</f>
        <v>-0.83241480231247755</v>
      </c>
      <c r="AT269" s="11">
        <f>IF(('OddsRatio_working_3-way'!X269=0),IF(Q269&gt;0,-Q269^(1/3),(-Q269)^(1/3)),'OddsRatio_working_3-way'!AN269-'OddsRatio_working_3-way'!R269/3)</f>
        <v>-0.23043923356774976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2.59</v>
      </c>
      <c r="B270" s="4">
        <f>IF('True_Odds_Calculator_3-way'!B271="","",'True_Odds_Calculator_3-way'!B271)</f>
        <v>3.15</v>
      </c>
      <c r="C270" s="4">
        <f>IF('True_Odds_Calculator_3-way'!C271="","",'True_Odds_Calculator_3-way'!C271)</f>
        <v>2.98</v>
      </c>
      <c r="D270" s="9">
        <f t="shared" si="65"/>
        <v>0.37236268248459647</v>
      </c>
      <c r="E270" s="9">
        <f t="shared" si="66"/>
        <v>0.3049516920952145</v>
      </c>
      <c r="F270" s="9">
        <f t="shared" si="67"/>
        <v>0.32268562542018897</v>
      </c>
      <c r="G270" s="9">
        <f t="shared" si="68"/>
        <v>1.0600967009734619</v>
      </c>
      <c r="H270" s="9">
        <f t="shared" si="69"/>
        <v>2.6855537545478043</v>
      </c>
      <c r="I270" s="9">
        <f t="shared" si="70"/>
        <v>3.2792079070929434</v>
      </c>
      <c r="J270" s="9">
        <f t="shared" si="71"/>
        <v>3.0989914679274539</v>
      </c>
      <c r="K270" s="11">
        <f t="shared" si="72"/>
        <v>0.38610038610038611</v>
      </c>
      <c r="L270" s="11">
        <f t="shared" si="73"/>
        <v>0.31746031746031744</v>
      </c>
      <c r="M270" s="11">
        <f t="shared" si="74"/>
        <v>0.33557046979865773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-0.278403180608358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0.23527156796571952</v>
      </c>
      <c r="Q270" s="11">
        <f>2*'OddsRatio_working_3-way'!K270*'OddsRatio_working_3-way'!L270*'OddsRatio_working_3-way'!M270</f>
        <v>8.2262786001999808E-2</v>
      </c>
      <c r="R270" s="11">
        <f t="shared" si="75"/>
        <v>0</v>
      </c>
      <c r="S270" s="11">
        <f t="shared" si="76"/>
        <v>-0.84507500040628625</v>
      </c>
      <c r="T270" s="11">
        <f t="shared" si="77"/>
        <v>-0.29548076937282725</v>
      </c>
      <c r="U270" s="11">
        <f>'OddsRatio_working_3-way'!S270-'OddsRatio_working_3-way'!R270^2/3</f>
        <v>-0.84507500040628625</v>
      </c>
      <c r="V270" s="11">
        <f>'OddsRatio_working_3-way'!S270*'OddsRatio_working_3-way'!R270/3-2*'OddsRatio_working_3-way'!R270^3/27-'OddsRatio_working_3-way'!T270</f>
        <v>0.29548076937282725</v>
      </c>
      <c r="W270" s="11">
        <f>'OddsRatio_working_3-way'!V270^2+4*'OddsRatio_working_3-way'!U270^3/27</f>
        <v>-2.1002698575453282E-3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0.14950681834510363</v>
      </c>
      <c r="Y270" s="11">
        <f>IF('OddsRatio_working_3-way'!W270&gt;=0,IF('OddsRatio_working_3-way'!V270+SQRT('OddsRatio_working_3-way'!W270)&gt;0,0,PI()),ACOS('OddsRatio_working_3-way'!V270/(2*'OddsRatio_working_3-way'!X270)))</f>
        <v>0.15387274265538009</v>
      </c>
      <c r="Z270" s="11">
        <f>'OddsRatio_working_3-way'!X270^(1/3)*COS('OddsRatio_working_3-way'!Y270/3)</f>
        <v>0.53004835048673093</v>
      </c>
      <c r="AA270" s="11">
        <f>'OddsRatio_working_3-way'!X270^(1/3)*COS(('OddsRatio_working_3-way'!Y270+2*PI())/3)</f>
        <v>-0.2885891855614901</v>
      </c>
      <c r="AB270" s="11">
        <f>'OddsRatio_working_3-way'!X270^(1/3)*COS(('OddsRatio_working_3-way'!Y270+4*PI())/3)</f>
        <v>-0.24145916492524064</v>
      </c>
      <c r="AC270" s="11">
        <f>'OddsRatio_working_3-way'!X270^(1/3)*SIN('OddsRatio_working_3-way'!Y270/3)</f>
        <v>2.7210530101251167E-2</v>
      </c>
      <c r="AD270" s="11">
        <f>'OddsRatio_working_3-way'!X270^(1/3)*SIN(('OddsRatio_working_3-way'!Y270+2*PI())/3)</f>
        <v>0.44543007170492116</v>
      </c>
      <c r="AE270" s="11">
        <f>'OddsRatio_working_3-way'!X270^(1/3)*SIN(('OddsRatio_working_3-way'!Y270+4*PI())/3)</f>
        <v>-0.47264060180617246</v>
      </c>
      <c r="AF270" s="11">
        <f>-'OddsRatio_working_3-way'!U270/(3*'OddsRatio_working_3-way'!X270^(1/3))*COS(('OddsRatio_working_3-way'!Y270)/3)</f>
        <v>0.53004835048673093</v>
      </c>
      <c r="AG270" s="11">
        <f>-'OddsRatio_working_3-way'!U270/(3*'OddsRatio_working_3-way'!X270^(1/3))*COS(('OddsRatio_working_3-way'!Y270+2*PI())/3)</f>
        <v>-0.2885891855614901</v>
      </c>
      <c r="AH270" s="11">
        <f>-'OddsRatio_working_3-way'!U270/(3*'OddsRatio_working_3-way'!X270^(1/3))*COS(('OddsRatio_working_3-way'!Y270+4*PI())/3)</f>
        <v>-0.24145916492524064</v>
      </c>
      <c r="AI270" s="11">
        <f>'OddsRatio_working_3-way'!U270/(3*'OddsRatio_working_3-way'!X270^(1/3))*SIN(('OddsRatio_working_3-way'!Y270)/3)</f>
        <v>-2.7210530101251167E-2</v>
      </c>
      <c r="AJ270" s="11">
        <f>'OddsRatio_working_3-way'!U270/(3*'OddsRatio_working_3-way'!X270^(1/3))*SIN(('OddsRatio_working_3-way'!Y270+2*PI())/3)</f>
        <v>-0.44543007170492116</v>
      </c>
      <c r="AK270" s="11">
        <f>'OddsRatio_working_3-way'!U270/(3*'OddsRatio_working_3-way'!X270^(1/3))*SIN(('OddsRatio_working_3-way'!Y270+4*PI())/3)</f>
        <v>0.47264060180617246</v>
      </c>
      <c r="AL270" s="11">
        <f>'OddsRatio_working_3-way'!Z270+'OddsRatio_working_3-way'!AF270</f>
        <v>1.0600967009734619</v>
      </c>
      <c r="AM270" s="11">
        <f>'OddsRatio_working_3-way'!AA270+'OddsRatio_working_3-way'!AG270</f>
        <v>-0.5771783711229802</v>
      </c>
      <c r="AN270" s="11">
        <f>'OddsRatio_working_3-way'!AB270+'OddsRatio_working_3-way'!AH270</f>
        <v>-0.48291832985048128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1.0600967009734619</v>
      </c>
      <c r="AS270" s="11">
        <f>IF(('OddsRatio_working_3-way'!X270=0),IF(Q270&gt;0,-Q270^(1/3),(-Q270)^(1/3)),'OddsRatio_working_3-way'!AM270-'OddsRatio_working_3-way'!R270/3)</f>
        <v>-0.5771783711229802</v>
      </c>
      <c r="AT270" s="11">
        <f>IF(('OddsRatio_working_3-way'!X270=0),IF(Q270&gt;0,-Q270^(1/3),(-Q270)^(1/3)),'OddsRatio_working_3-way'!AN270-'OddsRatio_working_3-way'!R270/3)</f>
        <v>-0.48291832985048128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2.04</v>
      </c>
      <c r="B271" s="4">
        <f>IF('True_Odds_Calculator_3-way'!B272="","",'True_Odds_Calculator_3-way'!B272)</f>
        <v>3.49</v>
      </c>
      <c r="C271" s="4">
        <f>IF('True_Odds_Calculator_3-way'!C272="","",'True_Odds_Calculator_3-way'!C272)</f>
        <v>3.8</v>
      </c>
      <c r="D271" s="9">
        <f t="shared" si="65"/>
        <v>0.47469385692274441</v>
      </c>
      <c r="E271" s="9">
        <f t="shared" si="66"/>
        <v>0.27400970228904492</v>
      </c>
      <c r="F271" s="9">
        <f t="shared" si="67"/>
        <v>0.25129644078821106</v>
      </c>
      <c r="G271" s="9">
        <f t="shared" si="68"/>
        <v>1.0640585574997479</v>
      </c>
      <c r="H271" s="9">
        <f t="shared" si="69"/>
        <v>2.1066208997997382</v>
      </c>
      <c r="I271" s="9">
        <f t="shared" si="70"/>
        <v>3.6495058081743723</v>
      </c>
      <c r="J271" s="9">
        <f t="shared" si="71"/>
        <v>3.9793639609992937</v>
      </c>
      <c r="K271" s="11">
        <f t="shared" si="72"/>
        <v>0.49019607843137253</v>
      </c>
      <c r="L271" s="11">
        <f t="shared" si="73"/>
        <v>0.28653295128939826</v>
      </c>
      <c r="M271" s="11">
        <f t="shared" si="74"/>
        <v>0.26315789473684209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-0.26801032583143369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0.23397234025566185</v>
      </c>
      <c r="Q271" s="11">
        <f>2*'OddsRatio_working_3-way'!K271*'OddsRatio_working_3-way'!L271*'OddsRatio_working_3-way'!M271</f>
        <v>7.3924910033384472E-2</v>
      </c>
      <c r="R271" s="11">
        <f t="shared" si="75"/>
        <v>0</v>
      </c>
      <c r="S271" s="11">
        <f t="shared" si="76"/>
        <v>-0.87299748444326664</v>
      </c>
      <c r="T271" s="11">
        <f t="shared" si="77"/>
        <v>-0.27582858908160085</v>
      </c>
      <c r="U271" s="11">
        <f>'OddsRatio_working_3-way'!S271-'OddsRatio_working_3-way'!R271^2/3</f>
        <v>-0.87299748444326664</v>
      </c>
      <c r="V271" s="11">
        <f>'OddsRatio_working_3-way'!S271*'OddsRatio_working_3-way'!R271/3-2*'OddsRatio_working_3-way'!R271^3/27-'OddsRatio_working_3-way'!T271</f>
        <v>0.27582858908160085</v>
      </c>
      <c r="W271" s="11">
        <f>'OddsRatio_working_3-way'!V271^2+4*'OddsRatio_working_3-way'!U271^3/27</f>
        <v>-2.2486421368269713E-2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0.15697757158509645</v>
      </c>
      <c r="Y271" s="11">
        <f>IF('OddsRatio_working_3-way'!W271&gt;=0,IF('OddsRatio_working_3-way'!V271+SQRT('OddsRatio_working_3-way'!W271)&gt;0,0,PI()),ACOS('OddsRatio_working_3-way'!V271/(2*'OddsRatio_working_3-way'!X271)))</f>
        <v>0.49795635367237923</v>
      </c>
      <c r="Z271" s="11">
        <f>'OddsRatio_working_3-way'!X271^(1/3)*COS('OddsRatio_working_3-way'!Y271/3)</f>
        <v>0.53202927874987405</v>
      </c>
      <c r="AA271" s="11">
        <f>'OddsRatio_working_3-way'!X271^(1/3)*COS(('OddsRatio_working_3-way'!Y271+2*PI())/3)</f>
        <v>-0.34320276038771508</v>
      </c>
      <c r="AB271" s="11">
        <f>'OddsRatio_working_3-way'!X271^(1/3)*COS(('OddsRatio_working_3-way'!Y271+4*PI())/3)</f>
        <v>-0.18882651836215916</v>
      </c>
      <c r="AC271" s="11">
        <f>'OddsRatio_working_3-way'!X271^(1/3)*SIN('OddsRatio_working_3-way'!Y271/3)</f>
        <v>8.912916488993762E-2</v>
      </c>
      <c r="AD271" s="11">
        <f>'OddsRatio_working_3-way'!X271^(1/3)*SIN(('OddsRatio_working_3-way'!Y271+2*PI())/3)</f>
        <v>0.41618628850953454</v>
      </c>
      <c r="AE271" s="11">
        <f>'OddsRatio_working_3-way'!X271^(1/3)*SIN(('OddsRatio_working_3-way'!Y271+4*PI())/3)</f>
        <v>-0.50531545339947215</v>
      </c>
      <c r="AF271" s="11">
        <f>-'OddsRatio_working_3-way'!U271/(3*'OddsRatio_working_3-way'!X271^(1/3))*COS(('OddsRatio_working_3-way'!Y271)/3)</f>
        <v>0.53202927874987394</v>
      </c>
      <c r="AG271" s="11">
        <f>-'OddsRatio_working_3-way'!U271/(3*'OddsRatio_working_3-way'!X271^(1/3))*COS(('OddsRatio_working_3-way'!Y271+2*PI())/3)</f>
        <v>-0.34320276038771497</v>
      </c>
      <c r="AH271" s="11">
        <f>-'OddsRatio_working_3-way'!U271/(3*'OddsRatio_working_3-way'!X271^(1/3))*COS(('OddsRatio_working_3-way'!Y271+4*PI())/3)</f>
        <v>-0.18882651836215911</v>
      </c>
      <c r="AI271" s="11">
        <f>'OddsRatio_working_3-way'!U271/(3*'OddsRatio_working_3-way'!X271^(1/3))*SIN(('OddsRatio_working_3-way'!Y271)/3)</f>
        <v>-8.9129164889937607E-2</v>
      </c>
      <c r="AJ271" s="11">
        <f>'OddsRatio_working_3-way'!U271/(3*'OddsRatio_working_3-way'!X271^(1/3))*SIN(('OddsRatio_working_3-way'!Y271+2*PI())/3)</f>
        <v>-0.41618628850953449</v>
      </c>
      <c r="AK271" s="11">
        <f>'OddsRatio_working_3-way'!U271/(3*'OddsRatio_working_3-way'!X271^(1/3))*SIN(('OddsRatio_working_3-way'!Y271+4*PI())/3)</f>
        <v>0.50531545339947204</v>
      </c>
      <c r="AL271" s="11">
        <f>'OddsRatio_working_3-way'!Z271+'OddsRatio_working_3-way'!AF271</f>
        <v>1.0640585574997479</v>
      </c>
      <c r="AM271" s="11">
        <f>'OddsRatio_working_3-way'!AA271+'OddsRatio_working_3-way'!AG271</f>
        <v>-0.68640552077543004</v>
      </c>
      <c r="AN271" s="11">
        <f>'OddsRatio_working_3-way'!AB271+'OddsRatio_working_3-way'!AH271</f>
        <v>-0.37765303672431827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1.0640585574997479</v>
      </c>
      <c r="AS271" s="11">
        <f>IF(('OddsRatio_working_3-way'!X271=0),IF(Q271&gt;0,-Q271^(1/3),(-Q271)^(1/3)),'OddsRatio_working_3-way'!AM271-'OddsRatio_working_3-way'!R271/3)</f>
        <v>-0.68640552077543004</v>
      </c>
      <c r="AT271" s="11">
        <f>IF(('OddsRatio_working_3-way'!X271=0),IF(Q271&gt;0,-Q271^(1/3),(-Q271)^(1/3)),'OddsRatio_working_3-way'!AN271-'OddsRatio_working_3-way'!R271/3)</f>
        <v>-0.37765303672431827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</v>
      </c>
      <c r="B272" s="4">
        <f>IF('True_Odds_Calculator_3-way'!B273="","",'True_Odds_Calculator_3-way'!B273)</f>
        <v>3.52</v>
      </c>
      <c r="C272" s="4">
        <f>IF('True_Odds_Calculator_3-way'!C273="","",'True_Odds_Calculator_3-way'!C273)</f>
        <v>3.91</v>
      </c>
      <c r="D272" s="9">
        <f t="shared" si="65"/>
        <v>0.48439059051818101</v>
      </c>
      <c r="E272" s="9">
        <f t="shared" si="66"/>
        <v>0.2715610516384025</v>
      </c>
      <c r="F272" s="9">
        <f t="shared" si="67"/>
        <v>0.24404835784341644</v>
      </c>
      <c r="G272" s="9">
        <f t="shared" si="68"/>
        <v>1.0644496808458674</v>
      </c>
      <c r="H272" s="9">
        <f t="shared" si="69"/>
        <v>2.0644496808458674</v>
      </c>
      <c r="I272" s="9">
        <f t="shared" si="70"/>
        <v>3.682413195731586</v>
      </c>
      <c r="J272" s="9">
        <f t="shared" si="71"/>
        <v>4.0975485712614743</v>
      </c>
      <c r="K272" s="11">
        <f t="shared" si="72"/>
        <v>0.5</v>
      </c>
      <c r="L272" s="11">
        <f t="shared" si="73"/>
        <v>0.28409090909090912</v>
      </c>
      <c r="M272" s="11">
        <f t="shared" si="74"/>
        <v>0.25575447570332482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-0.26640606835619629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0.23359393164380382</v>
      </c>
      <c r="Q272" s="11">
        <f>2*'OddsRatio_working_3-way'!K272*'OddsRatio_working_3-way'!L272*'OddsRatio_working_3-way'!M272</f>
        <v>7.2657521506626382E-2</v>
      </c>
      <c r="R272" s="11">
        <f t="shared" si="75"/>
        <v>0</v>
      </c>
      <c r="S272" s="11">
        <f t="shared" si="76"/>
        <v>-0.87683412425680474</v>
      </c>
      <c r="T272" s="11">
        <f t="shared" si="77"/>
        <v>-0.2727322314951181</v>
      </c>
      <c r="U272" s="11">
        <f>'OddsRatio_working_3-way'!S272-'OddsRatio_working_3-way'!R272^2/3</f>
        <v>-0.87683412425680474</v>
      </c>
      <c r="V272" s="11">
        <f>'OddsRatio_working_3-way'!S272*'OddsRatio_working_3-way'!R272/3-2*'OddsRatio_working_3-way'!R272^3/27-'OddsRatio_working_3-way'!T272</f>
        <v>0.2727322314951181</v>
      </c>
      <c r="W272" s="11">
        <f>'OddsRatio_working_3-way'!V272^2+4*'OddsRatio_working_3-way'!U272^3/27</f>
        <v>-2.5490235956035709E-2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0.15801353268972124</v>
      </c>
      <c r="Y272" s="11">
        <f>IF('OddsRatio_working_3-way'!W272&gt;=0,IF('OddsRatio_working_3-way'!V272+SQRT('OddsRatio_working_3-way'!W272)&gt;0,0,PI()),ACOS('OddsRatio_working_3-way'!V272/(2*'OddsRatio_working_3-way'!X272)))</f>
        <v>0.529612765411829</v>
      </c>
      <c r="Z272" s="11">
        <f>'OddsRatio_working_3-way'!X272^(1/3)*COS('OddsRatio_working_3-way'!Y272/3)</f>
        <v>0.53222484042293372</v>
      </c>
      <c r="AA272" s="11">
        <f>'OddsRatio_working_3-way'!X272^(1/3)*COS(('OddsRatio_working_3-way'!Y272+2*PI())/3)</f>
        <v>-0.34833814910326971</v>
      </c>
      <c r="AB272" s="11">
        <f>'OddsRatio_working_3-way'!X272^(1/3)*COS(('OddsRatio_working_3-way'!Y272+4*PI())/3)</f>
        <v>-0.18388669131966412</v>
      </c>
      <c r="AC272" s="11">
        <f>'OddsRatio_working_3-way'!X272^(1/3)*SIN('OddsRatio_working_3-way'!Y272/3)</f>
        <v>9.4946093419991204E-2</v>
      </c>
      <c r="AD272" s="11">
        <f>'OddsRatio_working_3-way'!X272^(1/3)*SIN(('OddsRatio_working_3-way'!Y272+2*PI())/3)</f>
        <v>0.41344718562138405</v>
      </c>
      <c r="AE272" s="11">
        <f>'OddsRatio_working_3-way'!X272^(1/3)*SIN(('OddsRatio_working_3-way'!Y272+4*PI())/3)</f>
        <v>-0.5083932790413751</v>
      </c>
      <c r="AF272" s="11">
        <f>-'OddsRatio_working_3-way'!U272/(3*'OddsRatio_working_3-way'!X272^(1/3))*COS(('OddsRatio_working_3-way'!Y272)/3)</f>
        <v>0.53222484042293372</v>
      </c>
      <c r="AG272" s="11">
        <f>-'OddsRatio_working_3-way'!U272/(3*'OddsRatio_working_3-way'!X272^(1/3))*COS(('OddsRatio_working_3-way'!Y272+2*PI())/3)</f>
        <v>-0.34833814910326971</v>
      </c>
      <c r="AH272" s="11">
        <f>-'OddsRatio_working_3-way'!U272/(3*'OddsRatio_working_3-way'!X272^(1/3))*COS(('OddsRatio_working_3-way'!Y272+4*PI())/3)</f>
        <v>-0.18388669131966412</v>
      </c>
      <c r="AI272" s="11">
        <f>'OddsRatio_working_3-way'!U272/(3*'OddsRatio_working_3-way'!X272^(1/3))*SIN(('OddsRatio_working_3-way'!Y272)/3)</f>
        <v>-9.4946093419991204E-2</v>
      </c>
      <c r="AJ272" s="11">
        <f>'OddsRatio_working_3-way'!U272/(3*'OddsRatio_working_3-way'!X272^(1/3))*SIN(('OddsRatio_working_3-way'!Y272+2*PI())/3)</f>
        <v>-0.41344718562138405</v>
      </c>
      <c r="AK272" s="11">
        <f>'OddsRatio_working_3-way'!U272/(3*'OddsRatio_working_3-way'!X272^(1/3))*SIN(('OddsRatio_working_3-way'!Y272+4*PI())/3)</f>
        <v>0.5083932790413751</v>
      </c>
      <c r="AL272" s="11">
        <f>'OddsRatio_working_3-way'!Z272+'OddsRatio_working_3-way'!AF272</f>
        <v>1.0644496808458674</v>
      </c>
      <c r="AM272" s="11">
        <f>'OddsRatio_working_3-way'!AA272+'OddsRatio_working_3-way'!AG272</f>
        <v>-0.69667629820653942</v>
      </c>
      <c r="AN272" s="11">
        <f>'OddsRatio_working_3-way'!AB272+'OddsRatio_working_3-way'!AH272</f>
        <v>-0.36777338263932824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1.0644496808458674</v>
      </c>
      <c r="AS272" s="11">
        <f>IF(('OddsRatio_working_3-way'!X272=0),IF(Q272&gt;0,-Q272^(1/3),(-Q272)^(1/3)),'OddsRatio_working_3-way'!AM272-'OddsRatio_working_3-way'!R272/3)</f>
        <v>-0.69667629820653942</v>
      </c>
      <c r="AT272" s="11">
        <f>IF(('OddsRatio_working_3-way'!X272=0),IF(Q272&gt;0,-Q272^(1/3),(-Q272)^(1/3)),'OddsRatio_working_3-way'!AN272-'OddsRatio_working_3-way'!R272/3)</f>
        <v>-0.36777338263932824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1.65</v>
      </c>
      <c r="B273" s="4">
        <f>IF('True_Odds_Calculator_3-way'!B274="","",'True_Odds_Calculator_3-way'!B274)</f>
        <v>4</v>
      </c>
      <c r="C273" s="4">
        <f>IF('True_Odds_Calculator_3-way'!C274="","",'True_Odds_Calculator_3-way'!C274)</f>
        <v>5.36</v>
      </c>
      <c r="D273" s="9">
        <f t="shared" si="65"/>
        <v>0.58815858708010027</v>
      </c>
      <c r="E273" s="9">
        <f t="shared" si="66"/>
        <v>0.23630648140901583</v>
      </c>
      <c r="F273" s="9">
        <f t="shared" si="67"/>
        <v>0.17553493151088354</v>
      </c>
      <c r="G273" s="9">
        <f t="shared" si="68"/>
        <v>1.0772641726926508</v>
      </c>
      <c r="H273" s="9">
        <f t="shared" si="69"/>
        <v>1.700221712250223</v>
      </c>
      <c r="I273" s="9">
        <f t="shared" si="70"/>
        <v>4.2317925180779525</v>
      </c>
      <c r="J273" s="9">
        <f t="shared" si="71"/>
        <v>5.6968717929399588</v>
      </c>
      <c r="K273" s="11">
        <f t="shared" si="72"/>
        <v>0.60606060606060608</v>
      </c>
      <c r="L273" s="11">
        <f t="shared" si="73"/>
        <v>0.25</v>
      </c>
      <c r="M273" s="11">
        <f t="shared" si="74"/>
        <v>0.18656716417910446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-0.24033242876526439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0.22642469470827681</v>
      </c>
      <c r="Q273" s="11">
        <f>2*'OddsRatio_working_3-way'!K273*'OddsRatio_working_3-way'!L273*'OddsRatio_working_3-way'!M273</f>
        <v>5.6535504296698326E-2</v>
      </c>
      <c r="R273" s="11">
        <f t="shared" si="75"/>
        <v>0</v>
      </c>
      <c r="S273" s="11">
        <f t="shared" si="76"/>
        <v>-0.94213126323218144</v>
      </c>
      <c r="T273" s="11">
        <f t="shared" si="77"/>
        <v>-0.23523876734885929</v>
      </c>
      <c r="U273" s="11">
        <f>'OddsRatio_working_3-way'!S273-'OddsRatio_working_3-way'!R273^2/3</f>
        <v>-0.94213126323218144</v>
      </c>
      <c r="V273" s="11">
        <f>'OddsRatio_working_3-way'!S273*'OddsRatio_working_3-way'!R273/3-2*'OddsRatio_working_3-way'!R273^3/27-'OddsRatio_working_3-way'!T273</f>
        <v>0.23523876734885929</v>
      </c>
      <c r="W273" s="11">
        <f>'OddsRatio_working_3-way'!V273^2+4*'OddsRatio_working_3-way'!U273^3/27</f>
        <v>-6.8551073668726745E-2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0.17598888553864522</v>
      </c>
      <c r="Y273" s="11">
        <f>IF('OddsRatio_working_3-way'!W273&gt;=0,IF('OddsRatio_working_3-way'!V273+SQRT('OddsRatio_working_3-way'!W273)&gt;0,0,PI()),ACOS('OddsRatio_working_3-way'!V273/(2*'OddsRatio_working_3-way'!X273)))</f>
        <v>0.83882925122790863</v>
      </c>
      <c r="Z273" s="11">
        <f>'OddsRatio_working_3-way'!X273^(1/3)*COS('OddsRatio_working_3-way'!Y273/3)</f>
        <v>0.53863208634632542</v>
      </c>
      <c r="AA273" s="11">
        <f>'OddsRatio_working_3-way'!X273^(1/3)*COS(('OddsRatio_working_3-way'!Y273+2*PI())/3)</f>
        <v>-0.40325417245940776</v>
      </c>
      <c r="AB273" s="11">
        <f>'OddsRatio_working_3-way'!X273^(1/3)*COS(('OddsRatio_working_3-way'!Y273+4*PI())/3)</f>
        <v>-0.13537791388691756</v>
      </c>
      <c r="AC273" s="11">
        <f>'OddsRatio_working_3-way'!X273^(1/3)*SIN('OddsRatio_working_3-way'!Y273/3)</f>
        <v>0.15465842999633703</v>
      </c>
      <c r="AD273" s="11">
        <f>'OddsRatio_working_3-way'!X273^(1/3)*SIN(('OddsRatio_working_3-way'!Y273+2*PI())/3)</f>
        <v>0.38913985507116261</v>
      </c>
      <c r="AE273" s="11">
        <f>'OddsRatio_working_3-way'!X273^(1/3)*SIN(('OddsRatio_working_3-way'!Y273+4*PI())/3)</f>
        <v>-0.54379828506749961</v>
      </c>
      <c r="AF273" s="11">
        <f>-'OddsRatio_working_3-way'!U273/(3*'OddsRatio_working_3-way'!X273^(1/3))*COS(('OddsRatio_working_3-way'!Y273)/3)</f>
        <v>0.53863208634632531</v>
      </c>
      <c r="AG273" s="11">
        <f>-'OddsRatio_working_3-way'!U273/(3*'OddsRatio_working_3-way'!X273^(1/3))*COS(('OddsRatio_working_3-way'!Y273+2*PI())/3)</f>
        <v>-0.40325417245940764</v>
      </c>
      <c r="AH273" s="11">
        <f>-'OddsRatio_working_3-way'!U273/(3*'OddsRatio_working_3-way'!X273^(1/3))*COS(('OddsRatio_working_3-way'!Y273+4*PI())/3)</f>
        <v>-0.13537791388691753</v>
      </c>
      <c r="AI273" s="11">
        <f>'OddsRatio_working_3-way'!U273/(3*'OddsRatio_working_3-way'!X273^(1/3))*SIN(('OddsRatio_working_3-way'!Y273)/3)</f>
        <v>-0.154658429996337</v>
      </c>
      <c r="AJ273" s="11">
        <f>'OddsRatio_working_3-way'!U273/(3*'OddsRatio_working_3-way'!X273^(1/3))*SIN(('OddsRatio_working_3-way'!Y273+2*PI())/3)</f>
        <v>-0.38913985507116255</v>
      </c>
      <c r="AK273" s="11">
        <f>'OddsRatio_working_3-way'!U273/(3*'OddsRatio_working_3-way'!X273^(1/3))*SIN(('OddsRatio_working_3-way'!Y273+4*PI())/3)</f>
        <v>0.5437982850674995</v>
      </c>
      <c r="AL273" s="11">
        <f>'OddsRatio_working_3-way'!Z273+'OddsRatio_working_3-way'!AF273</f>
        <v>1.0772641726926508</v>
      </c>
      <c r="AM273" s="11">
        <f>'OddsRatio_working_3-way'!AA273+'OddsRatio_working_3-way'!AG273</f>
        <v>-0.8065083449188154</v>
      </c>
      <c r="AN273" s="11">
        <f>'OddsRatio_working_3-way'!AB273+'OddsRatio_working_3-way'!AH273</f>
        <v>-0.27075582777383511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1.0772641726926508</v>
      </c>
      <c r="AS273" s="11">
        <f>IF(('OddsRatio_working_3-way'!X273=0),IF(Q273&gt;0,-Q273^(1/3),(-Q273)^(1/3)),'OddsRatio_working_3-way'!AM273-'OddsRatio_working_3-way'!R273/3)</f>
        <v>-0.8065083449188154</v>
      </c>
      <c r="AT273" s="11">
        <f>IF(('OddsRatio_working_3-way'!X273=0),IF(Q273&gt;0,-Q273^(1/3),(-Q273)^(1/3)),'OddsRatio_working_3-way'!AN273-'OddsRatio_working_3-way'!R273/3)</f>
        <v>-0.27075582777383511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1.79</v>
      </c>
      <c r="B274" s="4">
        <f>IF('True_Odds_Calculator_3-way'!B275="","",'True_Odds_Calculator_3-way'!B275)</f>
        <v>3.93</v>
      </c>
      <c r="C274" s="4">
        <f>IF('True_Odds_Calculator_3-way'!C275="","",'True_Odds_Calculator_3-way'!C275)</f>
        <v>4.4000000000000004</v>
      </c>
      <c r="D274" s="9">
        <f t="shared" si="65"/>
        <v>0.54218189423901875</v>
      </c>
      <c r="E274" s="9">
        <f t="shared" si="66"/>
        <v>0.24202760636748225</v>
      </c>
      <c r="F274" s="9">
        <f t="shared" si="67"/>
        <v>0.21579049939349926</v>
      </c>
      <c r="G274" s="9">
        <f t="shared" si="68"/>
        <v>1.0688600923943521</v>
      </c>
      <c r="H274" s="9">
        <f t="shared" si="69"/>
        <v>1.8443994729915381</v>
      </c>
      <c r="I274" s="9">
        <f t="shared" si="70"/>
        <v>4.131760070715452</v>
      </c>
      <c r="J274" s="9">
        <f t="shared" si="71"/>
        <v>4.6341243141407977</v>
      </c>
      <c r="K274" s="11">
        <f t="shared" si="72"/>
        <v>0.55865921787709494</v>
      </c>
      <c r="L274" s="11">
        <f t="shared" si="73"/>
        <v>0.2544529262086514</v>
      </c>
      <c r="M274" s="11">
        <f t="shared" si="74"/>
        <v>0.22727272727272727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-0.25425843578003604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0.23002854680111703</v>
      </c>
      <c r="Q274" s="11">
        <f>2*'OddsRatio_working_3-way'!K274*'OddsRatio_working_3-way'!L274*'OddsRatio_working_3-way'!M274</f>
        <v>6.4614760337392427E-2</v>
      </c>
      <c r="R274" s="11">
        <f t="shared" si="75"/>
        <v>0</v>
      </c>
      <c r="S274" s="11">
        <f t="shared" si="76"/>
        <v>-0.90470369683277385</v>
      </c>
      <c r="T274" s="11">
        <f t="shared" si="77"/>
        <v>-0.25413025191931854</v>
      </c>
      <c r="U274" s="11">
        <f>'OddsRatio_working_3-way'!S274-'OddsRatio_working_3-way'!R274^2/3</f>
        <v>-0.90470369683277385</v>
      </c>
      <c r="V274" s="11">
        <f>'OddsRatio_working_3-way'!S274*'OddsRatio_working_3-way'!R274/3-2*'OddsRatio_working_3-way'!R274^3/27-'OddsRatio_working_3-way'!T274</f>
        <v>0.25413025191931854</v>
      </c>
      <c r="W274" s="11">
        <f>'OddsRatio_working_3-way'!V274^2+4*'OddsRatio_working_3-way'!U274^3/27</f>
        <v>-4.5120011242288566E-2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0.16560660930565607</v>
      </c>
      <c r="Y274" s="11">
        <f>IF('OddsRatio_working_3-way'!W274&gt;=0,IF('OddsRatio_working_3-way'!V274+SQRT('OddsRatio_working_3-way'!W274)&gt;0,0,PI()),ACOS('OddsRatio_working_3-way'!V274/(2*'OddsRatio_working_3-way'!X274)))</f>
        <v>0.69622155561655197</v>
      </c>
      <c r="Z274" s="11">
        <f>'OddsRatio_working_3-way'!X274^(1/3)*COS('OddsRatio_working_3-way'!Y274/3)</f>
        <v>0.53443004619717605</v>
      </c>
      <c r="AA274" s="11">
        <f>'OddsRatio_working_3-way'!X274^(1/3)*COS(('OddsRatio_working_3-way'!Y274+2*PI())/3)</f>
        <v>-0.37659655032991091</v>
      </c>
      <c r="AB274" s="11">
        <f>'OddsRatio_working_3-way'!X274^(1/3)*COS(('OddsRatio_working_3-way'!Y274+4*PI())/3)</f>
        <v>-0.15783349586726528</v>
      </c>
      <c r="AC274" s="11">
        <f>'OddsRatio_working_3-way'!X274^(1/3)*SIN('OddsRatio_working_3-way'!Y274/3)</f>
        <v>0.12630290838275335</v>
      </c>
      <c r="AD274" s="11">
        <f>'OddsRatio_working_3-way'!X274^(1/3)*SIN(('OddsRatio_working_3-way'!Y274+2*PI())/3)</f>
        <v>0.39967854236106892</v>
      </c>
      <c r="AE274" s="11">
        <f>'OddsRatio_working_3-way'!X274^(1/3)*SIN(('OddsRatio_working_3-way'!Y274+4*PI())/3)</f>
        <v>-0.52598145074382219</v>
      </c>
      <c r="AF274" s="11">
        <f>-'OddsRatio_working_3-way'!U274/(3*'OddsRatio_working_3-way'!X274^(1/3))*COS(('OddsRatio_working_3-way'!Y274)/3)</f>
        <v>0.53443004619717616</v>
      </c>
      <c r="AG274" s="11">
        <f>-'OddsRatio_working_3-way'!U274/(3*'OddsRatio_working_3-way'!X274^(1/3))*COS(('OddsRatio_working_3-way'!Y274+2*PI())/3)</f>
        <v>-0.37659655032991102</v>
      </c>
      <c r="AH274" s="11">
        <f>-'OddsRatio_working_3-way'!U274/(3*'OddsRatio_working_3-way'!X274^(1/3))*COS(('OddsRatio_working_3-way'!Y274+4*PI())/3)</f>
        <v>-0.15783349586726531</v>
      </c>
      <c r="AI274" s="11">
        <f>'OddsRatio_working_3-way'!U274/(3*'OddsRatio_working_3-way'!X274^(1/3))*SIN(('OddsRatio_working_3-way'!Y274)/3)</f>
        <v>-0.12630290838275338</v>
      </c>
      <c r="AJ274" s="11">
        <f>'OddsRatio_working_3-way'!U274/(3*'OddsRatio_working_3-way'!X274^(1/3))*SIN(('OddsRatio_working_3-way'!Y274+2*PI())/3)</f>
        <v>-0.39967854236106903</v>
      </c>
      <c r="AK274" s="11">
        <f>'OddsRatio_working_3-way'!U274/(3*'OddsRatio_working_3-way'!X274^(1/3))*SIN(('OddsRatio_working_3-way'!Y274+4*PI())/3)</f>
        <v>0.5259814507438223</v>
      </c>
      <c r="AL274" s="11">
        <f>'OddsRatio_working_3-way'!Z274+'OddsRatio_working_3-way'!AF274</f>
        <v>1.0688600923943521</v>
      </c>
      <c r="AM274" s="11">
        <f>'OddsRatio_working_3-way'!AA274+'OddsRatio_working_3-way'!AG274</f>
        <v>-0.75319310065982192</v>
      </c>
      <c r="AN274" s="11">
        <f>'OddsRatio_working_3-way'!AB274+'OddsRatio_working_3-way'!AH274</f>
        <v>-0.31566699173453061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1.0688600923943521</v>
      </c>
      <c r="AS274" s="11">
        <f>IF(('OddsRatio_working_3-way'!X274=0),IF(Q274&gt;0,-Q274^(1/3),(-Q274)^(1/3)),'OddsRatio_working_3-way'!AM274-'OddsRatio_working_3-way'!R274/3)</f>
        <v>-0.75319310065982192</v>
      </c>
      <c r="AT274" s="11">
        <f>IF(('OddsRatio_working_3-way'!X274=0),IF(Q274&gt;0,-Q274^(1/3),(-Q274)^(1/3)),'OddsRatio_working_3-way'!AN274-'OddsRatio_working_3-way'!R274/3)</f>
        <v>-0.31566699173453061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1.84</v>
      </c>
      <c r="B275" s="4">
        <f>IF('True_Odds_Calculator_3-way'!B276="","",'True_Odds_Calculator_3-way'!B276)</f>
        <v>3.72</v>
      </c>
      <c r="C275" s="4">
        <f>IF('True_Odds_Calculator_3-way'!C276="","",'True_Odds_Calculator_3-way'!C276)</f>
        <v>4.1399999999999997</v>
      </c>
      <c r="D275" s="9">
        <f t="shared" si="65"/>
        <v>0.52188291612362658</v>
      </c>
      <c r="E275" s="9">
        <f t="shared" si="66"/>
        <v>0.25210863432006653</v>
      </c>
      <c r="F275" s="9">
        <f t="shared" si="67"/>
        <v>0.22600844955630708</v>
      </c>
      <c r="G275" s="9">
        <f t="shared" si="68"/>
        <v>1.0906411898715953</v>
      </c>
      <c r="H275" s="9">
        <f t="shared" si="69"/>
        <v>1.9161385994921403</v>
      </c>
      <c r="I275" s="9">
        <f t="shared" si="70"/>
        <v>3.9665440364507392</v>
      </c>
      <c r="J275" s="9">
        <f t="shared" si="71"/>
        <v>4.424613336196809</v>
      </c>
      <c r="K275" s="11">
        <f t="shared" si="72"/>
        <v>0.54347826086956519</v>
      </c>
      <c r="L275" s="11">
        <f t="shared" si="73"/>
        <v>0.26881720430107525</v>
      </c>
      <c r="M275" s="11">
        <f t="shared" si="74"/>
        <v>0.24154589371980678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-0.25317261892662846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0.23643605188211564</v>
      </c>
      <c r="Q275" s="11">
        <f>2*'OddsRatio_working_3-way'!K275*'OddsRatio_working_3-way'!L275*'OddsRatio_working_3-way'!M275</f>
        <v>7.0577925934959887E-2</v>
      </c>
      <c r="R275" s="11">
        <f t="shared" si="75"/>
        <v>0</v>
      </c>
      <c r="S275" s="11">
        <f t="shared" si="76"/>
        <v>-0.9338926653463927</v>
      </c>
      <c r="T275" s="11">
        <f t="shared" si="77"/>
        <v>-0.27877392995414707</v>
      </c>
      <c r="U275" s="11">
        <f>'OddsRatio_working_3-way'!S275-'OddsRatio_working_3-way'!R275^2/3</f>
        <v>-0.9338926653463927</v>
      </c>
      <c r="V275" s="11">
        <f>'OddsRatio_working_3-way'!S275*'OddsRatio_working_3-way'!R275/3-2*'OddsRatio_working_3-way'!R275^3/27-'OddsRatio_working_3-way'!T275</f>
        <v>0.27877392995414707</v>
      </c>
      <c r="W275" s="11">
        <f>'OddsRatio_working_3-way'!V275^2+4*'OddsRatio_working_3-way'!U275^3/27</f>
        <v>-4.2951708450897491E-2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0.17368550059876703</v>
      </c>
      <c r="Y275" s="11">
        <f>IF('OddsRatio_working_3-way'!W275&gt;=0,IF('OddsRatio_working_3-way'!V275+SQRT('OddsRatio_working_3-way'!W275)&gt;0,0,PI()),ACOS('OddsRatio_working_3-way'!V275/(2*'OddsRatio_working_3-way'!X275)))</f>
        <v>0.63928080636982465</v>
      </c>
      <c r="Z275" s="11">
        <f>'OddsRatio_working_3-way'!X275^(1/3)*COS('OddsRatio_working_3-way'!Y275/3)</f>
        <v>0.54532059493579765</v>
      </c>
      <c r="AA275" s="11">
        <f>'OddsRatio_working_3-way'!X275^(1/3)*COS(('OddsRatio_working_3-way'!Y275+2*PI())/3)</f>
        <v>-0.37484763959376544</v>
      </c>
      <c r="AB275" s="11">
        <f>'OddsRatio_working_3-way'!X275^(1/3)*COS(('OddsRatio_working_3-way'!Y275+4*PI())/3)</f>
        <v>-0.17047295534203216</v>
      </c>
      <c r="AC275" s="11">
        <f>'OddsRatio_working_3-way'!X275^(1/3)*SIN('OddsRatio_working_3-way'!Y275/3)</f>
        <v>0.11799577896828298</v>
      </c>
      <c r="AD275" s="11">
        <f>'OddsRatio_working_3-way'!X275^(1/3)*SIN(('OddsRatio_working_3-way'!Y275+2*PI())/3)</f>
        <v>0.41326359893710307</v>
      </c>
      <c r="AE275" s="11">
        <f>'OddsRatio_working_3-way'!X275^(1/3)*SIN(('OddsRatio_working_3-way'!Y275+4*PI())/3)</f>
        <v>-0.53125937790538602</v>
      </c>
      <c r="AF275" s="11">
        <f>-'OddsRatio_working_3-way'!U275/(3*'OddsRatio_working_3-way'!X275^(1/3))*COS(('OddsRatio_working_3-way'!Y275)/3)</f>
        <v>0.54532059493579765</v>
      </c>
      <c r="AG275" s="11">
        <f>-'OddsRatio_working_3-way'!U275/(3*'OddsRatio_working_3-way'!X275^(1/3))*COS(('OddsRatio_working_3-way'!Y275+2*PI())/3)</f>
        <v>-0.37484763959376544</v>
      </c>
      <c r="AH275" s="11">
        <f>-'OddsRatio_working_3-way'!U275/(3*'OddsRatio_working_3-way'!X275^(1/3))*COS(('OddsRatio_working_3-way'!Y275+4*PI())/3)</f>
        <v>-0.17047295534203216</v>
      </c>
      <c r="AI275" s="11">
        <f>'OddsRatio_working_3-way'!U275/(3*'OddsRatio_working_3-way'!X275^(1/3))*SIN(('OddsRatio_working_3-way'!Y275)/3)</f>
        <v>-0.11799577896828298</v>
      </c>
      <c r="AJ275" s="11">
        <f>'OddsRatio_working_3-way'!U275/(3*'OddsRatio_working_3-way'!X275^(1/3))*SIN(('OddsRatio_working_3-way'!Y275+2*PI())/3)</f>
        <v>-0.41326359893710307</v>
      </c>
      <c r="AK275" s="11">
        <f>'OddsRatio_working_3-way'!U275/(3*'OddsRatio_working_3-way'!X275^(1/3))*SIN(('OddsRatio_working_3-way'!Y275+4*PI())/3)</f>
        <v>0.53125937790538602</v>
      </c>
      <c r="AL275" s="11">
        <f>'OddsRatio_working_3-way'!Z275+'OddsRatio_working_3-way'!AF275</f>
        <v>1.0906411898715953</v>
      </c>
      <c r="AM275" s="11">
        <f>'OddsRatio_working_3-way'!AA275+'OddsRatio_working_3-way'!AG275</f>
        <v>-0.74969527918753087</v>
      </c>
      <c r="AN275" s="11">
        <f>'OddsRatio_working_3-way'!AB275+'OddsRatio_working_3-way'!AH275</f>
        <v>-0.34094591068406432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1.0906411898715953</v>
      </c>
      <c r="AS275" s="11">
        <f>IF(('OddsRatio_working_3-way'!X275=0),IF(Q275&gt;0,-Q275^(1/3),(-Q275)^(1/3)),'OddsRatio_working_3-way'!AM275-'OddsRatio_working_3-way'!R275/3)</f>
        <v>-0.74969527918753087</v>
      </c>
      <c r="AT275" s="11">
        <f>IF(('OddsRatio_working_3-way'!X275=0),IF(Q275&gt;0,-Q275^(1/3),(-Q275)^(1/3)),'OddsRatio_working_3-way'!AN275-'OddsRatio_working_3-way'!R275/3)</f>
        <v>-0.34094591068406432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2.29</v>
      </c>
      <c r="B276" s="4">
        <f>IF('True_Odds_Calculator_3-way'!B277="","",'True_Odds_Calculator_3-way'!B277)</f>
        <v>3.24</v>
      </c>
      <c r="C276" s="4">
        <f>IF('True_Odds_Calculator_3-way'!C277="","",'True_Odds_Calculator_3-way'!C277)</f>
        <v>3.27</v>
      </c>
      <c r="D276" s="9">
        <f t="shared" si="65"/>
        <v>0.41783672240967085</v>
      </c>
      <c r="E276" s="9">
        <f t="shared" si="66"/>
        <v>0.29245428847932403</v>
      </c>
      <c r="F276" s="9">
        <f t="shared" si="67"/>
        <v>0.28970898911100507</v>
      </c>
      <c r="G276" s="9">
        <f t="shared" si="68"/>
        <v>1.0800615127136997</v>
      </c>
      <c r="H276" s="9">
        <f t="shared" si="69"/>
        <v>2.3932793514006727</v>
      </c>
      <c r="I276" s="9">
        <f t="shared" si="70"/>
        <v>3.4193377884786877</v>
      </c>
      <c r="J276" s="9">
        <f t="shared" si="71"/>
        <v>3.451739633860099</v>
      </c>
      <c r="K276" s="11">
        <f t="shared" si="72"/>
        <v>0.4366812227074236</v>
      </c>
      <c r="L276" s="11">
        <f t="shared" si="73"/>
        <v>0.30864197530864196</v>
      </c>
      <c r="M276" s="11">
        <f t="shared" si="74"/>
        <v>0.3058103975535168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-0.27035558186820829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0.23905605501784435</v>
      </c>
      <c r="Q276" s="11">
        <f>2*'OddsRatio_working_3-way'!K276*'OddsRatio_working_3-way'!L276*'OddsRatio_working_3-way'!M276</f>
        <v>8.2433122419946298E-2</v>
      </c>
      <c r="R276" s="11">
        <f t="shared" si="75"/>
        <v>0</v>
      </c>
      <c r="S276" s="11">
        <f t="shared" si="76"/>
        <v>-0.88422829432971839</v>
      </c>
      <c r="T276" s="11">
        <f t="shared" si="77"/>
        <v>-0.30490630838955796</v>
      </c>
      <c r="U276" s="11">
        <f>'OddsRatio_working_3-way'!S276-'OddsRatio_working_3-way'!R276^2/3</f>
        <v>-0.88422829432971839</v>
      </c>
      <c r="V276" s="11">
        <f>'OddsRatio_working_3-way'!S276*'OddsRatio_working_3-way'!R276/3-2*'OddsRatio_working_3-way'!R276^3/27-'OddsRatio_working_3-way'!T276</f>
        <v>0.30490630838955796</v>
      </c>
      <c r="W276" s="11">
        <f>'OddsRatio_working_3-way'!V276^2+4*'OddsRatio_working_3-way'!U276^3/27</f>
        <v>-9.4532465340007588E-3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0.16001648620513215</v>
      </c>
      <c r="Y276" s="11">
        <f>IF('OddsRatio_working_3-way'!W276&gt;=0,IF('OddsRatio_working_3-way'!V276+SQRT('OddsRatio_working_3-way'!W276)&gt;0,0,PI()),ACOS('OddsRatio_working_3-way'!V276/(2*'OddsRatio_working_3-way'!X276)))</f>
        <v>0.30868451717818313</v>
      </c>
      <c r="Z276" s="11">
        <f>'OddsRatio_working_3-way'!X276^(1/3)*COS('OddsRatio_working_3-way'!Y276/3)</f>
        <v>0.54003075635684983</v>
      </c>
      <c r="AA276" s="11">
        <f>'OddsRatio_working_3-way'!X276^(1/3)*COS(('OddsRatio_working_3-way'!Y276+2*PI())/3)</f>
        <v>-0.31830782296967636</v>
      </c>
      <c r="AB276" s="11">
        <f>'OddsRatio_working_3-way'!X276^(1/3)*COS(('OddsRatio_working_3-way'!Y276+4*PI())/3)</f>
        <v>-0.22172293338717364</v>
      </c>
      <c r="AC276" s="11">
        <f>'OddsRatio_working_3-way'!X276^(1/3)*SIN('OddsRatio_working_3-way'!Y276/3)</f>
        <v>5.5763312000108388E-2</v>
      </c>
      <c r="AD276" s="11">
        <f>'OddsRatio_working_3-way'!X276^(1/3)*SIN(('OddsRatio_working_3-way'!Y276+2*PI())/3)</f>
        <v>0.43979869782990255</v>
      </c>
      <c r="AE276" s="11">
        <f>'OddsRatio_working_3-way'!X276^(1/3)*SIN(('OddsRatio_working_3-way'!Y276+4*PI())/3)</f>
        <v>-0.49556200983001081</v>
      </c>
      <c r="AF276" s="11">
        <f>-'OddsRatio_working_3-way'!U276/(3*'OddsRatio_working_3-way'!X276^(1/3))*COS(('OddsRatio_working_3-way'!Y276)/3)</f>
        <v>0.54003075635684994</v>
      </c>
      <c r="AG276" s="11">
        <f>-'OddsRatio_working_3-way'!U276/(3*'OddsRatio_working_3-way'!X276^(1/3))*COS(('OddsRatio_working_3-way'!Y276+2*PI())/3)</f>
        <v>-0.31830782296967641</v>
      </c>
      <c r="AH276" s="11">
        <f>-'OddsRatio_working_3-way'!U276/(3*'OddsRatio_working_3-way'!X276^(1/3))*COS(('OddsRatio_working_3-way'!Y276+4*PI())/3)</f>
        <v>-0.22172293338717367</v>
      </c>
      <c r="AI276" s="11">
        <f>'OddsRatio_working_3-way'!U276/(3*'OddsRatio_working_3-way'!X276^(1/3))*SIN(('OddsRatio_working_3-way'!Y276)/3)</f>
        <v>-5.5763312000108402E-2</v>
      </c>
      <c r="AJ276" s="11">
        <f>'OddsRatio_working_3-way'!U276/(3*'OddsRatio_working_3-way'!X276^(1/3))*SIN(('OddsRatio_working_3-way'!Y276+2*PI())/3)</f>
        <v>-0.43979869782990261</v>
      </c>
      <c r="AK276" s="11">
        <f>'OddsRatio_working_3-way'!U276/(3*'OddsRatio_working_3-way'!X276^(1/3))*SIN(('OddsRatio_working_3-way'!Y276+4*PI())/3)</f>
        <v>0.49556200983001092</v>
      </c>
      <c r="AL276" s="11">
        <f>'OddsRatio_working_3-way'!Z276+'OddsRatio_working_3-way'!AF276</f>
        <v>1.0800615127136997</v>
      </c>
      <c r="AM276" s="11">
        <f>'OddsRatio_working_3-way'!AA276+'OddsRatio_working_3-way'!AG276</f>
        <v>-0.63661564593935283</v>
      </c>
      <c r="AN276" s="11">
        <f>'OddsRatio_working_3-way'!AB276+'OddsRatio_working_3-way'!AH276</f>
        <v>-0.44344586677434727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1.0800615127136997</v>
      </c>
      <c r="AS276" s="11">
        <f>IF(('OddsRatio_working_3-way'!X276=0),IF(Q276&gt;0,-Q276^(1/3),(-Q276)^(1/3)),'OddsRatio_working_3-way'!AM276-'OddsRatio_working_3-way'!R276/3)</f>
        <v>-0.63661564593935283</v>
      </c>
      <c r="AT276" s="11">
        <f>IF(('OddsRatio_working_3-way'!X276=0),IF(Q276&gt;0,-Q276^(1/3),(-Q276)^(1/3)),'OddsRatio_working_3-way'!AN276-'OddsRatio_working_3-way'!R276/3)</f>
        <v>-0.44344586677434727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1.79</v>
      </c>
      <c r="B277" s="4">
        <f>IF('True_Odds_Calculator_3-way'!B278="","",'True_Odds_Calculator_3-way'!B278)</f>
        <v>3.76</v>
      </c>
      <c r="C277" s="4">
        <f>IF('True_Odds_Calculator_3-way'!C278="","",'True_Odds_Calculator_3-way'!C278)</f>
        <v>4.3499999999999996</v>
      </c>
      <c r="D277" s="9">
        <f t="shared" si="65"/>
        <v>0.5365855156247431</v>
      </c>
      <c r="E277" s="9">
        <f t="shared" si="66"/>
        <v>0.24892592183249676</v>
      </c>
      <c r="F277" s="9">
        <f t="shared" si="67"/>
        <v>0.21448856254276016</v>
      </c>
      <c r="G277" s="9">
        <f t="shared" si="68"/>
        <v>1.0932099284309995</v>
      </c>
      <c r="H277" s="9">
        <f t="shared" si="69"/>
        <v>1.8636358434604898</v>
      </c>
      <c r="I277" s="9">
        <f t="shared" si="70"/>
        <v>4.0172594024695583</v>
      </c>
      <c r="J277" s="9">
        <f t="shared" si="71"/>
        <v>4.6622532602438476</v>
      </c>
      <c r="K277" s="11">
        <f t="shared" si="72"/>
        <v>0.55865921787709494</v>
      </c>
      <c r="L277" s="11">
        <f t="shared" si="73"/>
        <v>0.26595744680851063</v>
      </c>
      <c r="M277" s="11">
        <f t="shared" si="74"/>
        <v>0.22988505747126439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-0.24948868131012358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0.2356779532496916</v>
      </c>
      <c r="Q277" s="11">
        <f>2*'OddsRatio_working_3-way'!K277*'OddsRatio_working_3-way'!L277*'OddsRatio_working_3-way'!M277</f>
        <v>6.8312450217301909E-2</v>
      </c>
      <c r="R277" s="11">
        <f t="shared" si="75"/>
        <v>0</v>
      </c>
      <c r="S277" s="11">
        <f t="shared" si="76"/>
        <v>-0.94464386926128829</v>
      </c>
      <c r="T277" s="11">
        <f t="shared" si="77"/>
        <v>-0.273809817177185</v>
      </c>
      <c r="U277" s="11">
        <f>'OddsRatio_working_3-way'!S277-'OddsRatio_working_3-way'!R277^2/3</f>
        <v>-0.94464386926128829</v>
      </c>
      <c r="V277" s="11">
        <f>'OddsRatio_working_3-way'!S277*'OddsRatio_working_3-way'!R277/3-2*'OddsRatio_working_3-way'!R277^3/27-'OddsRatio_working_3-way'!T277</f>
        <v>0.273809817177185</v>
      </c>
      <c r="W277" s="11">
        <f>'OddsRatio_working_3-way'!V277^2+4*'OddsRatio_working_3-way'!U277^3/27</f>
        <v>-4.9910388988733623E-2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0.17669338200066881</v>
      </c>
      <c r="Y277" s="11">
        <f>IF('OddsRatio_working_3-way'!W277&gt;=0,IF('OddsRatio_working_3-way'!V277+SQRT('OddsRatio_working_3-way'!W277)&gt;0,0,PI()),ACOS('OddsRatio_working_3-way'!V277/(2*'OddsRatio_working_3-way'!X277)))</f>
        <v>0.68437189719817237</v>
      </c>
      <c r="Z277" s="11">
        <f>'OddsRatio_working_3-way'!X277^(1/3)*COS('OddsRatio_working_3-way'!Y277/3)</f>
        <v>0.54660496421549987</v>
      </c>
      <c r="AA277" s="11">
        <f>'OddsRatio_working_3-way'!X277^(1/3)*COS(('OddsRatio_working_3-way'!Y277+2*PI())/3)</f>
        <v>-0.38320346998570853</v>
      </c>
      <c r="AB277" s="11">
        <f>'OddsRatio_working_3-way'!X277^(1/3)*COS(('OddsRatio_working_3-way'!Y277+4*PI())/3)</f>
        <v>-0.16340149422979144</v>
      </c>
      <c r="AC277" s="11">
        <f>'OddsRatio_working_3-way'!X277^(1/3)*SIN('OddsRatio_working_3-way'!Y277/3)</f>
        <v>0.12690272987109052</v>
      </c>
      <c r="AD277" s="11">
        <f>'OddsRatio_working_3-way'!X277^(1/3)*SIN(('OddsRatio_working_3-way'!Y277+2*PI())/3)</f>
        <v>0.40992241990976169</v>
      </c>
      <c r="AE277" s="11">
        <f>'OddsRatio_working_3-way'!X277^(1/3)*SIN(('OddsRatio_working_3-way'!Y277+4*PI())/3)</f>
        <v>-0.53682514978085205</v>
      </c>
      <c r="AF277" s="11">
        <f>-'OddsRatio_working_3-way'!U277/(3*'OddsRatio_working_3-way'!X277^(1/3))*COS(('OddsRatio_working_3-way'!Y277)/3)</f>
        <v>0.54660496421549976</v>
      </c>
      <c r="AG277" s="11">
        <f>-'OddsRatio_working_3-way'!U277/(3*'OddsRatio_working_3-way'!X277^(1/3))*COS(('OddsRatio_working_3-way'!Y277+2*PI())/3)</f>
        <v>-0.38320346998570842</v>
      </c>
      <c r="AH277" s="11">
        <f>-'OddsRatio_working_3-way'!U277/(3*'OddsRatio_working_3-way'!X277^(1/3))*COS(('OddsRatio_working_3-way'!Y277+4*PI())/3)</f>
        <v>-0.16340149422979142</v>
      </c>
      <c r="AI277" s="11">
        <f>'OddsRatio_working_3-way'!U277/(3*'OddsRatio_working_3-way'!X277^(1/3))*SIN(('OddsRatio_working_3-way'!Y277)/3)</f>
        <v>-0.12690272987109052</v>
      </c>
      <c r="AJ277" s="11">
        <f>'OddsRatio_working_3-way'!U277/(3*'OddsRatio_working_3-way'!X277^(1/3))*SIN(('OddsRatio_working_3-way'!Y277+2*PI())/3)</f>
        <v>-0.40992241990976164</v>
      </c>
      <c r="AK277" s="11">
        <f>'OddsRatio_working_3-way'!U277/(3*'OddsRatio_working_3-way'!X277^(1/3))*SIN(('OddsRatio_working_3-way'!Y277+4*PI())/3)</f>
        <v>0.53682514978085194</v>
      </c>
      <c r="AL277" s="11">
        <f>'OddsRatio_working_3-way'!Z277+'OddsRatio_working_3-way'!AF277</f>
        <v>1.0932099284309995</v>
      </c>
      <c r="AM277" s="11">
        <f>'OddsRatio_working_3-way'!AA277+'OddsRatio_working_3-way'!AG277</f>
        <v>-0.76640693997141696</v>
      </c>
      <c r="AN277" s="11">
        <f>'OddsRatio_working_3-way'!AB277+'OddsRatio_working_3-way'!AH277</f>
        <v>-0.32680298845958289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1.0932099284309995</v>
      </c>
      <c r="AS277" s="11">
        <f>IF(('OddsRatio_working_3-way'!X277=0),IF(Q277&gt;0,-Q277^(1/3),(-Q277)^(1/3)),'OddsRatio_working_3-way'!AM277-'OddsRatio_working_3-way'!R277/3)</f>
        <v>-0.76640693997141696</v>
      </c>
      <c r="AT277" s="11">
        <f>IF(('OddsRatio_working_3-way'!X277=0),IF(Q277&gt;0,-Q277^(1/3),(-Q277)^(1/3)),'OddsRatio_working_3-way'!AN277-'OddsRatio_working_3-way'!R277/3)</f>
        <v>-0.32680298845958289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2.4700000000000002</v>
      </c>
      <c r="B278" s="4">
        <f>IF('True_Odds_Calculator_3-way'!B279="","",'True_Odds_Calculator_3-way'!B279)</f>
        <v>3.35</v>
      </c>
      <c r="C278" s="4">
        <f>IF('True_Odds_Calculator_3-way'!C279="","",'True_Odds_Calculator_3-way'!C279)</f>
        <v>2.89</v>
      </c>
      <c r="D278" s="9">
        <f t="shared" si="65"/>
        <v>0.38720440447918786</v>
      </c>
      <c r="E278" s="9">
        <f t="shared" si="66"/>
        <v>0.28328361657561396</v>
      </c>
      <c r="F278" s="9">
        <f t="shared" si="67"/>
        <v>0.32951197894519813</v>
      </c>
      <c r="G278" s="9">
        <f t="shared" si="68"/>
        <v>1.0766090138248434</v>
      </c>
      <c r="H278" s="9">
        <f t="shared" si="69"/>
        <v>2.5826152503225197</v>
      </c>
      <c r="I278" s="9">
        <f t="shared" si="70"/>
        <v>3.5300311824883823</v>
      </c>
      <c r="J278" s="9">
        <f t="shared" si="71"/>
        <v>3.0347910361289543</v>
      </c>
      <c r="K278" s="11">
        <f t="shared" si="72"/>
        <v>0.40485829959514169</v>
      </c>
      <c r="L278" s="11">
        <f t="shared" si="73"/>
        <v>0.29850746268656714</v>
      </c>
      <c r="M278" s="11">
        <f t="shared" si="74"/>
        <v>0.34602076124567471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-0.27302813224688094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0.23877920680558373</v>
      </c>
      <c r="Q278" s="11">
        <f>2*'OddsRatio_working_3-way'!K278*'OddsRatio_working_3-way'!L278*'OddsRatio_working_3-way'!M278</f>
        <v>8.3635448968680803E-2</v>
      </c>
      <c r="R278" s="11">
        <f t="shared" si="75"/>
        <v>0</v>
      </c>
      <c r="S278" s="11">
        <f t="shared" si="76"/>
        <v>-0.87455898716573199</v>
      </c>
      <c r="T278" s="11">
        <f t="shared" si="77"/>
        <v>-0.3063253895501688</v>
      </c>
      <c r="U278" s="11">
        <f>'OddsRatio_working_3-way'!S278-'OddsRatio_working_3-way'!R278^2/3</f>
        <v>-0.87455898716573199</v>
      </c>
      <c r="V278" s="11">
        <f>'OddsRatio_working_3-way'!S278*'OddsRatio_working_3-way'!R278/3-2*'OddsRatio_working_3-way'!R278^3/27-'OddsRatio_working_3-way'!T278</f>
        <v>0.3063253895501688</v>
      </c>
      <c r="W278" s="11">
        <f>'OddsRatio_working_3-way'!V278^2+4*'OddsRatio_working_3-way'!U278^3/27</f>
        <v>-5.2624496581013258E-3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0.15739893101698943</v>
      </c>
      <c r="Y278" s="11">
        <f>IF('OddsRatio_working_3-way'!W278&gt;=0,IF('OddsRatio_working_3-way'!V278+SQRT('OddsRatio_working_3-way'!W278)&gt;0,0,PI()),ACOS('OddsRatio_working_3-way'!V278/(2*'OddsRatio_working_3-way'!X278)))</f>
        <v>0.2325321927121804</v>
      </c>
      <c r="Z278" s="11">
        <f>'OddsRatio_working_3-way'!X278^(1/3)*COS('OddsRatio_working_3-way'!Y278/3)</f>
        <v>0.53830450691242171</v>
      </c>
      <c r="AA278" s="11">
        <f>'OddsRatio_working_3-way'!X278^(1/3)*COS(('OddsRatio_working_3-way'!Y278+2*PI())/3)</f>
        <v>-0.30535916121928675</v>
      </c>
      <c r="AB278" s="11">
        <f>'OddsRatio_working_3-way'!X278^(1/3)*COS(('OddsRatio_working_3-way'!Y278+4*PI())/3)</f>
        <v>-0.23294534569313463</v>
      </c>
      <c r="AC278" s="11">
        <f>'OddsRatio_working_3-way'!X278^(1/3)*SIN('OddsRatio_working_3-way'!Y278/3)</f>
        <v>4.1808135887071787E-2</v>
      </c>
      <c r="AD278" s="11">
        <f>'OddsRatio_working_3-way'!X278^(1/3)*SIN(('OddsRatio_working_3-way'!Y278+2*PI())/3)</f>
        <v>0.44528131001427729</v>
      </c>
      <c r="AE278" s="11">
        <f>'OddsRatio_working_3-way'!X278^(1/3)*SIN(('OddsRatio_working_3-way'!Y278+4*PI())/3)</f>
        <v>-0.48708944590134917</v>
      </c>
      <c r="AF278" s="11">
        <f>-'OddsRatio_working_3-way'!U278/(3*'OddsRatio_working_3-way'!X278^(1/3))*COS(('OddsRatio_working_3-way'!Y278)/3)</f>
        <v>0.53830450691242182</v>
      </c>
      <c r="AG278" s="11">
        <f>-'OddsRatio_working_3-way'!U278/(3*'OddsRatio_working_3-way'!X278^(1/3))*COS(('OddsRatio_working_3-way'!Y278+2*PI())/3)</f>
        <v>-0.3053591612192868</v>
      </c>
      <c r="AH278" s="11">
        <f>-'OddsRatio_working_3-way'!U278/(3*'OddsRatio_working_3-way'!X278^(1/3))*COS(('OddsRatio_working_3-way'!Y278+4*PI())/3)</f>
        <v>-0.23294534569313469</v>
      </c>
      <c r="AI278" s="11">
        <f>'OddsRatio_working_3-way'!U278/(3*'OddsRatio_working_3-way'!X278^(1/3))*SIN(('OddsRatio_working_3-way'!Y278)/3)</f>
        <v>-4.1808135887071794E-2</v>
      </c>
      <c r="AJ278" s="11">
        <f>'OddsRatio_working_3-way'!U278/(3*'OddsRatio_working_3-way'!X278^(1/3))*SIN(('OddsRatio_working_3-way'!Y278+2*PI())/3)</f>
        <v>-0.4452813100142774</v>
      </c>
      <c r="AK278" s="11">
        <f>'OddsRatio_working_3-way'!U278/(3*'OddsRatio_working_3-way'!X278^(1/3))*SIN(('OddsRatio_working_3-way'!Y278+4*PI())/3)</f>
        <v>0.48708944590134923</v>
      </c>
      <c r="AL278" s="11">
        <f>'OddsRatio_working_3-way'!Z278+'OddsRatio_working_3-way'!AF278</f>
        <v>1.0766090138248434</v>
      </c>
      <c r="AM278" s="11">
        <f>'OddsRatio_working_3-way'!AA278+'OddsRatio_working_3-way'!AG278</f>
        <v>-0.61071832243857349</v>
      </c>
      <c r="AN278" s="11">
        <f>'OddsRatio_working_3-way'!AB278+'OddsRatio_working_3-way'!AH278</f>
        <v>-0.46589069138626932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1.0766090138248434</v>
      </c>
      <c r="AS278" s="11">
        <f>IF(('OddsRatio_working_3-way'!X278=0),IF(Q278&gt;0,-Q278^(1/3),(-Q278)^(1/3)),'OddsRatio_working_3-way'!AM278-'OddsRatio_working_3-way'!R278/3)</f>
        <v>-0.61071832243857349</v>
      </c>
      <c r="AT278" s="11">
        <f>IF(('OddsRatio_working_3-way'!X278=0),IF(Q278&gt;0,-Q278^(1/3),(-Q278)^(1/3)),'OddsRatio_working_3-way'!AN278-'OddsRatio_working_3-way'!R278/3)</f>
        <v>-0.46589069138626932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2.78</v>
      </c>
      <c r="B279" s="4">
        <f>IF('True_Odds_Calculator_3-way'!B280="","",'True_Odds_Calculator_3-way'!B280)</f>
        <v>3.72</v>
      </c>
      <c r="C279" s="4">
        <f>IF('True_Odds_Calculator_3-way'!C280="","",'True_Odds_Calculator_3-way'!C280)</f>
        <v>2.31</v>
      </c>
      <c r="D279" s="9">
        <f t="shared" si="65"/>
        <v>0.33867062498489348</v>
      </c>
      <c r="E279" s="9">
        <f t="shared" si="66"/>
        <v>0.25100818592851493</v>
      </c>
      <c r="F279" s="9">
        <f t="shared" si="67"/>
        <v>0.41032118908659154</v>
      </c>
      <c r="G279" s="9">
        <f t="shared" si="68"/>
        <v>1.0970344911568057</v>
      </c>
      <c r="H279" s="9">
        <f t="shared" si="69"/>
        <v>2.9527213942591133</v>
      </c>
      <c r="I279" s="9">
        <f t="shared" si="70"/>
        <v>3.9839338159465116</v>
      </c>
      <c r="J279" s="9">
        <f t="shared" si="71"/>
        <v>2.4371151834154157</v>
      </c>
      <c r="K279" s="11">
        <f t="shared" si="72"/>
        <v>0.35971223021582738</v>
      </c>
      <c r="L279" s="11">
        <f t="shared" si="73"/>
        <v>0.26881720430107525</v>
      </c>
      <c r="M279" s="11">
        <f t="shared" si="74"/>
        <v>0.4329004329004329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-0.26549753075629157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0.24320719377577121</v>
      </c>
      <c r="Q279" s="11">
        <f>2*'OddsRatio_working_3-way'!K279*'OddsRatio_working_3-way'!L279*'OddsRatio_working_3-way'!M279</f>
        <v>8.3720204397855824E-2</v>
      </c>
      <c r="R279" s="11">
        <f t="shared" si="75"/>
        <v>0</v>
      </c>
      <c r="S279" s="11">
        <f t="shared" si="76"/>
        <v>-0.91604314768192197</v>
      </c>
      <c r="T279" s="11">
        <f t="shared" si="77"/>
        <v>-0.31533326942579065</v>
      </c>
      <c r="U279" s="11">
        <f>'OddsRatio_working_3-way'!S279-'OddsRatio_working_3-way'!R279^2/3</f>
        <v>-0.91604314768192197</v>
      </c>
      <c r="V279" s="11">
        <f>'OddsRatio_working_3-way'!S279*'OddsRatio_working_3-way'!R279/3-2*'OddsRatio_working_3-way'!R279^3/27-'OddsRatio_working_3-way'!T279</f>
        <v>0.31533326942579065</v>
      </c>
      <c r="W279" s="11">
        <f>'OddsRatio_working_3-way'!V279^2+4*'OddsRatio_working_3-way'!U279^3/27</f>
        <v>-1.4444027131064213E-2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0.16872988616263457</v>
      </c>
      <c r="Y279" s="11">
        <f>IF('OddsRatio_working_3-way'!W279&gt;=0,IF('OddsRatio_working_3-way'!V279+SQRT('OddsRatio_working_3-way'!W279)&gt;0,0,PI()),ACOS('OddsRatio_working_3-way'!V279/(2*'OddsRatio_working_3-way'!X279)))</f>
        <v>0.36413499051624143</v>
      </c>
      <c r="Z279" s="11">
        <f>'OddsRatio_working_3-way'!X279^(1/3)*COS('OddsRatio_working_3-way'!Y279/3)</f>
        <v>0.54851724557840276</v>
      </c>
      <c r="AA279" s="11">
        <f>'OddsRatio_working_3-way'!X279^(1/3)*COS(('OddsRatio_working_3-way'!Y279+2*PI())/3)</f>
        <v>-0.33220178802714945</v>
      </c>
      <c r="AB279" s="11">
        <f>'OddsRatio_working_3-way'!X279^(1/3)*COS(('OddsRatio_working_3-way'!Y279+4*PI())/3)</f>
        <v>-0.21631545755125339</v>
      </c>
      <c r="AC279" s="11">
        <f>'OddsRatio_working_3-way'!X279^(1/3)*SIN('OddsRatio_working_3-way'!Y279/3)</f>
        <v>6.6907004095656544E-2</v>
      </c>
      <c r="AD279" s="11">
        <f>'OddsRatio_working_3-way'!X279^(1/3)*SIN(('OddsRatio_working_3-way'!Y279+2*PI())/3)</f>
        <v>0.44157636703693603</v>
      </c>
      <c r="AE279" s="11">
        <f>'OddsRatio_working_3-way'!X279^(1/3)*SIN(('OddsRatio_working_3-way'!Y279+4*PI())/3)</f>
        <v>-0.50848337113259257</v>
      </c>
      <c r="AF279" s="11">
        <f>-'OddsRatio_working_3-way'!U279/(3*'OddsRatio_working_3-way'!X279^(1/3))*COS(('OddsRatio_working_3-way'!Y279)/3)</f>
        <v>0.54851724557840287</v>
      </c>
      <c r="AG279" s="11">
        <f>-'OddsRatio_working_3-way'!U279/(3*'OddsRatio_working_3-way'!X279^(1/3))*COS(('OddsRatio_working_3-way'!Y279+2*PI())/3)</f>
        <v>-0.3322017880271495</v>
      </c>
      <c r="AH279" s="11">
        <f>-'OddsRatio_working_3-way'!U279/(3*'OddsRatio_working_3-way'!X279^(1/3))*COS(('OddsRatio_working_3-way'!Y279+4*PI())/3)</f>
        <v>-0.21631545755125345</v>
      </c>
      <c r="AI279" s="11">
        <f>'OddsRatio_working_3-way'!U279/(3*'OddsRatio_working_3-way'!X279^(1/3))*SIN(('OddsRatio_working_3-way'!Y279)/3)</f>
        <v>-6.6907004095656558E-2</v>
      </c>
      <c r="AJ279" s="11">
        <f>'OddsRatio_working_3-way'!U279/(3*'OddsRatio_working_3-way'!X279^(1/3))*SIN(('OddsRatio_working_3-way'!Y279+2*PI())/3)</f>
        <v>-0.44157636703693609</v>
      </c>
      <c r="AK279" s="11">
        <f>'OddsRatio_working_3-way'!U279/(3*'OddsRatio_working_3-way'!X279^(1/3))*SIN(('OddsRatio_working_3-way'!Y279+4*PI())/3)</f>
        <v>0.50848337113259268</v>
      </c>
      <c r="AL279" s="11">
        <f>'OddsRatio_working_3-way'!Z279+'OddsRatio_working_3-way'!AF279</f>
        <v>1.0970344911568057</v>
      </c>
      <c r="AM279" s="11">
        <f>'OddsRatio_working_3-way'!AA279+'OddsRatio_working_3-way'!AG279</f>
        <v>-0.66440357605429901</v>
      </c>
      <c r="AN279" s="11">
        <f>'OddsRatio_working_3-way'!AB279+'OddsRatio_working_3-way'!AH279</f>
        <v>-0.43263091510250684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1.0970344911568057</v>
      </c>
      <c r="AS279" s="11">
        <f>IF(('OddsRatio_working_3-way'!X279=0),IF(Q279&gt;0,-Q279^(1/3),(-Q279)^(1/3)),'OddsRatio_working_3-way'!AM279-'OddsRatio_working_3-way'!R279/3)</f>
        <v>-0.66440357605429901</v>
      </c>
      <c r="AT279" s="11">
        <f>IF(('OddsRatio_working_3-way'!X279=0),IF(Q279&gt;0,-Q279^(1/3),(-Q279)^(1/3)),'OddsRatio_working_3-way'!AN279-'OddsRatio_working_3-way'!R279/3)</f>
        <v>-0.43263091510250684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2.11</v>
      </c>
      <c r="B280" s="4">
        <f>IF('True_Odds_Calculator_3-way'!B281="","",'True_Odds_Calculator_3-way'!B281)</f>
        <v>3.7</v>
      </c>
      <c r="C280" s="4">
        <f>IF('True_Odds_Calculator_3-way'!C281="","",'True_Odds_Calculator_3-way'!C281)</f>
        <v>3.16</v>
      </c>
      <c r="D280" s="9">
        <f t="shared" si="65"/>
        <v>0.45088300988081037</v>
      </c>
      <c r="E280" s="9">
        <f t="shared" si="66"/>
        <v>0.2523731263445696</v>
      </c>
      <c r="F280" s="9">
        <f t="shared" si="67"/>
        <v>0.29674386377462003</v>
      </c>
      <c r="G280" s="9">
        <f t="shared" si="68"/>
        <v>1.0971803777417599</v>
      </c>
      <c r="H280" s="9">
        <f t="shared" si="69"/>
        <v>2.2178702192933533</v>
      </c>
      <c r="I280" s="9">
        <f t="shared" si="70"/>
        <v>3.9623870199027524</v>
      </c>
      <c r="J280" s="9">
        <f t="shared" si="71"/>
        <v>3.369909615922202</v>
      </c>
      <c r="K280" s="11">
        <f t="shared" si="72"/>
        <v>0.47393364928909953</v>
      </c>
      <c r="L280" s="11">
        <f t="shared" si="73"/>
        <v>0.27027027027027023</v>
      </c>
      <c r="M280" s="11">
        <f t="shared" si="74"/>
        <v>0.31645569620253161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-0.26240326354310406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0.24199314798630894</v>
      </c>
      <c r="Q280" s="11">
        <f>2*'OddsRatio_working_3-way'!K280*'OddsRatio_working_3-way'!L280*'OddsRatio_working_3-way'!M280</f>
        <v>8.106973131869645E-2</v>
      </c>
      <c r="R280" s="11">
        <f t="shared" si="75"/>
        <v>0</v>
      </c>
      <c r="S280" s="11">
        <f t="shared" si="76"/>
        <v>-0.92221851481110706</v>
      </c>
      <c r="T280" s="11">
        <f t="shared" si="77"/>
        <v>-0.30895092623487669</v>
      </c>
      <c r="U280" s="11">
        <f>'OddsRatio_working_3-way'!S280-'OddsRatio_working_3-way'!R280^2/3</f>
        <v>-0.92221851481110706</v>
      </c>
      <c r="V280" s="11">
        <f>'OddsRatio_working_3-way'!S280*'OddsRatio_working_3-way'!R280/3-2*'OddsRatio_working_3-way'!R280^3/27-'OddsRatio_working_3-way'!T280</f>
        <v>0.30895092623487669</v>
      </c>
      <c r="W280" s="11">
        <f>'OddsRatio_working_3-way'!V280^2+4*'OddsRatio_working_3-way'!U280^3/27</f>
        <v>-2.0747080425642314E-2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0.17043895919582949</v>
      </c>
      <c r="Y280" s="11">
        <f>IF('OddsRatio_working_3-way'!W280&gt;=0,IF('OddsRatio_working_3-way'!V280+SQRT('OddsRatio_working_3-way'!W280)&gt;0,0,PI()),ACOS('OddsRatio_working_3-way'!V280/(2*'OddsRatio_working_3-way'!X280)))</f>
        <v>0.43625862762093193</v>
      </c>
      <c r="Z280" s="11">
        <f>'OddsRatio_working_3-way'!X280^(1/3)*COS('OddsRatio_working_3-way'!Y280/3)</f>
        <v>0.54859018887087996</v>
      </c>
      <c r="AA280" s="11">
        <f>'OddsRatio_working_3-way'!X280^(1/3)*COS(('OddsRatio_working_3-way'!Y280+2*PI())/3)</f>
        <v>-0.34387405827319789</v>
      </c>
      <c r="AB280" s="11">
        <f>'OddsRatio_working_3-way'!X280^(1/3)*COS(('OddsRatio_working_3-way'!Y280+4*PI())/3)</f>
        <v>-0.20471613059768221</v>
      </c>
      <c r="AC280" s="11">
        <f>'OddsRatio_working_3-way'!X280^(1/3)*SIN('OddsRatio_working_3-way'!Y280/3)</f>
        <v>8.0342867003329516E-2</v>
      </c>
      <c r="AD280" s="11">
        <f>'OddsRatio_working_3-way'!X280^(1/3)*SIN(('OddsRatio_working_3-way'!Y280+2*PI())/3)</f>
        <v>0.43492160632742055</v>
      </c>
      <c r="AE280" s="11">
        <f>'OddsRatio_working_3-way'!X280^(1/3)*SIN(('OddsRatio_working_3-way'!Y280+4*PI())/3)</f>
        <v>-0.51526447333074998</v>
      </c>
      <c r="AF280" s="11">
        <f>-'OddsRatio_working_3-way'!U280/(3*'OddsRatio_working_3-way'!X280^(1/3))*COS(('OddsRatio_working_3-way'!Y280)/3)</f>
        <v>0.54859018887087985</v>
      </c>
      <c r="AG280" s="11">
        <f>-'OddsRatio_working_3-way'!U280/(3*'OddsRatio_working_3-way'!X280^(1/3))*COS(('OddsRatio_working_3-way'!Y280+2*PI())/3)</f>
        <v>-0.34387405827319784</v>
      </c>
      <c r="AH280" s="11">
        <f>-'OddsRatio_working_3-way'!U280/(3*'OddsRatio_working_3-way'!X280^(1/3))*COS(('OddsRatio_working_3-way'!Y280+4*PI())/3)</f>
        <v>-0.20471613059768218</v>
      </c>
      <c r="AI280" s="11">
        <f>'OddsRatio_working_3-way'!U280/(3*'OddsRatio_working_3-way'!X280^(1/3))*SIN(('OddsRatio_working_3-way'!Y280)/3)</f>
        <v>-8.0342867003329502E-2</v>
      </c>
      <c r="AJ280" s="11">
        <f>'OddsRatio_working_3-way'!U280/(3*'OddsRatio_working_3-way'!X280^(1/3))*SIN(('OddsRatio_working_3-way'!Y280+2*PI())/3)</f>
        <v>-0.43492160632742044</v>
      </c>
      <c r="AK280" s="11">
        <f>'OddsRatio_working_3-way'!U280/(3*'OddsRatio_working_3-way'!X280^(1/3))*SIN(('OddsRatio_working_3-way'!Y280+4*PI())/3)</f>
        <v>0.51526447333074987</v>
      </c>
      <c r="AL280" s="11">
        <f>'OddsRatio_working_3-way'!Z280+'OddsRatio_working_3-way'!AF280</f>
        <v>1.0971803777417599</v>
      </c>
      <c r="AM280" s="11">
        <f>'OddsRatio_working_3-way'!AA280+'OddsRatio_working_3-way'!AG280</f>
        <v>-0.68774811654639567</v>
      </c>
      <c r="AN280" s="11">
        <f>'OddsRatio_working_3-way'!AB280+'OddsRatio_working_3-way'!AH280</f>
        <v>-0.40943226119536436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1.0971803777417599</v>
      </c>
      <c r="AS280" s="11">
        <f>IF(('OddsRatio_working_3-way'!X280=0),IF(Q280&gt;0,-Q280^(1/3),(-Q280)^(1/3)),'OddsRatio_working_3-way'!AM280-'OddsRatio_working_3-way'!R280/3)</f>
        <v>-0.68774811654639567</v>
      </c>
      <c r="AT280" s="11">
        <f>IF(('OddsRatio_working_3-way'!X280=0),IF(Q280&gt;0,-Q280^(1/3),(-Q280)^(1/3)),'OddsRatio_working_3-way'!AN280-'OddsRatio_working_3-way'!R280/3)</f>
        <v>-0.40943226119536436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2.1</v>
      </c>
      <c r="B281" s="4">
        <f>IF('True_Odds_Calculator_3-way'!B282="","",'True_Odds_Calculator_3-way'!B282)</f>
        <v>3.64</v>
      </c>
      <c r="C281" s="4">
        <f>IF('True_Odds_Calculator_3-way'!C282="","",'True_Odds_Calculator_3-way'!C282)</f>
        <v>3.34</v>
      </c>
      <c r="D281" s="9">
        <f t="shared" si="65"/>
        <v>0.4569579026194806</v>
      </c>
      <c r="E281" s="9">
        <f t="shared" si="66"/>
        <v>0.25959697927822689</v>
      </c>
      <c r="F281" s="9">
        <f t="shared" si="67"/>
        <v>0.28344511810229256</v>
      </c>
      <c r="G281" s="9">
        <f t="shared" si="68"/>
        <v>1.0803503586486487</v>
      </c>
      <c r="H281" s="9">
        <f t="shared" si="69"/>
        <v>2.1883853945135141</v>
      </c>
      <c r="I281" s="9">
        <f t="shared" si="70"/>
        <v>3.8521249468324332</v>
      </c>
      <c r="J281" s="9">
        <f t="shared" si="71"/>
        <v>3.5280198392378375</v>
      </c>
      <c r="K281" s="11">
        <f t="shared" si="72"/>
        <v>0.47619047619047616</v>
      </c>
      <c r="L281" s="11">
        <f t="shared" si="73"/>
        <v>0.27472527472527469</v>
      </c>
      <c r="M281" s="11">
        <f t="shared" si="74"/>
        <v>0.29940119760479045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-0.26616155444213629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0.23814223985310384</v>
      </c>
      <c r="Q281" s="11">
        <f>2*'OddsRatio_working_3-way'!K281*'OddsRatio_working_3-way'!L281*'OddsRatio_working_3-way'!M281</f>
        <v>7.8336263109573631E-2</v>
      </c>
      <c r="R281" s="11">
        <f t="shared" si="75"/>
        <v>0</v>
      </c>
      <c r="S281" s="11">
        <f t="shared" si="76"/>
        <v>-0.8947281674554397</v>
      </c>
      <c r="T281" s="11">
        <f t="shared" si="77"/>
        <v>-0.29431847613665779</v>
      </c>
      <c r="U281" s="11">
        <f>'OddsRatio_working_3-way'!S281-'OddsRatio_working_3-way'!R281^2/3</f>
        <v>-0.8947281674554397</v>
      </c>
      <c r="V281" s="11">
        <f>'OddsRatio_working_3-way'!S281*'OddsRatio_working_3-way'!R281/3-2*'OddsRatio_working_3-way'!R281^3/27-'OddsRatio_working_3-way'!T281</f>
        <v>0.29431847613665779</v>
      </c>
      <c r="W281" s="11">
        <f>'OddsRatio_working_3-way'!V281^2+4*'OddsRatio_working_3-way'!U281^3/27</f>
        <v>-1.9489870069842638E-2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0.16287513274380394</v>
      </c>
      <c r="Y281" s="11">
        <f>IF('OddsRatio_working_3-way'!W281&gt;=0,IF('OddsRatio_working_3-way'!V281+SQRT('OddsRatio_working_3-way'!W281)&gt;0,0,PI()),ACOS('OddsRatio_working_3-way'!V281/(2*'OddsRatio_working_3-way'!X281)))</f>
        <v>0.44290719830437331</v>
      </c>
      <c r="Z281" s="11">
        <f>'OddsRatio_working_3-way'!X281^(1/3)*COS('OddsRatio_working_3-way'!Y281/3)</f>
        <v>0.54017517932432435</v>
      </c>
      <c r="AA281" s="11">
        <f>'OddsRatio_working_3-way'!X281^(1/3)*COS(('OddsRatio_working_3-way'!Y281+2*PI())/3)</f>
        <v>-0.33965858645903474</v>
      </c>
      <c r="AB281" s="11">
        <f>'OddsRatio_working_3-way'!X281^(1/3)*COS(('OddsRatio_working_3-way'!Y281+4*PI())/3)</f>
        <v>-0.20051659286528972</v>
      </c>
      <c r="AC281" s="11">
        <f>'OddsRatio_working_3-way'!X281^(1/3)*SIN('OddsRatio_working_3-way'!Y281/3)</f>
        <v>8.0333667456929991E-2</v>
      </c>
      <c r="AD281" s="11">
        <f>'OddsRatio_working_3-way'!X281^(1/3)*SIN(('OddsRatio_working_3-way'!Y281+2*PI())/3)</f>
        <v>0.42763859406021459</v>
      </c>
      <c r="AE281" s="11">
        <f>'OddsRatio_working_3-way'!X281^(1/3)*SIN(('OddsRatio_working_3-way'!Y281+4*PI())/3)</f>
        <v>-0.50797226151714447</v>
      </c>
      <c r="AF281" s="11">
        <f>-'OddsRatio_working_3-way'!U281/(3*'OddsRatio_working_3-way'!X281^(1/3))*COS(('OddsRatio_working_3-way'!Y281)/3)</f>
        <v>0.54017517932432435</v>
      </c>
      <c r="AG281" s="11">
        <f>-'OddsRatio_working_3-way'!U281/(3*'OddsRatio_working_3-way'!X281^(1/3))*COS(('OddsRatio_working_3-way'!Y281+2*PI())/3)</f>
        <v>-0.33965858645903474</v>
      </c>
      <c r="AH281" s="11">
        <f>-'OddsRatio_working_3-way'!U281/(3*'OddsRatio_working_3-way'!X281^(1/3))*COS(('OddsRatio_working_3-way'!Y281+4*PI())/3)</f>
        <v>-0.20051659286528972</v>
      </c>
      <c r="AI281" s="11">
        <f>'OddsRatio_working_3-way'!U281/(3*'OddsRatio_working_3-way'!X281^(1/3))*SIN(('OddsRatio_working_3-way'!Y281)/3)</f>
        <v>-8.0333667456929991E-2</v>
      </c>
      <c r="AJ281" s="11">
        <f>'OddsRatio_working_3-way'!U281/(3*'OddsRatio_working_3-way'!X281^(1/3))*SIN(('OddsRatio_working_3-way'!Y281+2*PI())/3)</f>
        <v>-0.42763859406021459</v>
      </c>
      <c r="AK281" s="11">
        <f>'OddsRatio_working_3-way'!U281/(3*'OddsRatio_working_3-way'!X281^(1/3))*SIN(('OddsRatio_working_3-way'!Y281+4*PI())/3)</f>
        <v>0.50797226151714447</v>
      </c>
      <c r="AL281" s="11">
        <f>'OddsRatio_working_3-way'!Z281+'OddsRatio_working_3-way'!AF281</f>
        <v>1.0803503586486487</v>
      </c>
      <c r="AM281" s="11">
        <f>'OddsRatio_working_3-way'!AA281+'OddsRatio_working_3-way'!AG281</f>
        <v>-0.67931717291806948</v>
      </c>
      <c r="AN281" s="11">
        <f>'OddsRatio_working_3-way'!AB281+'OddsRatio_working_3-way'!AH281</f>
        <v>-0.40103318573057944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1.0803503586486487</v>
      </c>
      <c r="AS281" s="11">
        <f>IF(('OddsRatio_working_3-way'!X281=0),IF(Q281&gt;0,-Q281^(1/3),(-Q281)^(1/3)),'OddsRatio_working_3-way'!AM281-'OddsRatio_working_3-way'!R281/3)</f>
        <v>-0.67931717291806948</v>
      </c>
      <c r="AT281" s="11">
        <f>IF(('OddsRatio_working_3-way'!X281=0),IF(Q281&gt;0,-Q281^(1/3),(-Q281)^(1/3)),'OddsRatio_working_3-way'!AN281-'OddsRatio_working_3-way'!R281/3)</f>
        <v>-0.40103318573057944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2.76</v>
      </c>
      <c r="B282" s="4">
        <f>IF('True_Odds_Calculator_3-way'!B283="","",'True_Odds_Calculator_3-way'!B283)</f>
        <v>3.35</v>
      </c>
      <c r="C282" s="4">
        <f>IF('True_Odds_Calculator_3-way'!C283="","",'True_Odds_Calculator_3-way'!C283)</f>
        <v>2.77</v>
      </c>
      <c r="D282" s="9">
        <f t="shared" si="65"/>
        <v>0.35479615267853998</v>
      </c>
      <c r="E282" s="9">
        <f t="shared" si="66"/>
        <v>0.29170360213283353</v>
      </c>
      <c r="F282" s="9">
        <f t="shared" si="67"/>
        <v>0.35350024518862644</v>
      </c>
      <c r="G282" s="9">
        <f t="shared" si="68"/>
        <v>1.033249916329166</v>
      </c>
      <c r="H282" s="9">
        <f t="shared" si="69"/>
        <v>2.8185198527393318</v>
      </c>
      <c r="I282" s="9">
        <f t="shared" si="70"/>
        <v>3.4281373033735401</v>
      </c>
      <c r="J282" s="9">
        <f t="shared" si="71"/>
        <v>2.8288523519026234</v>
      </c>
      <c r="K282" s="11">
        <f t="shared" si="72"/>
        <v>0.3623188405797102</v>
      </c>
      <c r="L282" s="11">
        <f t="shared" si="73"/>
        <v>0.29850746268656714</v>
      </c>
      <c r="M282" s="11">
        <f t="shared" si="74"/>
        <v>0.36101083032490977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-0.28583811440365281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0.22958508352914447</v>
      </c>
      <c r="Q282" s="11">
        <f>2*'OddsRatio_working_3-way'!K282*'OddsRatio_working_3-way'!L282*'OddsRatio_working_3-way'!M282</f>
        <v>7.8090164465695389E-2</v>
      </c>
      <c r="R282" s="11">
        <f t="shared" si="75"/>
        <v>0</v>
      </c>
      <c r="S282" s="11">
        <f t="shared" si="76"/>
        <v>-0.80319968527685803</v>
      </c>
      <c r="T282" s="11">
        <f t="shared" si="77"/>
        <v>-0.27319717186287684</v>
      </c>
      <c r="U282" s="11">
        <f>'OddsRatio_working_3-way'!S282-'OddsRatio_working_3-way'!R282^2/3</f>
        <v>-0.80319968527685803</v>
      </c>
      <c r="V282" s="11">
        <f>'OddsRatio_working_3-way'!S282*'OddsRatio_working_3-way'!R282/3-2*'OddsRatio_working_3-way'!R282^3/27-'OddsRatio_working_3-way'!T282</f>
        <v>0.27319717186287684</v>
      </c>
      <c r="W282" s="11">
        <f>'OddsRatio_working_3-way'!V282^2+4*'OddsRatio_working_3-way'!U282^3/27</f>
        <v>-2.1289348647909739E-3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0.13853305524193968</v>
      </c>
      <c r="Y282" s="11">
        <f>IF('OddsRatio_working_3-way'!W282&gt;=0,IF('OddsRatio_working_3-way'!V282+SQRT('OddsRatio_working_3-way'!W282)&gt;0,0,PI()),ACOS('OddsRatio_working_3-way'!V282/(2*'OddsRatio_working_3-way'!X282)))</f>
        <v>0.16731153548340116</v>
      </c>
      <c r="Z282" s="11">
        <f>'OddsRatio_working_3-way'!X282^(1/3)*COS('OddsRatio_working_3-way'!Y282/3)</f>
        <v>0.51662495816458298</v>
      </c>
      <c r="AA282" s="11">
        <f>'OddsRatio_working_3-way'!X282^(1/3)*COS(('OddsRatio_working_3-way'!Y282+2*PI())/3)</f>
        <v>-0.28329068498857563</v>
      </c>
      <c r="AB282" s="11">
        <f>'OddsRatio_working_3-way'!X282^(1/3)*COS(('OddsRatio_working_3-way'!Y282+4*PI())/3)</f>
        <v>-0.23333427317600744</v>
      </c>
      <c r="AC282" s="11">
        <f>'OddsRatio_working_3-way'!X282^(1/3)*SIN('OddsRatio_working_3-way'!Y282/3)</f>
        <v>2.8842347807734162E-2</v>
      </c>
      <c r="AD282" s="11">
        <f>'OddsRatio_working_3-way'!X282^(1/3)*SIN(('OddsRatio_working_3-way'!Y282+2*PI())/3)</f>
        <v>0.43298916409573462</v>
      </c>
      <c r="AE282" s="11">
        <f>'OddsRatio_working_3-way'!X282^(1/3)*SIN(('OddsRatio_working_3-way'!Y282+4*PI())/3)</f>
        <v>-0.46183151190346861</v>
      </c>
      <c r="AF282" s="11">
        <f>-'OddsRatio_working_3-way'!U282/(3*'OddsRatio_working_3-way'!X282^(1/3))*COS(('OddsRatio_working_3-way'!Y282)/3)</f>
        <v>0.51662495816458298</v>
      </c>
      <c r="AG282" s="11">
        <f>-'OddsRatio_working_3-way'!U282/(3*'OddsRatio_working_3-way'!X282^(1/3))*COS(('OddsRatio_working_3-way'!Y282+2*PI())/3)</f>
        <v>-0.28329068498857563</v>
      </c>
      <c r="AH282" s="11">
        <f>-'OddsRatio_working_3-way'!U282/(3*'OddsRatio_working_3-way'!X282^(1/3))*COS(('OddsRatio_working_3-way'!Y282+4*PI())/3)</f>
        <v>-0.23333427317600744</v>
      </c>
      <c r="AI282" s="11">
        <f>'OddsRatio_working_3-way'!U282/(3*'OddsRatio_working_3-way'!X282^(1/3))*SIN(('OddsRatio_working_3-way'!Y282)/3)</f>
        <v>-2.8842347807734162E-2</v>
      </c>
      <c r="AJ282" s="11">
        <f>'OddsRatio_working_3-way'!U282/(3*'OddsRatio_working_3-way'!X282^(1/3))*SIN(('OddsRatio_working_3-way'!Y282+2*PI())/3)</f>
        <v>-0.43298916409573462</v>
      </c>
      <c r="AK282" s="11">
        <f>'OddsRatio_working_3-way'!U282/(3*'OddsRatio_working_3-way'!X282^(1/3))*SIN(('OddsRatio_working_3-way'!Y282+4*PI())/3)</f>
        <v>0.46183151190346861</v>
      </c>
      <c r="AL282" s="11">
        <f>'OddsRatio_working_3-way'!Z282+'OddsRatio_working_3-way'!AF282</f>
        <v>1.033249916329166</v>
      </c>
      <c r="AM282" s="11">
        <f>'OddsRatio_working_3-way'!AA282+'OddsRatio_working_3-way'!AG282</f>
        <v>-0.56658136997715125</v>
      </c>
      <c r="AN282" s="11">
        <f>'OddsRatio_working_3-way'!AB282+'OddsRatio_working_3-way'!AH282</f>
        <v>-0.46666854635201488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1.033249916329166</v>
      </c>
      <c r="AS282" s="11">
        <f>IF(('OddsRatio_working_3-way'!X282=0),IF(Q282&gt;0,-Q282^(1/3),(-Q282)^(1/3)),'OddsRatio_working_3-way'!AM282-'OddsRatio_working_3-way'!R282/3)</f>
        <v>-0.56658136997715125</v>
      </c>
      <c r="AT282" s="11">
        <f>IF(('OddsRatio_working_3-way'!X282=0),IF(Q282&gt;0,-Q282^(1/3),(-Q282)^(1/3)),'OddsRatio_working_3-way'!AN282-'OddsRatio_working_3-way'!R282/3)</f>
        <v>-0.46666854635201488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1.96</v>
      </c>
      <c r="B283" s="4">
        <f>IF('True_Odds_Calculator_3-way'!B284="","",'True_Odds_Calculator_3-way'!B284)</f>
        <v>3.39</v>
      </c>
      <c r="C283" s="4">
        <f>IF('True_Odds_Calculator_3-way'!C284="","",'True_Odds_Calculator_3-way'!C284)</f>
        <v>4.55</v>
      </c>
      <c r="D283" s="9">
        <f t="shared" si="65"/>
        <v>0.50023008449605222</v>
      </c>
      <c r="E283" s="9">
        <f t="shared" si="66"/>
        <v>0.2867553609569517</v>
      </c>
      <c r="F283" s="9">
        <f t="shared" si="67"/>
        <v>0.21301455454699605</v>
      </c>
      <c r="G283" s="9">
        <f t="shared" si="68"/>
        <v>1.04070842222083</v>
      </c>
      <c r="H283" s="9">
        <f t="shared" si="69"/>
        <v>1.9990800853319968</v>
      </c>
      <c r="I283" s="9">
        <f t="shared" si="70"/>
        <v>3.4872931291077833</v>
      </c>
      <c r="J283" s="9">
        <f t="shared" si="71"/>
        <v>4.6945148988839458</v>
      </c>
      <c r="K283" s="11">
        <f t="shared" si="72"/>
        <v>0.51020408163265307</v>
      </c>
      <c r="L283" s="11">
        <f t="shared" si="73"/>
        <v>0.29498525073746312</v>
      </c>
      <c r="M283" s="11">
        <f t="shared" si="74"/>
        <v>0.21978021978021978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-0.26942030337370759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0.22823483181077545</v>
      </c>
      <c r="Q283" s="11">
        <f>2*'OddsRatio_working_3-way'!K283*'OddsRatio_working_3-way'!L283*'OddsRatio_working_3-way'!M283</f>
        <v>6.6155023713268243E-2</v>
      </c>
      <c r="R283" s="11">
        <f t="shared" si="75"/>
        <v>0</v>
      </c>
      <c r="S283" s="11">
        <f t="shared" si="76"/>
        <v>-0.84713300724851237</v>
      </c>
      <c r="T283" s="11">
        <f t="shared" si="77"/>
        <v>-0.24554579920246736</v>
      </c>
      <c r="U283" s="11">
        <f>'OddsRatio_working_3-way'!S283-'OddsRatio_working_3-way'!R283^2/3</f>
        <v>-0.84713300724851237</v>
      </c>
      <c r="V283" s="11">
        <f>'OddsRatio_working_3-way'!S283*'OddsRatio_working_3-way'!R283/3-2*'OddsRatio_working_3-way'!R283^3/27-'OddsRatio_working_3-way'!T283</f>
        <v>0.24554579920246736</v>
      </c>
      <c r="W283" s="11">
        <f>'OddsRatio_working_3-way'!V283^2+4*'OddsRatio_working_3-way'!U283^3/27</f>
        <v>-2.9771220456457949E-2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0.15005329050243812</v>
      </c>
      <c r="Y283" s="11">
        <f>IF('OddsRatio_working_3-way'!W283&gt;=0,IF('OddsRatio_working_3-way'!V283+SQRT('OddsRatio_working_3-way'!W283)&gt;0,0,PI()),ACOS('OddsRatio_working_3-way'!V283/(2*'OddsRatio_working_3-way'!X283)))</f>
        <v>0.61253125995538737</v>
      </c>
      <c r="Z283" s="11">
        <f>'OddsRatio_working_3-way'!X283^(1/3)*COS('OddsRatio_working_3-way'!Y283/3)</f>
        <v>0.52035421111041502</v>
      </c>
      <c r="AA283" s="11">
        <f>'OddsRatio_working_3-way'!X283^(1/3)*COS(('OddsRatio_working_3-way'!Y283+2*PI())/3)</f>
        <v>-0.35348773221086399</v>
      </c>
      <c r="AB283" s="11">
        <f>'OddsRatio_working_3-way'!X283^(1/3)*COS(('OddsRatio_working_3-way'!Y283+4*PI())/3)</f>
        <v>-0.16686647889955092</v>
      </c>
      <c r="AC283" s="11">
        <f>'OddsRatio_working_3-way'!X283^(1/3)*SIN('OddsRatio_working_3-way'!Y283/3)</f>
        <v>0.10774583083579188</v>
      </c>
      <c r="AD283" s="11">
        <f>'OddsRatio_working_3-way'!X283^(1/3)*SIN(('OddsRatio_working_3-way'!Y283+2*PI())/3)</f>
        <v>0.39676705036993426</v>
      </c>
      <c r="AE283" s="11">
        <f>'OddsRatio_working_3-way'!X283^(1/3)*SIN(('OddsRatio_working_3-way'!Y283+4*PI())/3)</f>
        <v>-0.50451288120572624</v>
      </c>
      <c r="AF283" s="11">
        <f>-'OddsRatio_working_3-way'!U283/(3*'OddsRatio_working_3-way'!X283^(1/3))*COS(('OddsRatio_working_3-way'!Y283)/3)</f>
        <v>0.52035421111041502</v>
      </c>
      <c r="AG283" s="11">
        <f>-'OddsRatio_working_3-way'!U283/(3*'OddsRatio_working_3-way'!X283^(1/3))*COS(('OddsRatio_working_3-way'!Y283+2*PI())/3)</f>
        <v>-0.35348773221086399</v>
      </c>
      <c r="AH283" s="11">
        <f>-'OddsRatio_working_3-way'!U283/(3*'OddsRatio_working_3-way'!X283^(1/3))*COS(('OddsRatio_working_3-way'!Y283+4*PI())/3)</f>
        <v>-0.16686647889955092</v>
      </c>
      <c r="AI283" s="11">
        <f>'OddsRatio_working_3-way'!U283/(3*'OddsRatio_working_3-way'!X283^(1/3))*SIN(('OddsRatio_working_3-way'!Y283)/3)</f>
        <v>-0.10774583083579188</v>
      </c>
      <c r="AJ283" s="11">
        <f>'OddsRatio_working_3-way'!U283/(3*'OddsRatio_working_3-way'!X283^(1/3))*SIN(('OddsRatio_working_3-way'!Y283+2*PI())/3)</f>
        <v>-0.39676705036993426</v>
      </c>
      <c r="AK283" s="11">
        <f>'OddsRatio_working_3-way'!U283/(3*'OddsRatio_working_3-way'!X283^(1/3))*SIN(('OddsRatio_working_3-way'!Y283+4*PI())/3)</f>
        <v>0.50451288120572624</v>
      </c>
      <c r="AL283" s="11">
        <f>'OddsRatio_working_3-way'!Z283+'OddsRatio_working_3-way'!AF283</f>
        <v>1.04070842222083</v>
      </c>
      <c r="AM283" s="11">
        <f>'OddsRatio_working_3-way'!AA283+'OddsRatio_working_3-way'!AG283</f>
        <v>-0.70697546442172798</v>
      </c>
      <c r="AN283" s="11">
        <f>'OddsRatio_working_3-way'!AB283+'OddsRatio_working_3-way'!AH283</f>
        <v>-0.33373295779910184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1.04070842222083</v>
      </c>
      <c r="AS283" s="11">
        <f>IF(('OddsRatio_working_3-way'!X283=0),IF(Q283&gt;0,-Q283^(1/3),(-Q283)^(1/3)),'OddsRatio_working_3-way'!AM283-'OddsRatio_working_3-way'!R283/3)</f>
        <v>-0.70697546442172798</v>
      </c>
      <c r="AT283" s="11">
        <f>IF(('OddsRatio_working_3-way'!X283=0),IF(Q283&gt;0,-Q283^(1/3),(-Q283)^(1/3)),'OddsRatio_working_3-way'!AN283-'OddsRatio_working_3-way'!R283/3)</f>
        <v>-0.33373295779910184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2.16</v>
      </c>
      <c r="B284" s="4">
        <f>IF('True_Odds_Calculator_3-way'!B285="","",'True_Odds_Calculator_3-way'!B285)</f>
        <v>3.29</v>
      </c>
      <c r="C284" s="4">
        <f>IF('True_Odds_Calculator_3-way'!C285="","",'True_Odds_Calculator_3-way'!C285)</f>
        <v>3.91</v>
      </c>
      <c r="D284" s="9">
        <f t="shared" si="65"/>
        <v>0.45426523021492743</v>
      </c>
      <c r="E284" s="9">
        <f t="shared" si="66"/>
        <v>0.29659115939857095</v>
      </c>
      <c r="F284" s="9">
        <f t="shared" si="67"/>
        <v>0.24914361038650173</v>
      </c>
      <c r="G284" s="9">
        <f t="shared" si="68"/>
        <v>1.0356526917387385</v>
      </c>
      <c r="H284" s="9">
        <f t="shared" si="69"/>
        <v>2.2013571224169368</v>
      </c>
      <c r="I284" s="9">
        <f t="shared" si="70"/>
        <v>3.3716446640817113</v>
      </c>
      <c r="J284" s="9">
        <f t="shared" si="71"/>
        <v>4.0137493329597289</v>
      </c>
      <c r="K284" s="11">
        <f t="shared" si="72"/>
        <v>0.46296296296296291</v>
      </c>
      <c r="L284" s="11">
        <f t="shared" si="73"/>
        <v>0.303951367781155</v>
      </c>
      <c r="M284" s="11">
        <f t="shared" si="74"/>
        <v>0.25575447570332482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-0.27820187587831924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0.22889205019041223</v>
      </c>
      <c r="Q284" s="11">
        <f>2*'OddsRatio_working_3-way'!K284*'OddsRatio_working_3-way'!L284*'OddsRatio_working_3-way'!M284</f>
        <v>7.197863213534976E-2</v>
      </c>
      <c r="R284" s="11">
        <f t="shared" si="75"/>
        <v>0</v>
      </c>
      <c r="S284" s="11">
        <f t="shared" si="76"/>
        <v>-0.82275523652660676</v>
      </c>
      <c r="T284" s="11">
        <f t="shared" si="77"/>
        <v>-0.25872806180081975</v>
      </c>
      <c r="U284" s="11">
        <f>'OddsRatio_working_3-way'!S284-'OddsRatio_working_3-way'!R284^2/3</f>
        <v>-0.82275523652660676</v>
      </c>
      <c r="V284" s="11">
        <f>'OddsRatio_working_3-way'!S284*'OddsRatio_working_3-way'!R284/3-2*'OddsRatio_working_3-way'!R284^3/27-'OddsRatio_working_3-way'!T284</f>
        <v>0.25872806180081975</v>
      </c>
      <c r="W284" s="11">
        <f>'OddsRatio_working_3-way'!V284^2+4*'OddsRatio_working_3-way'!U284^3/27</f>
        <v>-1.5570095030130057E-2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0.14362303522880554</v>
      </c>
      <c r="Y284" s="11">
        <f>IF('OddsRatio_working_3-way'!W284&gt;=0,IF('OddsRatio_working_3-way'!V284+SQRT('OddsRatio_working_3-way'!W284)&gt;0,0,PI()),ACOS('OddsRatio_working_3-way'!V284/(2*'OddsRatio_working_3-way'!X284)))</f>
        <v>0.44937394470602032</v>
      </c>
      <c r="Z284" s="11">
        <f>'OddsRatio_working_3-way'!X284^(1/3)*COS('OddsRatio_working_3-way'!Y284/3)</f>
        <v>0.51782634586936938</v>
      </c>
      <c r="AA284" s="11">
        <f>'OddsRatio_working_3-way'!X284^(1/3)*COS(('OddsRatio_working_3-way'!Y284+2*PI())/3)</f>
        <v>-0.32659415825799309</v>
      </c>
      <c r="AB284" s="11">
        <f>'OddsRatio_working_3-way'!X284^(1/3)*COS(('OddsRatio_working_3-way'!Y284+4*PI())/3)</f>
        <v>-0.19123218761137642</v>
      </c>
      <c r="AC284" s="11">
        <f>'OddsRatio_working_3-way'!X284^(1/3)*SIN('OddsRatio_working_3-way'!Y284/3)</f>
        <v>7.8151270190862335E-2</v>
      </c>
      <c r="AD284" s="11">
        <f>'OddsRatio_working_3-way'!X284^(1/3)*SIN(('OddsRatio_working_3-way'!Y284+2*PI())/3)</f>
        <v>0.40937513517630986</v>
      </c>
      <c r="AE284" s="11">
        <f>'OddsRatio_working_3-way'!X284^(1/3)*SIN(('OddsRatio_working_3-way'!Y284+4*PI())/3)</f>
        <v>-0.48752640536717218</v>
      </c>
      <c r="AF284" s="11">
        <f>-'OddsRatio_working_3-way'!U284/(3*'OddsRatio_working_3-way'!X284^(1/3))*COS(('OddsRatio_working_3-way'!Y284)/3)</f>
        <v>0.51782634586936926</v>
      </c>
      <c r="AG284" s="11">
        <f>-'OddsRatio_working_3-way'!U284/(3*'OddsRatio_working_3-way'!X284^(1/3))*COS(('OddsRatio_working_3-way'!Y284+2*PI())/3)</f>
        <v>-0.32659415825799304</v>
      </c>
      <c r="AH284" s="11">
        <f>-'OddsRatio_working_3-way'!U284/(3*'OddsRatio_working_3-way'!X284^(1/3))*COS(('OddsRatio_working_3-way'!Y284+4*PI())/3)</f>
        <v>-0.19123218761137639</v>
      </c>
      <c r="AI284" s="11">
        <f>'OddsRatio_working_3-way'!U284/(3*'OddsRatio_working_3-way'!X284^(1/3))*SIN(('OddsRatio_working_3-way'!Y284)/3)</f>
        <v>-7.8151270190862307E-2</v>
      </c>
      <c r="AJ284" s="11">
        <f>'OddsRatio_working_3-way'!U284/(3*'OddsRatio_working_3-way'!X284^(1/3))*SIN(('OddsRatio_working_3-way'!Y284+2*PI())/3)</f>
        <v>-0.40937513517630975</v>
      </c>
      <c r="AK284" s="11">
        <f>'OddsRatio_working_3-way'!U284/(3*'OddsRatio_working_3-way'!X284^(1/3))*SIN(('OddsRatio_working_3-way'!Y284+4*PI())/3)</f>
        <v>0.48752640536717212</v>
      </c>
      <c r="AL284" s="11">
        <f>'OddsRatio_working_3-way'!Z284+'OddsRatio_working_3-way'!AF284</f>
        <v>1.0356526917387385</v>
      </c>
      <c r="AM284" s="11">
        <f>'OddsRatio_working_3-way'!AA284+'OddsRatio_working_3-way'!AG284</f>
        <v>-0.65318831651598619</v>
      </c>
      <c r="AN284" s="11">
        <f>'OddsRatio_working_3-way'!AB284+'OddsRatio_working_3-way'!AH284</f>
        <v>-0.38246437522275278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1.0356526917387385</v>
      </c>
      <c r="AS284" s="11">
        <f>IF(('OddsRatio_working_3-way'!X284=0),IF(Q284&gt;0,-Q284^(1/3),(-Q284)^(1/3)),'OddsRatio_working_3-way'!AM284-'OddsRatio_working_3-way'!R284/3)</f>
        <v>-0.65318831651598619</v>
      </c>
      <c r="AT284" s="11">
        <f>IF(('OddsRatio_working_3-way'!X284=0),IF(Q284&gt;0,-Q284^(1/3),(-Q284)^(1/3)),'OddsRatio_working_3-way'!AN284-'OddsRatio_working_3-way'!R284/3)</f>
        <v>-0.38246437522275278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1.52</v>
      </c>
      <c r="B285" s="4">
        <f>IF('True_Odds_Calculator_3-way'!B286="","",'True_Odds_Calculator_3-way'!B286)</f>
        <v>4.6100000000000003</v>
      </c>
      <c r="C285" s="4">
        <f>IF('True_Odds_Calculator_3-way'!C286="","",'True_Odds_Calculator_3-way'!C286)</f>
        <v>6.69</v>
      </c>
      <c r="D285" s="9">
        <f t="shared" si="65"/>
        <v>0.64729188968172924</v>
      </c>
      <c r="E285" s="9">
        <f t="shared" si="66"/>
        <v>0.20908035311277984</v>
      </c>
      <c r="F285" s="9">
        <f t="shared" si="67"/>
        <v>0.14362775720549067</v>
      </c>
      <c r="G285" s="9">
        <f t="shared" si="68"/>
        <v>1.0478809302996916</v>
      </c>
      <c r="H285" s="9">
        <f t="shared" si="69"/>
        <v>1.5448980837558399</v>
      </c>
      <c r="I285" s="9">
        <f t="shared" si="70"/>
        <v>4.7828501583818879</v>
      </c>
      <c r="J285" s="9">
        <f t="shared" si="71"/>
        <v>6.9624424934052476</v>
      </c>
      <c r="K285" s="11">
        <f t="shared" si="72"/>
        <v>0.65789473684210531</v>
      </c>
      <c r="L285" s="11">
        <f t="shared" si="73"/>
        <v>0.21691973969631234</v>
      </c>
      <c r="M285" s="11">
        <f t="shared" si="74"/>
        <v>0.14947683109118085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-0.2278516515406489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0.20947917589270978</v>
      </c>
      <c r="Q285" s="11">
        <f>2*'OddsRatio_working_3-way'!K285*'OddsRatio_working_3-way'!L285*'OddsRatio_working_3-way'!M285</f>
        <v>4.2663783277537629E-2</v>
      </c>
      <c r="R285" s="11">
        <f t="shared" si="75"/>
        <v>0</v>
      </c>
      <c r="S285" s="11">
        <f t="shared" si="76"/>
        <v>-0.91936650217932936</v>
      </c>
      <c r="T285" s="11">
        <f t="shared" si="77"/>
        <v>-0.18724368679823405</v>
      </c>
      <c r="U285" s="11">
        <f>'OddsRatio_working_3-way'!S285-'OddsRatio_working_3-way'!R285^2/3</f>
        <v>-0.91936650217932936</v>
      </c>
      <c r="V285" s="11">
        <f>'OddsRatio_working_3-way'!S285*'OddsRatio_working_3-way'!R285/3-2*'OddsRatio_working_3-way'!R285^3/27-'OddsRatio_working_3-way'!T285</f>
        <v>0.18724368679823405</v>
      </c>
      <c r="W285" s="11">
        <f>'OddsRatio_working_3-way'!V285^2+4*'OddsRatio_working_3-way'!U285^3/27</f>
        <v>-8.0062843194398492E-2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0.16964893268172487</v>
      </c>
      <c r="Y285" s="11">
        <f>IF('OddsRatio_working_3-way'!W285&gt;=0,IF('OddsRatio_working_3-way'!V285+SQRT('OddsRatio_working_3-way'!W285)&gt;0,0,PI()),ACOS('OddsRatio_working_3-way'!V285/(2*'OddsRatio_working_3-way'!X285)))</f>
        <v>0.98620770397211088</v>
      </c>
      <c r="Z285" s="11">
        <f>'OddsRatio_working_3-way'!X285^(1/3)*COS('OddsRatio_working_3-way'!Y285/3)</f>
        <v>0.52394046514984582</v>
      </c>
      <c r="AA285" s="11">
        <f>'OddsRatio_working_3-way'!X285^(1/3)*COS(('OddsRatio_working_3-way'!Y285+2*PI())/3)</f>
        <v>-0.41674883987824118</v>
      </c>
      <c r="AB285" s="11">
        <f>'OddsRatio_working_3-way'!X285^(1/3)*COS(('OddsRatio_working_3-way'!Y285+4*PI())/3)</f>
        <v>-0.10719162527160456</v>
      </c>
      <c r="AC285" s="11">
        <f>'OddsRatio_working_3-way'!X285^(1/3)*SIN('OddsRatio_working_3-way'!Y285/3)</f>
        <v>0.17872294118273233</v>
      </c>
      <c r="AD285" s="11">
        <f>'OddsRatio_working_3-way'!X285^(1/3)*SIN(('OddsRatio_working_3-way'!Y285+2*PI())/3)</f>
        <v>0.36438428229903569</v>
      </c>
      <c r="AE285" s="11">
        <f>'OddsRatio_working_3-way'!X285^(1/3)*SIN(('OddsRatio_working_3-way'!Y285+4*PI())/3)</f>
        <v>-0.5431072234817681</v>
      </c>
      <c r="AF285" s="11">
        <f>-'OddsRatio_working_3-way'!U285/(3*'OddsRatio_working_3-way'!X285^(1/3))*COS(('OddsRatio_working_3-way'!Y285)/3)</f>
        <v>0.52394046514984571</v>
      </c>
      <c r="AG285" s="11">
        <f>-'OddsRatio_working_3-way'!U285/(3*'OddsRatio_working_3-way'!X285^(1/3))*COS(('OddsRatio_working_3-way'!Y285+2*PI())/3)</f>
        <v>-0.41674883987824113</v>
      </c>
      <c r="AH285" s="11">
        <f>-'OddsRatio_working_3-way'!U285/(3*'OddsRatio_working_3-way'!X285^(1/3))*COS(('OddsRatio_working_3-way'!Y285+4*PI())/3)</f>
        <v>-0.10719162527160454</v>
      </c>
      <c r="AI285" s="11">
        <f>'OddsRatio_working_3-way'!U285/(3*'OddsRatio_working_3-way'!X285^(1/3))*SIN(('OddsRatio_working_3-way'!Y285)/3)</f>
        <v>-0.17872294118273227</v>
      </c>
      <c r="AJ285" s="11">
        <f>'OddsRatio_working_3-way'!U285/(3*'OddsRatio_working_3-way'!X285^(1/3))*SIN(('OddsRatio_working_3-way'!Y285+2*PI())/3)</f>
        <v>-0.36438428229903563</v>
      </c>
      <c r="AK285" s="11">
        <f>'OddsRatio_working_3-way'!U285/(3*'OddsRatio_working_3-way'!X285^(1/3))*SIN(('OddsRatio_working_3-way'!Y285+4*PI())/3)</f>
        <v>0.54310722348176799</v>
      </c>
      <c r="AL285" s="11">
        <f>'OddsRatio_working_3-way'!Z285+'OddsRatio_working_3-way'!AF285</f>
        <v>1.0478809302996916</v>
      </c>
      <c r="AM285" s="11">
        <f>'OddsRatio_working_3-way'!AA285+'OddsRatio_working_3-way'!AG285</f>
        <v>-0.83349767975648237</v>
      </c>
      <c r="AN285" s="11">
        <f>'OddsRatio_working_3-way'!AB285+'OddsRatio_working_3-way'!AH285</f>
        <v>-0.21438325054320911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1.0478809302996916</v>
      </c>
      <c r="AS285" s="11">
        <f>IF(('OddsRatio_working_3-way'!X285=0),IF(Q285&gt;0,-Q285^(1/3),(-Q285)^(1/3)),'OddsRatio_working_3-way'!AM285-'OddsRatio_working_3-way'!R285/3)</f>
        <v>-0.83349767975648237</v>
      </c>
      <c r="AT285" s="11">
        <f>IF(('OddsRatio_working_3-way'!X285=0),IF(Q285&gt;0,-Q285^(1/3),(-Q285)^(1/3)),'OddsRatio_working_3-way'!AN285-'OddsRatio_working_3-way'!R285/3)</f>
        <v>-0.21438325054320911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2.87</v>
      </c>
      <c r="B286" s="4">
        <f>IF('True_Odds_Calculator_3-way'!B287="","",'True_Odds_Calculator_3-way'!B287)</f>
        <v>2.87</v>
      </c>
      <c r="C286" s="4">
        <f>IF('True_Odds_Calculator_3-way'!C287="","",'True_Odds_Calculator_3-way'!C287)</f>
        <v>2.98</v>
      </c>
      <c r="D286" s="9">
        <f t="shared" si="65"/>
        <v>0.33755341891181684</v>
      </c>
      <c r="E286" s="9">
        <f t="shared" si="66"/>
        <v>0.33755341891181684</v>
      </c>
      <c r="F286" s="9">
        <f t="shared" si="67"/>
        <v>0.32489316217636627</v>
      </c>
      <c r="G286" s="9">
        <f t="shared" si="68"/>
        <v>1.0494620666124885</v>
      </c>
      <c r="H286" s="9">
        <f t="shared" si="69"/>
        <v>2.9624940645653544</v>
      </c>
      <c r="I286" s="9">
        <f t="shared" si="70"/>
        <v>2.9624940645653544</v>
      </c>
      <c r="J286" s="9">
        <f t="shared" si="71"/>
        <v>3.0779348918927267</v>
      </c>
      <c r="K286" s="11">
        <f t="shared" si="72"/>
        <v>0.34843205574912889</v>
      </c>
      <c r="L286" s="11">
        <f t="shared" si="73"/>
        <v>0.34843205574912889</v>
      </c>
      <c r="M286" s="11">
        <f t="shared" si="74"/>
        <v>0.33557046979865773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-0.28207743497688131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0.23303221931167334</v>
      </c>
      <c r="Q286" s="11">
        <f>2*'OddsRatio_working_3-way'!K286*'OddsRatio_working_3-way'!L286*'OddsRatio_working_3-way'!M286</f>
        <v>8.1479796962123541E-2</v>
      </c>
      <c r="R286" s="11">
        <f t="shared" si="75"/>
        <v>0</v>
      </c>
      <c r="S286" s="11">
        <f t="shared" si="76"/>
        <v>-0.82612853924587182</v>
      </c>
      <c r="T286" s="11">
        <f t="shared" si="77"/>
        <v>-0.28885613260345167</v>
      </c>
      <c r="U286" s="11">
        <f>'OddsRatio_working_3-way'!S286-'OddsRatio_working_3-way'!R286^2/3</f>
        <v>-0.82612853924587182</v>
      </c>
      <c r="V286" s="11">
        <f>'OddsRatio_working_3-way'!S286*'OddsRatio_working_3-way'!R286/3-2*'OddsRatio_working_3-way'!R286^3/27-'OddsRatio_working_3-way'!T286</f>
        <v>0.28885613260345167</v>
      </c>
      <c r="W286" s="11">
        <f>'OddsRatio_working_3-way'!V286^2+4*'OddsRatio_working_3-way'!U286^3/27</f>
        <v>-9.1484979158770741E-5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0.14450722328120974</v>
      </c>
      <c r="Y286" s="11">
        <f>IF('OddsRatio_working_3-way'!W286&gt;=0,IF('OddsRatio_working_3-way'!V286+SQRT('OddsRatio_working_3-way'!W286)&gt;0,0,PI()),ACOS('OddsRatio_working_3-way'!V286/(2*'OddsRatio_working_3-way'!X286)))</f>
        <v>3.3100507554992831E-2</v>
      </c>
      <c r="Z286" s="11">
        <f>'OddsRatio_working_3-way'!X286^(1/3)*COS('OddsRatio_working_3-way'!Y286/3)</f>
        <v>0.52473103330624427</v>
      </c>
      <c r="AA286" s="11">
        <f>'OddsRatio_working_3-way'!X286^(1/3)*COS(('OddsRatio_working_3-way'!Y286+2*PI())/3)</f>
        <v>-0.26737967914438532</v>
      </c>
      <c r="AB286" s="11">
        <f>'OddsRatio_working_3-way'!X286^(1/3)*COS(('OddsRatio_working_3-way'!Y286+4*PI())/3)</f>
        <v>-0.25735135416185906</v>
      </c>
      <c r="AC286" s="11">
        <f>'OddsRatio_working_3-way'!X286^(1/3)*SIN('OddsRatio_working_3-way'!Y286/3)</f>
        <v>5.789856128182648E-3</v>
      </c>
      <c r="AD286" s="11">
        <f>'OddsRatio_working_3-way'!X286^(1/3)*SIN(('OddsRatio_working_3-way'!Y286+2*PI())/3)</f>
        <v>0.45153547693317458</v>
      </c>
      <c r="AE286" s="11">
        <f>'OddsRatio_working_3-way'!X286^(1/3)*SIN(('OddsRatio_working_3-way'!Y286+4*PI())/3)</f>
        <v>-0.4573253330613572</v>
      </c>
      <c r="AF286" s="11">
        <f>-'OddsRatio_working_3-way'!U286/(3*'OddsRatio_working_3-way'!X286^(1/3))*COS(('OddsRatio_working_3-way'!Y286)/3)</f>
        <v>0.52473103330624438</v>
      </c>
      <c r="AG286" s="11">
        <f>-'OddsRatio_working_3-way'!U286/(3*'OddsRatio_working_3-way'!X286^(1/3))*COS(('OddsRatio_working_3-way'!Y286+2*PI())/3)</f>
        <v>-0.26737967914438537</v>
      </c>
      <c r="AH286" s="11">
        <f>-'OddsRatio_working_3-way'!U286/(3*'OddsRatio_working_3-way'!X286^(1/3))*COS(('OddsRatio_working_3-way'!Y286+4*PI())/3)</f>
        <v>-0.25735135416185911</v>
      </c>
      <c r="AI286" s="11">
        <f>'OddsRatio_working_3-way'!U286/(3*'OddsRatio_working_3-way'!X286^(1/3))*SIN(('OddsRatio_working_3-way'!Y286)/3)</f>
        <v>-5.7898561281826497E-3</v>
      </c>
      <c r="AJ286" s="11">
        <f>'OddsRatio_working_3-way'!U286/(3*'OddsRatio_working_3-way'!X286^(1/3))*SIN(('OddsRatio_working_3-way'!Y286+2*PI())/3)</f>
        <v>-0.4515354769331747</v>
      </c>
      <c r="AK286" s="11">
        <f>'OddsRatio_working_3-way'!U286/(3*'OddsRatio_working_3-way'!X286^(1/3))*SIN(('OddsRatio_working_3-way'!Y286+4*PI())/3)</f>
        <v>0.45732533306135731</v>
      </c>
      <c r="AL286" s="11">
        <f>'OddsRatio_working_3-way'!Z286+'OddsRatio_working_3-way'!AF286</f>
        <v>1.0494620666124885</v>
      </c>
      <c r="AM286" s="11">
        <f>'OddsRatio_working_3-way'!AA286+'OddsRatio_working_3-way'!AG286</f>
        <v>-0.53475935828877064</v>
      </c>
      <c r="AN286" s="11">
        <f>'OddsRatio_working_3-way'!AB286+'OddsRatio_working_3-way'!AH286</f>
        <v>-0.51470270832371812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1.0494620666124885</v>
      </c>
      <c r="AS286" s="11">
        <f>IF(('OddsRatio_working_3-way'!X286=0),IF(Q286&gt;0,-Q286^(1/3),(-Q286)^(1/3)),'OddsRatio_working_3-way'!AM286-'OddsRatio_working_3-way'!R286/3)</f>
        <v>-0.53475935828877064</v>
      </c>
      <c r="AT286" s="11">
        <f>IF(('OddsRatio_working_3-way'!X286=0),IF(Q286&gt;0,-Q286^(1/3),(-Q286)^(1/3)),'OddsRatio_working_3-way'!AN286-'OddsRatio_working_3-way'!R286/3)</f>
        <v>-0.51470270832371812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3.03</v>
      </c>
      <c r="B287" s="4">
        <f>IF('True_Odds_Calculator_3-way'!B288="","",'True_Odds_Calculator_3-way'!B288)</f>
        <v>2.91</v>
      </c>
      <c r="C287" s="4">
        <f>IF('True_Odds_Calculator_3-way'!C288="","",'True_Odds_Calculator_3-way'!C288)</f>
        <v>2.79</v>
      </c>
      <c r="D287" s="9">
        <f t="shared" si="65"/>
        <v>0.3195506345275842</v>
      </c>
      <c r="E287" s="9">
        <f t="shared" si="66"/>
        <v>0.33294279493459034</v>
      </c>
      <c r="F287" s="9">
        <f t="shared" si="67"/>
        <v>0.34750657053782558</v>
      </c>
      <c r="G287" s="9">
        <f t="shared" si="68"/>
        <v>1.0489628107149822</v>
      </c>
      <c r="H287" s="9">
        <f t="shared" si="69"/>
        <v>3.1293945057514136</v>
      </c>
      <c r="I287" s="9">
        <f t="shared" si="70"/>
        <v>3.0035189684656163</v>
      </c>
      <c r="J287" s="9">
        <f t="shared" si="71"/>
        <v>2.8776434311798185</v>
      </c>
      <c r="K287" s="11">
        <f t="shared" si="72"/>
        <v>0.33003300330033003</v>
      </c>
      <c r="L287" s="11">
        <f t="shared" si="73"/>
        <v>0.3436426116838488</v>
      </c>
      <c r="M287" s="11">
        <f t="shared" si="74"/>
        <v>0.35842293906810035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-0.28212567774162789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0.23292430118746277</v>
      </c>
      <c r="Q287" s="11">
        <f>2*'OddsRatio_working_3-way'!K287*'OddsRatio_working_3-way'!L287*'OddsRatio_working_3-way'!M287</f>
        <v>8.1299930606444235E-2</v>
      </c>
      <c r="R287" s="11">
        <f t="shared" si="75"/>
        <v>0</v>
      </c>
      <c r="S287" s="11">
        <f t="shared" si="76"/>
        <v>-0.82560475548339141</v>
      </c>
      <c r="T287" s="11">
        <f t="shared" si="77"/>
        <v>-0.28816919912160255</v>
      </c>
      <c r="U287" s="11">
        <f>'OddsRatio_working_3-way'!S287-'OddsRatio_working_3-way'!R287^2/3</f>
        <v>-0.82560475548339141</v>
      </c>
      <c r="V287" s="11">
        <f>'OddsRatio_working_3-way'!S287*'OddsRatio_working_3-way'!R287/3-2*'OddsRatio_working_3-way'!R287^3/27-'OddsRatio_working_3-way'!T287</f>
        <v>0.28816919912160255</v>
      </c>
      <c r="W287" s="11">
        <f>'OddsRatio_working_3-way'!V287^2+4*'OddsRatio_working_3-way'!U287^3/27</f>
        <v>-3.290853448117137E-4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0.14436981390442874</v>
      </c>
      <c r="Y287" s="11">
        <f>IF('OddsRatio_working_3-way'!W287&gt;=0,IF('OddsRatio_working_3-way'!V287+SQRT('OddsRatio_working_3-way'!W287)&gt;0,0,PI()),ACOS('OddsRatio_working_3-way'!V287/(2*'OddsRatio_working_3-way'!X287)))</f>
        <v>6.2868631289257904E-2</v>
      </c>
      <c r="Z287" s="11">
        <f>'OddsRatio_working_3-way'!X287^(1/3)*COS('OddsRatio_working_3-way'!Y287/3)</f>
        <v>0.52448140535749121</v>
      </c>
      <c r="AA287" s="11">
        <f>'OddsRatio_working_3-way'!X287^(1/3)*COS(('OddsRatio_working_3-way'!Y287+2*PI())/3)</f>
        <v>-0.27176070512208123</v>
      </c>
      <c r="AB287" s="11">
        <f>'OddsRatio_working_3-way'!X287^(1/3)*COS(('OddsRatio_working_3-way'!Y287+4*PI())/3)</f>
        <v>-0.2527207002354101</v>
      </c>
      <c r="AC287" s="11">
        <f>'OddsRatio_working_3-way'!X287^(1/3)*SIN('OddsRatio_working_3-way'!Y287/3)</f>
        <v>1.0992751946691491E-2</v>
      </c>
      <c r="AD287" s="11">
        <f>'OddsRatio_working_3-way'!X287^(1/3)*SIN(('OddsRatio_working_3-way'!Y287+2*PI())/3)</f>
        <v>0.44871784487880545</v>
      </c>
      <c r="AE287" s="11">
        <f>'OddsRatio_working_3-way'!X287^(1/3)*SIN(('OddsRatio_working_3-way'!Y287+4*PI())/3)</f>
        <v>-0.45971059682549681</v>
      </c>
      <c r="AF287" s="11">
        <f>-'OddsRatio_working_3-way'!U287/(3*'OddsRatio_working_3-way'!X287^(1/3))*COS(('OddsRatio_working_3-way'!Y287)/3)</f>
        <v>0.5244814053574911</v>
      </c>
      <c r="AG287" s="11">
        <f>-'OddsRatio_working_3-way'!U287/(3*'OddsRatio_working_3-way'!X287^(1/3))*COS(('OddsRatio_working_3-way'!Y287+2*PI())/3)</f>
        <v>-0.27176070512208117</v>
      </c>
      <c r="AH287" s="11">
        <f>-'OddsRatio_working_3-way'!U287/(3*'OddsRatio_working_3-way'!X287^(1/3))*COS(('OddsRatio_working_3-way'!Y287+4*PI())/3)</f>
        <v>-0.25272070023541005</v>
      </c>
      <c r="AI287" s="11">
        <f>'OddsRatio_working_3-way'!U287/(3*'OddsRatio_working_3-way'!X287^(1/3))*SIN(('OddsRatio_working_3-way'!Y287)/3)</f>
        <v>-1.0992751946691488E-2</v>
      </c>
      <c r="AJ287" s="11">
        <f>'OddsRatio_working_3-way'!U287/(3*'OddsRatio_working_3-way'!X287^(1/3))*SIN(('OddsRatio_working_3-way'!Y287+2*PI())/3)</f>
        <v>-0.44871784487880539</v>
      </c>
      <c r="AK287" s="11">
        <f>'OddsRatio_working_3-way'!U287/(3*'OddsRatio_working_3-way'!X287^(1/3))*SIN(('OddsRatio_working_3-way'!Y287+4*PI())/3)</f>
        <v>0.4597105968254967</v>
      </c>
      <c r="AL287" s="11">
        <f>'OddsRatio_working_3-way'!Z287+'OddsRatio_working_3-way'!AF287</f>
        <v>1.0489628107149822</v>
      </c>
      <c r="AM287" s="11">
        <f>'OddsRatio_working_3-way'!AA287+'OddsRatio_working_3-way'!AG287</f>
        <v>-0.54352141024416234</v>
      </c>
      <c r="AN287" s="11">
        <f>'OddsRatio_working_3-way'!AB287+'OddsRatio_working_3-way'!AH287</f>
        <v>-0.50544140047082009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1.0489628107149822</v>
      </c>
      <c r="AS287" s="11">
        <f>IF(('OddsRatio_working_3-way'!X287=0),IF(Q287&gt;0,-Q287^(1/3),(-Q287)^(1/3)),'OddsRatio_working_3-way'!AM287-'OddsRatio_working_3-way'!R287/3)</f>
        <v>-0.54352141024416234</v>
      </c>
      <c r="AT287" s="11">
        <f>IF(('OddsRatio_working_3-way'!X287=0),IF(Q287&gt;0,-Q287^(1/3),(-Q287)^(1/3)),'OddsRatio_working_3-way'!AN287-'OddsRatio_working_3-way'!R287/3)</f>
        <v>-0.50544140047082009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1.52</v>
      </c>
      <c r="B288" s="4">
        <f>IF('True_Odds_Calculator_3-way'!B289="","",'True_Odds_Calculator_3-way'!B289)</f>
        <v>4.0199999999999996</v>
      </c>
      <c r="C288" s="4">
        <f>IF('True_Odds_Calculator_3-way'!C289="","",'True_Odds_Calculator_3-way'!C289)</f>
        <v>7.59</v>
      </c>
      <c r="D288" s="9">
        <f t="shared" si="65"/>
        <v>0.64116071022547272</v>
      </c>
      <c r="E288" s="9">
        <f t="shared" si="66"/>
        <v>0.23527202530358432</v>
      </c>
      <c r="F288" s="9">
        <f t="shared" si="67"/>
        <v>0.12356726447094296</v>
      </c>
      <c r="G288" s="9">
        <f t="shared" si="68"/>
        <v>1.0762910862333284</v>
      </c>
      <c r="H288" s="9">
        <f t="shared" si="69"/>
        <v>1.5596713648413307</v>
      </c>
      <c r="I288" s="9">
        <f t="shared" si="70"/>
        <v>4.2503990804246508</v>
      </c>
      <c r="J288" s="9">
        <f t="shared" si="71"/>
        <v>8.0927582582776338</v>
      </c>
      <c r="K288" s="11">
        <f t="shared" si="72"/>
        <v>0.65789473684210531</v>
      </c>
      <c r="L288" s="11">
        <f t="shared" si="73"/>
        <v>0.24875621890547267</v>
      </c>
      <c r="M288" s="11">
        <f t="shared" si="74"/>
        <v>0.13175230566534915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-0.22314352238529978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0.21842282933850271</v>
      </c>
      <c r="Q288" s="11">
        <f>2*'OddsRatio_working_3-way'!K288*'OddsRatio_working_3-way'!L288*'OddsRatio_working_3-way'!M288</f>
        <v>4.3123954459724133E-2</v>
      </c>
      <c r="R288" s="11">
        <f t="shared" si="75"/>
        <v>0</v>
      </c>
      <c r="S288" s="11">
        <f t="shared" si="76"/>
        <v>-0.97884458846783873</v>
      </c>
      <c r="T288" s="11">
        <f t="shared" si="77"/>
        <v>-0.19325658212593066</v>
      </c>
      <c r="U288" s="11">
        <f>'OddsRatio_working_3-way'!S288-'OddsRatio_working_3-way'!R288^2/3</f>
        <v>-0.97884458846783873</v>
      </c>
      <c r="V288" s="11">
        <f>'OddsRatio_working_3-way'!S288*'OddsRatio_working_3-way'!R288/3-2*'OddsRatio_working_3-way'!R288^3/27-'OddsRatio_working_3-way'!T288</f>
        <v>0.19325658212593066</v>
      </c>
      <c r="W288" s="11">
        <f>'OddsRatio_working_3-way'!V288^2+4*'OddsRatio_working_3-way'!U288^3/27</f>
        <v>-0.1015951455509246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0.18637546249836723</v>
      </c>
      <c r="Y288" s="11">
        <f>IF('OddsRatio_working_3-way'!W288&gt;=0,IF('OddsRatio_working_3-way'!V288+SQRT('OddsRatio_working_3-way'!W288)&gt;0,0,PI()),ACOS('OddsRatio_working_3-way'!V288/(2*'OddsRatio_working_3-way'!X288)))</f>
        <v>1.0257468848598068</v>
      </c>
      <c r="Z288" s="11">
        <f>'OddsRatio_working_3-way'!X288^(1/3)*COS('OddsRatio_working_3-way'!Y288/3)</f>
        <v>0.53814554311666418</v>
      </c>
      <c r="AA288" s="11">
        <f>'OddsRatio_working_3-way'!X288^(1/3)*COS(('OddsRatio_working_3-way'!Y288+2*PI())/3)</f>
        <v>-0.43493620313597853</v>
      </c>
      <c r="AB288" s="11">
        <f>'OddsRatio_working_3-way'!X288^(1/3)*COS(('OddsRatio_working_3-way'!Y288+4*PI())/3)</f>
        <v>-0.10320933998068579</v>
      </c>
      <c r="AC288" s="11">
        <f>'OddsRatio_working_3-way'!X288^(1/3)*SIN('OddsRatio_working_3-way'!Y288/3)</f>
        <v>0.1915225937401385</v>
      </c>
      <c r="AD288" s="11">
        <f>'OddsRatio_working_3-way'!X288^(1/3)*SIN(('OddsRatio_working_3-way'!Y288+2*PI())/3)</f>
        <v>0.37028641440233589</v>
      </c>
      <c r="AE288" s="11">
        <f>'OddsRatio_working_3-way'!X288^(1/3)*SIN(('OddsRatio_working_3-way'!Y288+4*PI())/3)</f>
        <v>-0.56180900814247436</v>
      </c>
      <c r="AF288" s="11">
        <f>-'OddsRatio_working_3-way'!U288/(3*'OddsRatio_working_3-way'!X288^(1/3))*COS(('OddsRatio_working_3-way'!Y288)/3)</f>
        <v>0.53814554311666418</v>
      </c>
      <c r="AG288" s="11">
        <f>-'OddsRatio_working_3-way'!U288/(3*'OddsRatio_working_3-way'!X288^(1/3))*COS(('OddsRatio_working_3-way'!Y288+2*PI())/3)</f>
        <v>-0.43493620313597853</v>
      </c>
      <c r="AH288" s="11">
        <f>-'OddsRatio_working_3-way'!U288/(3*'OddsRatio_working_3-way'!X288^(1/3))*COS(('OddsRatio_working_3-way'!Y288+4*PI())/3)</f>
        <v>-0.10320933998068579</v>
      </c>
      <c r="AI288" s="11">
        <f>'OddsRatio_working_3-way'!U288/(3*'OddsRatio_working_3-way'!X288^(1/3))*SIN(('OddsRatio_working_3-way'!Y288)/3)</f>
        <v>-0.1915225937401385</v>
      </c>
      <c r="AJ288" s="11">
        <f>'OddsRatio_working_3-way'!U288/(3*'OddsRatio_working_3-way'!X288^(1/3))*SIN(('OddsRatio_working_3-way'!Y288+2*PI())/3)</f>
        <v>-0.37028641440233589</v>
      </c>
      <c r="AK288" s="11">
        <f>'OddsRatio_working_3-way'!U288/(3*'OddsRatio_working_3-way'!X288^(1/3))*SIN(('OddsRatio_working_3-way'!Y288+4*PI())/3)</f>
        <v>0.56180900814247436</v>
      </c>
      <c r="AL288" s="11">
        <f>'OddsRatio_working_3-way'!Z288+'OddsRatio_working_3-way'!AF288</f>
        <v>1.0762910862333284</v>
      </c>
      <c r="AM288" s="11">
        <f>'OddsRatio_working_3-way'!AA288+'OddsRatio_working_3-way'!AG288</f>
        <v>-0.86987240627195705</v>
      </c>
      <c r="AN288" s="11">
        <f>'OddsRatio_working_3-way'!AB288+'OddsRatio_working_3-way'!AH288</f>
        <v>-0.20641867996137159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1.0762910862333284</v>
      </c>
      <c r="AS288" s="11">
        <f>IF(('OddsRatio_working_3-way'!X288=0),IF(Q288&gt;0,-Q288^(1/3),(-Q288)^(1/3)),'OddsRatio_working_3-way'!AM288-'OddsRatio_working_3-way'!R288/3)</f>
        <v>-0.86987240627195705</v>
      </c>
      <c r="AT288" s="11">
        <f>IF(('OddsRatio_working_3-way'!X288=0),IF(Q288&gt;0,-Q288^(1/3),(-Q288)^(1/3)),'OddsRatio_working_3-way'!AN288-'OddsRatio_working_3-way'!R288/3)</f>
        <v>-0.20641867996137159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2.0299999999999998</v>
      </c>
      <c r="B289" s="4">
        <f>IF('True_Odds_Calculator_3-way'!B290="","",'True_Odds_Calculator_3-way'!B290)</f>
        <v>3.29</v>
      </c>
      <c r="C289" s="4">
        <f>IF('True_Odds_Calculator_3-way'!C290="","",'True_Odds_Calculator_3-way'!C290)</f>
        <v>4.21</v>
      </c>
      <c r="D289" s="9">
        <f t="shared" si="65"/>
        <v>0.47925639491939115</v>
      </c>
      <c r="E289" s="9">
        <f t="shared" si="66"/>
        <v>0.29276037690265477</v>
      </c>
      <c r="F289" s="9">
        <f t="shared" si="67"/>
        <v>0.22798322817795399</v>
      </c>
      <c r="G289" s="9">
        <f t="shared" si="68"/>
        <v>1.0549182462078102</v>
      </c>
      <c r="H289" s="9">
        <f t="shared" si="69"/>
        <v>2.086565793594044</v>
      </c>
      <c r="I289" s="9">
        <f t="shared" si="70"/>
        <v>3.4157627838158859</v>
      </c>
      <c r="J289" s="9">
        <f t="shared" si="71"/>
        <v>4.3862875703270712</v>
      </c>
      <c r="K289" s="11">
        <f t="shared" si="72"/>
        <v>0.49261083743842371</v>
      </c>
      <c r="L289" s="11">
        <f t="shared" si="73"/>
        <v>0.303951367781155</v>
      </c>
      <c r="M289" s="11">
        <f t="shared" si="74"/>
        <v>0.23752969121140144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-0.26927975763841272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0.23224113728876156</v>
      </c>
      <c r="Q289" s="11">
        <f>2*'OddsRatio_working_3-way'!K289*'OddsRatio_working_3-way'!L289*'OddsRatio_working_3-way'!M289</f>
        <v>7.1130516780631398E-2</v>
      </c>
      <c r="R289" s="11">
        <f t="shared" si="75"/>
        <v>0</v>
      </c>
      <c r="S289" s="11">
        <f t="shared" si="76"/>
        <v>-0.86245300918836088</v>
      </c>
      <c r="T289" s="11">
        <f t="shared" si="77"/>
        <v>-0.26415099822001858</v>
      </c>
      <c r="U289" s="11">
        <f>'OddsRatio_working_3-way'!S289-'OddsRatio_working_3-way'!R289^2/3</f>
        <v>-0.86245300918836088</v>
      </c>
      <c r="V289" s="11">
        <f>'OddsRatio_working_3-way'!S289*'OddsRatio_working_3-way'!R289/3-2*'OddsRatio_working_3-way'!R289^3/27-'OddsRatio_working_3-way'!T289</f>
        <v>0.26415099822001858</v>
      </c>
      <c r="W289" s="11">
        <f>'OddsRatio_working_3-way'!V289^2+4*'OddsRatio_working_3-way'!U289^3/27</f>
        <v>-2.5263402148706482E-2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0.1541421032759534</v>
      </c>
      <c r="Y289" s="11">
        <f>IF('OddsRatio_working_3-way'!W289&gt;=0,IF('OddsRatio_working_3-way'!V289+SQRT('OddsRatio_working_3-way'!W289)&gt;0,0,PI()),ACOS('OddsRatio_working_3-way'!V289/(2*'OddsRatio_working_3-way'!X289)))</f>
        <v>0.54168244761815942</v>
      </c>
      <c r="Z289" s="11">
        <f>'OddsRatio_working_3-way'!X289^(1/3)*COS('OddsRatio_working_3-way'!Y289/3)</f>
        <v>0.52745912310390508</v>
      </c>
      <c r="AA289" s="11">
        <f>'OddsRatio_working_3-way'!X289^(1/3)*COS(('OddsRatio_working_3-way'!Y289+2*PI())/3)</f>
        <v>-0.34711665520519619</v>
      </c>
      <c r="AB289" s="11">
        <f>'OddsRatio_working_3-way'!X289^(1/3)*COS(('OddsRatio_working_3-way'!Y289+4*PI())/3)</f>
        <v>-0.18034246789870881</v>
      </c>
      <c r="AC289" s="11">
        <f>'OddsRatio_working_3-way'!X289^(1/3)*SIN('OddsRatio_working_3-way'!Y289/3)</f>
        <v>9.6287121935281592E-2</v>
      </c>
      <c r="AD289" s="11">
        <f>'OddsRatio_working_3-way'!X289^(1/3)*SIN(('OddsRatio_working_3-way'!Y289+2*PI())/3)</f>
        <v>0.40864943909820461</v>
      </c>
      <c r="AE289" s="11">
        <f>'OddsRatio_working_3-way'!X289^(1/3)*SIN(('OddsRatio_working_3-way'!Y289+4*PI())/3)</f>
        <v>-0.50493656103348616</v>
      </c>
      <c r="AF289" s="11">
        <f>-'OddsRatio_working_3-way'!U289/(3*'OddsRatio_working_3-way'!X289^(1/3))*COS(('OddsRatio_working_3-way'!Y289)/3)</f>
        <v>0.52745912310390508</v>
      </c>
      <c r="AG289" s="11">
        <f>-'OddsRatio_working_3-way'!U289/(3*'OddsRatio_working_3-way'!X289^(1/3))*COS(('OddsRatio_working_3-way'!Y289+2*PI())/3)</f>
        <v>-0.34711665520519619</v>
      </c>
      <c r="AH289" s="11">
        <f>-'OddsRatio_working_3-way'!U289/(3*'OddsRatio_working_3-way'!X289^(1/3))*COS(('OddsRatio_working_3-way'!Y289+4*PI())/3)</f>
        <v>-0.18034246789870881</v>
      </c>
      <c r="AI289" s="11">
        <f>'OddsRatio_working_3-way'!U289/(3*'OddsRatio_working_3-way'!X289^(1/3))*SIN(('OddsRatio_working_3-way'!Y289)/3)</f>
        <v>-9.6287121935281592E-2</v>
      </c>
      <c r="AJ289" s="11">
        <f>'OddsRatio_working_3-way'!U289/(3*'OddsRatio_working_3-way'!X289^(1/3))*SIN(('OddsRatio_working_3-way'!Y289+2*PI())/3)</f>
        <v>-0.40864943909820461</v>
      </c>
      <c r="AK289" s="11">
        <f>'OddsRatio_working_3-way'!U289/(3*'OddsRatio_working_3-way'!X289^(1/3))*SIN(('OddsRatio_working_3-way'!Y289+4*PI())/3)</f>
        <v>0.50493656103348616</v>
      </c>
      <c r="AL289" s="11">
        <f>'OddsRatio_working_3-way'!Z289+'OddsRatio_working_3-way'!AF289</f>
        <v>1.0549182462078102</v>
      </c>
      <c r="AM289" s="11">
        <f>'OddsRatio_working_3-way'!AA289+'OddsRatio_working_3-way'!AG289</f>
        <v>-0.69423331041039238</v>
      </c>
      <c r="AN289" s="11">
        <f>'OddsRatio_working_3-way'!AB289+'OddsRatio_working_3-way'!AH289</f>
        <v>-0.36068493579741762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1.0549182462078102</v>
      </c>
      <c r="AS289" s="11">
        <f>IF(('OddsRatio_working_3-way'!X289=0),IF(Q289&gt;0,-Q289^(1/3),(-Q289)^(1/3)),'OddsRatio_working_3-way'!AM289-'OddsRatio_working_3-way'!R289/3)</f>
        <v>-0.69423331041039238</v>
      </c>
      <c r="AT289" s="11">
        <f>IF(('OddsRatio_working_3-way'!X289=0),IF(Q289&gt;0,-Q289^(1/3),(-Q289)^(1/3)),'OddsRatio_working_3-way'!AN289-'OddsRatio_working_3-way'!R289/3)</f>
        <v>-0.36068493579741762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2.8</v>
      </c>
      <c r="B290" s="4">
        <f>IF('True_Odds_Calculator_3-way'!B291="","",'True_Odds_Calculator_3-way'!B291)</f>
        <v>3.44</v>
      </c>
      <c r="C290" s="4">
        <f>IF('True_Odds_Calculator_3-way'!C291="","",'True_Odds_Calculator_3-way'!C291)</f>
        <v>2.64</v>
      </c>
      <c r="D290" s="9">
        <f t="shared" si="65"/>
        <v>0.34802821182025495</v>
      </c>
      <c r="E290" s="9">
        <f t="shared" si="66"/>
        <v>0.28253350166801333</v>
      </c>
      <c r="F290" s="9">
        <f t="shared" si="67"/>
        <v>0.36943828651173183</v>
      </c>
      <c r="G290" s="9">
        <f t="shared" si="68"/>
        <v>1.040739045534087</v>
      </c>
      <c r="H290" s="9">
        <f t="shared" si="69"/>
        <v>2.8733302819613571</v>
      </c>
      <c r="I290" s="9">
        <f t="shared" si="70"/>
        <v>3.5394032711031724</v>
      </c>
      <c r="J290" s="9">
        <f t="shared" si="71"/>
        <v>2.7068120346759028</v>
      </c>
      <c r="K290" s="11">
        <f t="shared" si="72"/>
        <v>0.35714285714285715</v>
      </c>
      <c r="L290" s="11">
        <f t="shared" si="73"/>
        <v>0.29069767441860467</v>
      </c>
      <c r="M290" s="11">
        <f t="shared" si="74"/>
        <v>0.37878787878787878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-0.28326034430685609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0.23123678646934465</v>
      </c>
      <c r="Q290" s="11">
        <f>2*'OddsRatio_working_3-way'!K290*'OddsRatio_working_3-way'!L290*'OddsRatio_working_3-way'!M290</f>
        <v>7.8651968186851912E-2</v>
      </c>
      <c r="R290" s="11">
        <f t="shared" si="75"/>
        <v>0</v>
      </c>
      <c r="S290" s="11">
        <f t="shared" si="76"/>
        <v>-0.81634013061442057</v>
      </c>
      <c r="T290" s="11">
        <f t="shared" si="77"/>
        <v>-0.27766671109334029</v>
      </c>
      <c r="U290" s="11">
        <f>'OddsRatio_working_3-way'!S290-'OddsRatio_working_3-way'!R290^2/3</f>
        <v>-0.81634013061442057</v>
      </c>
      <c r="V290" s="11">
        <f>'OddsRatio_working_3-way'!S290*'OddsRatio_working_3-way'!R290/3-2*'OddsRatio_working_3-way'!R290^3/27-'OddsRatio_working_3-way'!T290</f>
        <v>0.27766671109334029</v>
      </c>
      <c r="W290" s="11">
        <f>'OddsRatio_working_3-way'!V290^2+4*'OddsRatio_working_3-way'!U290^3/27</f>
        <v>-3.4964884064302981E-3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0.14194654879198612</v>
      </c>
      <c r="Y290" s="11">
        <f>IF('OddsRatio_working_3-way'!W290&gt;=0,IF('OddsRatio_working_3-way'!V290+SQRT('OddsRatio_working_3-way'!W290)&gt;0,0,PI()),ACOS('OddsRatio_working_3-way'!V290/(2*'OddsRatio_working_3-way'!X290)))</f>
        <v>0.20982275290530339</v>
      </c>
      <c r="Z290" s="11">
        <f>'OddsRatio_working_3-way'!X290^(1/3)*COS('OddsRatio_working_3-way'!Y290/3)</f>
        <v>0.52036952276704351</v>
      </c>
      <c r="AA290" s="11">
        <f>'OddsRatio_working_3-way'!X290^(1/3)*COS(('OddsRatio_working_3-way'!Y290+2*PI())/3)</f>
        <v>-0.29175535664247504</v>
      </c>
      <c r="AB290" s="11">
        <f>'OddsRatio_working_3-way'!X290^(1/3)*COS(('OddsRatio_working_3-way'!Y290+4*PI())/3)</f>
        <v>-0.22861416612456859</v>
      </c>
      <c r="AC290" s="11">
        <f>'OddsRatio_working_3-way'!X290^(1/3)*SIN('OddsRatio_working_3-way'!Y290/3)</f>
        <v>3.6454583342466929E-2</v>
      </c>
      <c r="AD290" s="11">
        <f>'OddsRatio_working_3-way'!X290^(1/3)*SIN(('OddsRatio_working_3-way'!Y290+2*PI())/3)</f>
        <v>0.4324259344002111</v>
      </c>
      <c r="AE290" s="11">
        <f>'OddsRatio_working_3-way'!X290^(1/3)*SIN(('OddsRatio_working_3-way'!Y290+4*PI())/3)</f>
        <v>-0.46888051774267786</v>
      </c>
      <c r="AF290" s="11">
        <f>-'OddsRatio_working_3-way'!U290/(3*'OddsRatio_working_3-way'!X290^(1/3))*COS(('OddsRatio_working_3-way'!Y290)/3)</f>
        <v>0.52036952276704362</v>
      </c>
      <c r="AG290" s="11">
        <f>-'OddsRatio_working_3-way'!U290/(3*'OddsRatio_working_3-way'!X290^(1/3))*COS(('OddsRatio_working_3-way'!Y290+2*PI())/3)</f>
        <v>-0.29175535664247509</v>
      </c>
      <c r="AH290" s="11">
        <f>-'OddsRatio_working_3-way'!U290/(3*'OddsRatio_working_3-way'!X290^(1/3))*COS(('OddsRatio_working_3-way'!Y290+4*PI())/3)</f>
        <v>-0.22861416612456861</v>
      </c>
      <c r="AI290" s="11">
        <f>'OddsRatio_working_3-way'!U290/(3*'OddsRatio_working_3-way'!X290^(1/3))*SIN(('OddsRatio_working_3-way'!Y290)/3)</f>
        <v>-3.6454583342466942E-2</v>
      </c>
      <c r="AJ290" s="11">
        <f>'OddsRatio_working_3-way'!U290/(3*'OddsRatio_working_3-way'!X290^(1/3))*SIN(('OddsRatio_working_3-way'!Y290+2*PI())/3)</f>
        <v>-0.43242593440021121</v>
      </c>
      <c r="AK290" s="11">
        <f>'OddsRatio_working_3-way'!U290/(3*'OddsRatio_working_3-way'!X290^(1/3))*SIN(('OddsRatio_working_3-way'!Y290+4*PI())/3)</f>
        <v>0.46888051774267792</v>
      </c>
      <c r="AL290" s="11">
        <f>'OddsRatio_working_3-way'!Z290+'OddsRatio_working_3-way'!AF290</f>
        <v>1.040739045534087</v>
      </c>
      <c r="AM290" s="11">
        <f>'OddsRatio_working_3-way'!AA290+'OddsRatio_working_3-way'!AG290</f>
        <v>-0.58351071328495019</v>
      </c>
      <c r="AN290" s="11">
        <f>'OddsRatio_working_3-way'!AB290+'OddsRatio_working_3-way'!AH290</f>
        <v>-0.45722833224913717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1.040739045534087</v>
      </c>
      <c r="AS290" s="11">
        <f>IF(('OddsRatio_working_3-way'!X290=0),IF(Q290&gt;0,-Q290^(1/3),(-Q290)^(1/3)),'OddsRatio_working_3-way'!AM290-'OddsRatio_working_3-way'!R290/3)</f>
        <v>-0.58351071328495019</v>
      </c>
      <c r="AT290" s="11">
        <f>IF(('OddsRatio_working_3-way'!X290=0),IF(Q290&gt;0,-Q290^(1/3),(-Q290)^(1/3)),'OddsRatio_working_3-way'!AN290-'OddsRatio_working_3-way'!R290/3)</f>
        <v>-0.45722833224913717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1.79</v>
      </c>
      <c r="B291" s="4">
        <f>IF('True_Odds_Calculator_3-way'!B292="","",'True_Odds_Calculator_3-way'!B292)</f>
        <v>3.82</v>
      </c>
      <c r="C291" s="4">
        <f>IF('True_Odds_Calculator_3-way'!C292="","",'True_Odds_Calculator_3-way'!C292)</f>
        <v>4.7699999999999996</v>
      </c>
      <c r="D291" s="9">
        <f t="shared" si="65"/>
        <v>0.54629343184970702</v>
      </c>
      <c r="E291" s="9">
        <f t="shared" si="66"/>
        <v>0.25223008390391216</v>
      </c>
      <c r="F291" s="9">
        <f t="shared" si="67"/>
        <v>0.20147648424638079</v>
      </c>
      <c r="G291" s="9">
        <f t="shared" si="68"/>
        <v>1.0512886996244366</v>
      </c>
      <c r="H291" s="9">
        <f t="shared" si="69"/>
        <v>1.830518072703305</v>
      </c>
      <c r="I291" s="9">
        <f t="shared" si="70"/>
        <v>3.9646341329409109</v>
      </c>
      <c r="J291" s="9">
        <f t="shared" si="71"/>
        <v>4.963358397584126</v>
      </c>
      <c r="K291" s="11">
        <f t="shared" si="72"/>
        <v>0.55865921787709494</v>
      </c>
      <c r="L291" s="11">
        <f t="shared" si="73"/>
        <v>0.26178010471204188</v>
      </c>
      <c r="M291" s="11">
        <f t="shared" si="74"/>
        <v>0.20964360587002098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-0.25750328685290114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0.22626719285746216</v>
      </c>
      <c r="Q291" s="11">
        <f>2*'OddsRatio_working_3-way'!K291*'OddsRatio_working_3-way'!L291*'OddsRatio_working_3-way'!M291</f>
        <v>6.1319022454596792E-2</v>
      </c>
      <c r="R291" s="11">
        <f t="shared" si="75"/>
        <v>0</v>
      </c>
      <c r="S291" s="11">
        <f t="shared" si="76"/>
        <v>-0.8786963289781905</v>
      </c>
      <c r="T291" s="11">
        <f t="shared" si="77"/>
        <v>-0.23812908644395406</v>
      </c>
      <c r="U291" s="11">
        <f>'OddsRatio_working_3-way'!S291-'OddsRatio_working_3-way'!R291^2/3</f>
        <v>-0.8786963289781905</v>
      </c>
      <c r="V291" s="11">
        <f>'OddsRatio_working_3-way'!S291*'OddsRatio_working_3-way'!R291/3-2*'OddsRatio_working_3-way'!R291^3/27-'OddsRatio_working_3-way'!T291</f>
        <v>0.23812908644395406</v>
      </c>
      <c r="W291" s="11">
        <f>'OddsRatio_working_3-way'!V291^2+4*'OddsRatio_working_3-way'!U291^3/27</f>
        <v>-4.3805322796766216E-2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0.15851717935873572</v>
      </c>
      <c r="Y291" s="11">
        <f>IF('OddsRatio_working_3-way'!W291&gt;=0,IF('OddsRatio_working_3-way'!V291+SQRT('OddsRatio_working_3-way'!W291)&gt;0,0,PI()),ACOS('OddsRatio_working_3-way'!V291/(2*'OddsRatio_working_3-way'!X291)))</f>
        <v>0.72104775175871694</v>
      </c>
      <c r="Z291" s="11">
        <f>'OddsRatio_working_3-way'!X291^(1/3)*COS('OddsRatio_working_3-way'!Y291/3)</f>
        <v>0.5256443498122183</v>
      </c>
      <c r="AA291" s="11">
        <f>'OddsRatio_working_3-way'!X291^(1/3)*COS(('OddsRatio_working_3-way'!Y291+2*PI())/3)</f>
        <v>-0.37439096703641461</v>
      </c>
      <c r="AB291" s="11">
        <f>'OddsRatio_working_3-way'!X291^(1/3)*COS(('OddsRatio_working_3-way'!Y291+4*PI())/3)</f>
        <v>-0.1512533827758038</v>
      </c>
      <c r="AC291" s="11">
        <f>'OddsRatio_working_3-way'!X291^(1/3)*SIN('OddsRatio_working_3-way'!Y291/3)</f>
        <v>0.12882854433918664</v>
      </c>
      <c r="AD291" s="11">
        <f>'OddsRatio_working_3-way'!X291^(1/3)*SIN(('OddsRatio_working_3-way'!Y291+2*PI())/3)</f>
        <v>0.39080708812354187</v>
      </c>
      <c r="AE291" s="11">
        <f>'OddsRatio_working_3-way'!X291^(1/3)*SIN(('OddsRatio_working_3-way'!Y291+4*PI())/3)</f>
        <v>-0.51963563246272826</v>
      </c>
      <c r="AF291" s="11">
        <f>-'OddsRatio_working_3-way'!U291/(3*'OddsRatio_working_3-way'!X291^(1/3))*COS(('OddsRatio_working_3-way'!Y291)/3)</f>
        <v>0.5256443498122183</v>
      </c>
      <c r="AG291" s="11">
        <f>-'OddsRatio_working_3-way'!U291/(3*'OddsRatio_working_3-way'!X291^(1/3))*COS(('OddsRatio_working_3-way'!Y291+2*PI())/3)</f>
        <v>-0.37439096703641461</v>
      </c>
      <c r="AH291" s="11">
        <f>-'OddsRatio_working_3-way'!U291/(3*'OddsRatio_working_3-way'!X291^(1/3))*COS(('OddsRatio_working_3-way'!Y291+4*PI())/3)</f>
        <v>-0.1512533827758038</v>
      </c>
      <c r="AI291" s="11">
        <f>'OddsRatio_working_3-way'!U291/(3*'OddsRatio_working_3-way'!X291^(1/3))*SIN(('OddsRatio_working_3-way'!Y291)/3)</f>
        <v>-0.12882854433918664</v>
      </c>
      <c r="AJ291" s="11">
        <f>'OddsRatio_working_3-way'!U291/(3*'OddsRatio_working_3-way'!X291^(1/3))*SIN(('OddsRatio_working_3-way'!Y291+2*PI())/3)</f>
        <v>-0.39080708812354187</v>
      </c>
      <c r="AK291" s="11">
        <f>'OddsRatio_working_3-way'!U291/(3*'OddsRatio_working_3-way'!X291^(1/3))*SIN(('OddsRatio_working_3-way'!Y291+4*PI())/3)</f>
        <v>0.51963563246272826</v>
      </c>
      <c r="AL291" s="11">
        <f>'OddsRatio_working_3-way'!Z291+'OddsRatio_working_3-way'!AF291</f>
        <v>1.0512886996244366</v>
      </c>
      <c r="AM291" s="11">
        <f>'OddsRatio_working_3-way'!AA291+'OddsRatio_working_3-way'!AG291</f>
        <v>-0.74878193407282923</v>
      </c>
      <c r="AN291" s="11">
        <f>'OddsRatio_working_3-way'!AB291+'OddsRatio_working_3-way'!AH291</f>
        <v>-0.3025067655516076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1.0512886996244366</v>
      </c>
      <c r="AS291" s="11">
        <f>IF(('OddsRatio_working_3-way'!X291=0),IF(Q291&gt;0,-Q291^(1/3),(-Q291)^(1/3)),'OddsRatio_working_3-way'!AM291-'OddsRatio_working_3-way'!R291/3)</f>
        <v>-0.74878193407282923</v>
      </c>
      <c r="AT291" s="11">
        <f>IF(('OddsRatio_working_3-way'!X291=0),IF(Q291&gt;0,-Q291^(1/3),(-Q291)^(1/3)),'OddsRatio_working_3-way'!AN291-'OddsRatio_working_3-way'!R291/3)</f>
        <v>-0.3025067655516076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5.73</v>
      </c>
      <c r="B292" s="4">
        <f>IF('True_Odds_Calculator_3-way'!B293="","",'True_Odds_Calculator_3-way'!B293)</f>
        <v>4.0999999999999996</v>
      </c>
      <c r="C292" s="4">
        <f>IF('True_Odds_Calculator_3-way'!C293="","",'True_Odds_Calculator_3-way'!C293)</f>
        <v>1.63</v>
      </c>
      <c r="D292" s="9">
        <f t="shared" si="65"/>
        <v>0.16648460028237311</v>
      </c>
      <c r="E292" s="9">
        <f t="shared" si="66"/>
        <v>0.23357631557880076</v>
      </c>
      <c r="F292" s="9">
        <f t="shared" si="67"/>
        <v>0.59993908413882613</v>
      </c>
      <c r="G292" s="9">
        <f t="shared" si="68"/>
        <v>1.0584696739258028</v>
      </c>
      <c r="H292" s="9">
        <f t="shared" si="69"/>
        <v>6.0065615576690492</v>
      </c>
      <c r="I292" s="9">
        <f t="shared" si="70"/>
        <v>4.2812559891699884</v>
      </c>
      <c r="J292" s="9">
        <f t="shared" si="71"/>
        <v>1.6668358945732558</v>
      </c>
      <c r="K292" s="11">
        <f t="shared" si="72"/>
        <v>0.17452006980802792</v>
      </c>
      <c r="L292" s="11">
        <f t="shared" si="73"/>
        <v>0.24390243902439027</v>
      </c>
      <c r="M292" s="11">
        <f t="shared" si="74"/>
        <v>0.61349693251533743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-0.24123332390616814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0.22092470306388093</v>
      </c>
      <c r="Q292" s="11">
        <f>2*'OddsRatio_working_3-way'!K292*'OddsRatio_working_3-way'!L292*'OddsRatio_working_3-way'!M292</f>
        <v>5.2228062190042779E-2</v>
      </c>
      <c r="R292" s="11">
        <f t="shared" si="75"/>
        <v>0</v>
      </c>
      <c r="S292" s="11">
        <f t="shared" si="76"/>
        <v>-0.91581336892664711</v>
      </c>
      <c r="T292" s="11">
        <f t="shared" si="77"/>
        <v>-0.21650434253585041</v>
      </c>
      <c r="U292" s="11">
        <f>'OddsRatio_working_3-way'!S292-'OddsRatio_working_3-way'!R292^2/3</f>
        <v>-0.91581336892664711</v>
      </c>
      <c r="V292" s="11">
        <f>'OddsRatio_working_3-way'!S292*'OddsRatio_working_3-way'!R292/3-2*'OddsRatio_working_3-way'!R292^3/27-'OddsRatio_working_3-way'!T292</f>
        <v>0.21650434253585041</v>
      </c>
      <c r="W292" s="11">
        <f>'OddsRatio_working_3-way'!V292^2+4*'OddsRatio_working_3-way'!U292^3/27</f>
        <v>-6.6919293358507423E-2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0.16866640425362445</v>
      </c>
      <c r="Y292" s="11">
        <f>IF('OddsRatio_working_3-way'!W292&gt;=0,IF('OddsRatio_working_3-way'!V292+SQRT('OddsRatio_working_3-way'!W292)&gt;0,0,PI()),ACOS('OddsRatio_working_3-way'!V292/(2*'OddsRatio_working_3-way'!X292)))</f>
        <v>0.8739371355653992</v>
      </c>
      <c r="Z292" s="11">
        <f>'OddsRatio_working_3-way'!X292^(1/3)*COS('OddsRatio_working_3-way'!Y292/3)</f>
        <v>0.52923483696290152</v>
      </c>
      <c r="AA292" s="11">
        <f>'OddsRatio_working_3-way'!X292^(1/3)*COS(('OddsRatio_working_3-way'!Y292+2*PI())/3)</f>
        <v>-0.40204451821181753</v>
      </c>
      <c r="AB292" s="11">
        <f>'OddsRatio_working_3-way'!X292^(1/3)*COS(('OddsRatio_working_3-way'!Y292+4*PI())/3)</f>
        <v>-0.127190318751084</v>
      </c>
      <c r="AC292" s="11">
        <f>'OddsRatio_working_3-way'!X292^(1/3)*SIN('OddsRatio_working_3-way'!Y292/3)</f>
        <v>0.15868714604655357</v>
      </c>
      <c r="AD292" s="11">
        <f>'OddsRatio_working_3-way'!X292^(1/3)*SIN(('OddsRatio_working_3-way'!Y292+2*PI())/3)</f>
        <v>0.37898724035431142</v>
      </c>
      <c r="AE292" s="11">
        <f>'OddsRatio_working_3-way'!X292^(1/3)*SIN(('OddsRatio_working_3-way'!Y292+4*PI())/3)</f>
        <v>-0.53767438640086507</v>
      </c>
      <c r="AF292" s="11">
        <f>-'OddsRatio_working_3-way'!U292/(3*'OddsRatio_working_3-way'!X292^(1/3))*COS(('OddsRatio_working_3-way'!Y292)/3)</f>
        <v>0.5292348369629013</v>
      </c>
      <c r="AG292" s="11">
        <f>-'OddsRatio_working_3-way'!U292/(3*'OddsRatio_working_3-way'!X292^(1/3))*COS(('OddsRatio_working_3-way'!Y292+2*PI())/3)</f>
        <v>-0.40204451821181736</v>
      </c>
      <c r="AH292" s="11">
        <f>-'OddsRatio_working_3-way'!U292/(3*'OddsRatio_working_3-way'!X292^(1/3))*COS(('OddsRatio_working_3-way'!Y292+4*PI())/3)</f>
        <v>-0.12719031875108397</v>
      </c>
      <c r="AI292" s="11">
        <f>'OddsRatio_working_3-way'!U292/(3*'OddsRatio_working_3-way'!X292^(1/3))*SIN(('OddsRatio_working_3-way'!Y292)/3)</f>
        <v>-0.15868714604655351</v>
      </c>
      <c r="AJ292" s="11">
        <f>'OddsRatio_working_3-way'!U292/(3*'OddsRatio_working_3-way'!X292^(1/3))*SIN(('OddsRatio_working_3-way'!Y292+2*PI())/3)</f>
        <v>-0.37898724035431125</v>
      </c>
      <c r="AK292" s="11">
        <f>'OddsRatio_working_3-way'!U292/(3*'OddsRatio_working_3-way'!X292^(1/3))*SIN(('OddsRatio_working_3-way'!Y292+4*PI())/3)</f>
        <v>0.53767438640086485</v>
      </c>
      <c r="AL292" s="11">
        <f>'OddsRatio_working_3-way'!Z292+'OddsRatio_working_3-way'!AF292</f>
        <v>1.0584696739258028</v>
      </c>
      <c r="AM292" s="11">
        <f>'OddsRatio_working_3-way'!AA292+'OddsRatio_working_3-way'!AG292</f>
        <v>-0.80408903642363483</v>
      </c>
      <c r="AN292" s="11">
        <f>'OddsRatio_working_3-way'!AB292+'OddsRatio_working_3-way'!AH292</f>
        <v>-0.25438063750216799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1.0584696739258028</v>
      </c>
      <c r="AS292" s="11">
        <f>IF(('OddsRatio_working_3-way'!X292=0),IF(Q292&gt;0,-Q292^(1/3),(-Q292)^(1/3)),'OddsRatio_working_3-way'!AM292-'OddsRatio_working_3-way'!R292/3)</f>
        <v>-0.80408903642363483</v>
      </c>
      <c r="AT292" s="11">
        <f>IF(('OddsRatio_working_3-way'!X292=0),IF(Q292&gt;0,-Q292^(1/3),(-Q292)^(1/3)),'OddsRatio_working_3-way'!AN292-'OddsRatio_working_3-way'!R292/3)</f>
        <v>-0.25438063750216799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1.42</v>
      </c>
      <c r="B293" s="4">
        <f>IF('True_Odds_Calculator_3-way'!B294="","",'True_Odds_Calculator_3-way'!B294)</f>
        <v>5.05</v>
      </c>
      <c r="C293" s="4">
        <f>IF('True_Odds_Calculator_3-way'!C294="","",'True_Odds_Calculator_3-way'!C294)</f>
        <v>7.78</v>
      </c>
      <c r="D293" s="9">
        <f t="shared" si="65"/>
        <v>0.69058297060507534</v>
      </c>
      <c r="E293" s="9">
        <f t="shared" si="66"/>
        <v>0.18795223518718696</v>
      </c>
      <c r="F293" s="9">
        <f t="shared" si="67"/>
        <v>0.12146479420773794</v>
      </c>
      <c r="G293" s="9">
        <f t="shared" si="68"/>
        <v>1.0667902977676542</v>
      </c>
      <c r="H293" s="9">
        <f t="shared" si="69"/>
        <v>1.4480519250624142</v>
      </c>
      <c r="I293" s="9">
        <f t="shared" si="70"/>
        <v>5.3205007059589988</v>
      </c>
      <c r="J293" s="9">
        <f t="shared" si="71"/>
        <v>8.2328382188646962</v>
      </c>
      <c r="K293" s="11">
        <f t="shared" si="72"/>
        <v>0.70422535211267612</v>
      </c>
      <c r="L293" s="11">
        <f t="shared" si="73"/>
        <v>0.19801980198019803</v>
      </c>
      <c r="M293" s="11">
        <f t="shared" si="74"/>
        <v>0.12853470437017994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-0.20671628334490633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0.20164766757279662</v>
      </c>
      <c r="Q293" s="11">
        <f>2*'OddsRatio_working_3-way'!K293*'OddsRatio_working_3-way'!L293*'OddsRatio_working_3-way'!M293</f>
        <v>3.5848474235163838E-2</v>
      </c>
      <c r="R293" s="11">
        <f t="shared" si="75"/>
        <v>0</v>
      </c>
      <c r="S293" s="11">
        <f t="shared" si="76"/>
        <v>-0.97548032651277539</v>
      </c>
      <c r="T293" s="11">
        <f t="shared" si="77"/>
        <v>-0.17341872471338227</v>
      </c>
      <c r="U293" s="11">
        <f>'OddsRatio_working_3-way'!S293-'OddsRatio_working_3-way'!R293^2/3</f>
        <v>-0.97548032651277539</v>
      </c>
      <c r="V293" s="11">
        <f>'OddsRatio_working_3-way'!S293*'OddsRatio_working_3-way'!R293/3-2*'OddsRatio_working_3-way'!R293^3/27-'OddsRatio_working_3-way'!T293</f>
        <v>0.17341872471338227</v>
      </c>
      <c r="W293" s="11">
        <f>'OddsRatio_working_3-way'!V293^2+4*'OddsRatio_working_3-way'!U293^3/27</f>
        <v>-0.10744148386272473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0.1854154375611296</v>
      </c>
      <c r="Y293" s="11">
        <f>IF('OddsRatio_working_3-way'!W293&gt;=0,IF('OddsRatio_working_3-way'!V293+SQRT('OddsRatio_working_3-way'!W293)&gt;0,0,PI()),ACOS('OddsRatio_working_3-way'!V293/(2*'OddsRatio_working_3-way'!X293)))</f>
        <v>1.0841670739537326</v>
      </c>
      <c r="Z293" s="11">
        <f>'OddsRatio_working_3-way'!X293^(1/3)*COS('OddsRatio_working_3-way'!Y293/3)</f>
        <v>0.53339514888382722</v>
      </c>
      <c r="AA293" s="11">
        <f>'OddsRatio_working_3-way'!X293^(1/3)*COS(('OddsRatio_working_3-way'!Y293+2*PI())/3)</f>
        <v>-0.44130368254983099</v>
      </c>
      <c r="AB293" s="11">
        <f>'OddsRatio_working_3-way'!X293^(1/3)*COS(('OddsRatio_working_3-way'!Y293+4*PI())/3)</f>
        <v>-9.2091466333996341E-2</v>
      </c>
      <c r="AC293" s="11">
        <f>'OddsRatio_working_3-way'!X293^(1/3)*SIN('OddsRatio_working_3-way'!Y293/3)</f>
        <v>0.2016177670365179</v>
      </c>
      <c r="AD293" s="11">
        <f>'OddsRatio_working_3-way'!X293^(1/3)*SIN(('OddsRatio_working_3-way'!Y293+2*PI())/3)</f>
        <v>0.36112486567051821</v>
      </c>
      <c r="AE293" s="11">
        <f>'OddsRatio_working_3-way'!X293^(1/3)*SIN(('OddsRatio_working_3-way'!Y293+4*PI())/3)</f>
        <v>-0.56274263270703617</v>
      </c>
      <c r="AF293" s="11">
        <f>-'OddsRatio_working_3-way'!U293/(3*'OddsRatio_working_3-way'!X293^(1/3))*COS(('OddsRatio_working_3-way'!Y293)/3)</f>
        <v>0.53339514888382711</v>
      </c>
      <c r="AG293" s="11">
        <f>-'OddsRatio_working_3-way'!U293/(3*'OddsRatio_working_3-way'!X293^(1/3))*COS(('OddsRatio_working_3-way'!Y293+2*PI())/3)</f>
        <v>-0.44130368254983088</v>
      </c>
      <c r="AH293" s="11">
        <f>-'OddsRatio_working_3-way'!U293/(3*'OddsRatio_working_3-way'!X293^(1/3))*COS(('OddsRatio_working_3-way'!Y293+4*PI())/3)</f>
        <v>-9.2091466333996327E-2</v>
      </c>
      <c r="AI293" s="11">
        <f>'OddsRatio_working_3-way'!U293/(3*'OddsRatio_working_3-way'!X293^(1/3))*SIN(('OddsRatio_working_3-way'!Y293)/3)</f>
        <v>-0.20161776703651788</v>
      </c>
      <c r="AJ293" s="11">
        <f>'OddsRatio_working_3-way'!U293/(3*'OddsRatio_working_3-way'!X293^(1/3))*SIN(('OddsRatio_working_3-way'!Y293+2*PI())/3)</f>
        <v>-0.36112486567051816</v>
      </c>
      <c r="AK293" s="11">
        <f>'OddsRatio_working_3-way'!U293/(3*'OddsRatio_working_3-way'!X293^(1/3))*SIN(('OddsRatio_working_3-way'!Y293+4*PI())/3)</f>
        <v>0.56274263270703606</v>
      </c>
      <c r="AL293" s="11">
        <f>'OddsRatio_working_3-way'!Z293+'OddsRatio_working_3-way'!AF293</f>
        <v>1.0667902977676542</v>
      </c>
      <c r="AM293" s="11">
        <f>'OddsRatio_working_3-way'!AA293+'OddsRatio_working_3-way'!AG293</f>
        <v>-0.88260736509966187</v>
      </c>
      <c r="AN293" s="11">
        <f>'OddsRatio_working_3-way'!AB293+'OddsRatio_working_3-way'!AH293</f>
        <v>-0.18418293266799268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1.0667902977676542</v>
      </c>
      <c r="AS293" s="11">
        <f>IF(('OddsRatio_working_3-way'!X293=0),IF(Q293&gt;0,-Q293^(1/3),(-Q293)^(1/3)),'OddsRatio_working_3-way'!AM293-'OddsRatio_working_3-way'!R293/3)</f>
        <v>-0.88260736509966187</v>
      </c>
      <c r="AT293" s="11">
        <f>IF(('OddsRatio_working_3-way'!X293=0),IF(Q293&gt;0,-Q293^(1/3),(-Q293)^(1/3)),'OddsRatio_working_3-way'!AN293-'OddsRatio_working_3-way'!R293/3)</f>
        <v>-0.18418293266799268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3.78</v>
      </c>
      <c r="B294" s="4">
        <f>IF('True_Odds_Calculator_3-way'!B295="","",'True_Odds_Calculator_3-way'!B295)</f>
        <v>3.83</v>
      </c>
      <c r="C294" s="4">
        <f>IF('True_Odds_Calculator_3-way'!C295="","",'True_Odds_Calculator_3-way'!C295)</f>
        <v>1.99</v>
      </c>
      <c r="D294" s="9">
        <f t="shared" si="65"/>
        <v>0.2559909532610079</v>
      </c>
      <c r="E294" s="9">
        <f t="shared" si="66"/>
        <v>0.25261065447979164</v>
      </c>
      <c r="F294" s="9">
        <f t="shared" si="67"/>
        <v>0.49139839225920051</v>
      </c>
      <c r="G294" s="9">
        <f t="shared" si="68"/>
        <v>1.0454633263166937</v>
      </c>
      <c r="H294" s="9">
        <f t="shared" si="69"/>
        <v>3.9063880471604082</v>
      </c>
      <c r="I294" s="9">
        <f t="shared" si="70"/>
        <v>3.9586612134762431</v>
      </c>
      <c r="J294" s="9">
        <f t="shared" si="71"/>
        <v>2.0350086930535269</v>
      </c>
      <c r="K294" s="11">
        <f t="shared" si="72"/>
        <v>0.26455026455026459</v>
      </c>
      <c r="L294" s="11">
        <f t="shared" si="73"/>
        <v>0.2610966057441253</v>
      </c>
      <c r="M294" s="11">
        <f t="shared" si="74"/>
        <v>0.50251256281407031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-0.27034776018598539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0.22908691578410934</v>
      </c>
      <c r="Q294" s="11">
        <f>2*'OddsRatio_working_3-way'!K294*'OddsRatio_working_3-way'!L294*'OddsRatio_working_3-way'!M294</f>
        <v>6.9420277510336151E-2</v>
      </c>
      <c r="R294" s="11">
        <f t="shared" si="75"/>
        <v>0</v>
      </c>
      <c r="S294" s="11">
        <f t="shared" si="76"/>
        <v>-0.84737863419511705</v>
      </c>
      <c r="T294" s="11">
        <f t="shared" si="77"/>
        <v>-0.25678140430155055</v>
      </c>
      <c r="U294" s="11">
        <f>'OddsRatio_working_3-way'!S294-'OddsRatio_working_3-way'!R294^2/3</f>
        <v>-0.84737863419511705</v>
      </c>
      <c r="V294" s="11">
        <f>'OddsRatio_working_3-way'!S294*'OddsRatio_working_3-way'!R294/3-2*'OddsRatio_working_3-way'!R294^3/27-'OddsRatio_working_3-way'!T294</f>
        <v>0.25678140430155055</v>
      </c>
      <c r="W294" s="11">
        <f>'OddsRatio_working_3-way'!V294^2+4*'OddsRatio_working_3-way'!U294^3/27</f>
        <v>-2.420563545376643E-2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0.15011855735454793</v>
      </c>
      <c r="Y294" s="11">
        <f>IF('OddsRatio_working_3-way'!W294&gt;=0,IF('OddsRatio_working_3-way'!V294+SQRT('OddsRatio_working_3-way'!W294)&gt;0,0,PI()),ACOS('OddsRatio_working_3-way'!V294/(2*'OddsRatio_working_3-way'!X294)))</f>
        <v>0.54474003910838831</v>
      </c>
      <c r="Z294" s="11">
        <f>'OddsRatio_working_3-way'!X294^(1/3)*COS('OddsRatio_working_3-way'!Y294/3)</f>
        <v>0.52273166315834685</v>
      </c>
      <c r="AA294" s="11">
        <f>'OddsRatio_working_3-way'!X294^(1/3)*COS(('OddsRatio_working_3-way'!Y294+2*PI())/3)</f>
        <v>-0.34448240512236483</v>
      </c>
      <c r="AB294" s="11">
        <f>'OddsRatio_working_3-way'!X294^(1/3)*COS(('OddsRatio_working_3-way'!Y294+4*PI())/3)</f>
        <v>-0.17824925803598207</v>
      </c>
      <c r="AC294" s="11">
        <f>'OddsRatio_working_3-way'!X294^(1/3)*SIN('OddsRatio_working_3-way'!Y294/3)</f>
        <v>9.5974752218561735E-2</v>
      </c>
      <c r="AD294" s="11">
        <f>'OddsRatio_working_3-way'!X294^(1/3)*SIN(('OddsRatio_working_3-way'!Y294+2*PI())/3)</f>
        <v>0.40471152354833756</v>
      </c>
      <c r="AE294" s="11">
        <f>'OddsRatio_working_3-way'!X294^(1/3)*SIN(('OddsRatio_working_3-way'!Y294+4*PI())/3)</f>
        <v>-0.50068627576689939</v>
      </c>
      <c r="AF294" s="11">
        <f>-'OddsRatio_working_3-way'!U294/(3*'OddsRatio_working_3-way'!X294^(1/3))*COS(('OddsRatio_working_3-way'!Y294)/3)</f>
        <v>0.52273166315834685</v>
      </c>
      <c r="AG294" s="11">
        <f>-'OddsRatio_working_3-way'!U294/(3*'OddsRatio_working_3-way'!X294^(1/3))*COS(('OddsRatio_working_3-way'!Y294+2*PI())/3)</f>
        <v>-0.34448240512236483</v>
      </c>
      <c r="AH294" s="11">
        <f>-'OddsRatio_working_3-way'!U294/(3*'OddsRatio_working_3-way'!X294^(1/3))*COS(('OddsRatio_working_3-way'!Y294+4*PI())/3)</f>
        <v>-0.17824925803598207</v>
      </c>
      <c r="AI294" s="11">
        <f>'OddsRatio_working_3-way'!U294/(3*'OddsRatio_working_3-way'!X294^(1/3))*SIN(('OddsRatio_working_3-way'!Y294)/3)</f>
        <v>-9.5974752218561735E-2</v>
      </c>
      <c r="AJ294" s="11">
        <f>'OddsRatio_working_3-way'!U294/(3*'OddsRatio_working_3-way'!X294^(1/3))*SIN(('OddsRatio_working_3-way'!Y294+2*PI())/3)</f>
        <v>-0.40471152354833756</v>
      </c>
      <c r="AK294" s="11">
        <f>'OddsRatio_working_3-way'!U294/(3*'OddsRatio_working_3-way'!X294^(1/3))*SIN(('OddsRatio_working_3-way'!Y294+4*PI())/3)</f>
        <v>0.50068627576689939</v>
      </c>
      <c r="AL294" s="11">
        <f>'OddsRatio_working_3-way'!Z294+'OddsRatio_working_3-way'!AF294</f>
        <v>1.0454633263166937</v>
      </c>
      <c r="AM294" s="11">
        <f>'OddsRatio_working_3-way'!AA294+'OddsRatio_working_3-way'!AG294</f>
        <v>-0.68896481024472966</v>
      </c>
      <c r="AN294" s="11">
        <f>'OddsRatio_working_3-way'!AB294+'OddsRatio_working_3-way'!AH294</f>
        <v>-0.35649851607196414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1.0454633263166937</v>
      </c>
      <c r="AS294" s="11">
        <f>IF(('OddsRatio_working_3-way'!X294=0),IF(Q294&gt;0,-Q294^(1/3),(-Q294)^(1/3)),'OddsRatio_working_3-way'!AM294-'OddsRatio_working_3-way'!R294/3)</f>
        <v>-0.68896481024472966</v>
      </c>
      <c r="AT294" s="11">
        <f>IF(('OddsRatio_working_3-way'!X294=0),IF(Q294&gt;0,-Q294^(1/3),(-Q294)^(1/3)),'OddsRatio_working_3-way'!AN294-'OddsRatio_working_3-way'!R294/3)</f>
        <v>-0.35649851607196414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1.4</v>
      </c>
      <c r="B295" s="4">
        <f>IF('True_Odds_Calculator_3-way'!B296="","",'True_Odds_Calculator_3-way'!B296)</f>
        <v>5.22</v>
      </c>
      <c r="C295" s="4">
        <f>IF('True_Odds_Calculator_3-way'!C296="","",'True_Odds_Calculator_3-way'!C296)</f>
        <v>8.2100000000000009</v>
      </c>
      <c r="D295" s="9">
        <f t="shared" si="65"/>
        <v>0.70194681833067518</v>
      </c>
      <c r="E295" s="9">
        <f t="shared" si="66"/>
        <v>0.18249411901391485</v>
      </c>
      <c r="F295" s="9">
        <f t="shared" si="67"/>
        <v>0.11555906265540991</v>
      </c>
      <c r="G295" s="9">
        <f t="shared" si="68"/>
        <v>1.0615233728750835</v>
      </c>
      <c r="H295" s="9">
        <f t="shared" si="69"/>
        <v>1.4246093491500336</v>
      </c>
      <c r="I295" s="9">
        <f t="shared" si="70"/>
        <v>5.4796286335328528</v>
      </c>
      <c r="J295" s="9">
        <f t="shared" si="71"/>
        <v>8.6535835184293521</v>
      </c>
      <c r="K295" s="11">
        <f t="shared" si="72"/>
        <v>0.7142857142857143</v>
      </c>
      <c r="L295" s="11">
        <f t="shared" si="73"/>
        <v>0.19157088122605365</v>
      </c>
      <c r="M295" s="11">
        <f t="shared" si="74"/>
        <v>0.12180267965895249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-0.20284579594084406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0.19717100442876409</v>
      </c>
      <c r="Q295" s="11">
        <f>2*'OddsRatio_working_3-way'!K295*'OddsRatio_working_3-way'!L295*'OddsRatio_working_3-way'!M295</f>
        <v>3.3334066682800353E-2</v>
      </c>
      <c r="R295" s="11">
        <f t="shared" si="75"/>
        <v>0</v>
      </c>
      <c r="S295" s="11">
        <f t="shared" si="76"/>
        <v>-0.97202411079924522</v>
      </c>
      <c r="T295" s="11">
        <f t="shared" si="77"/>
        <v>-0.16433205592548525</v>
      </c>
      <c r="U295" s="11">
        <f>'OddsRatio_working_3-way'!S295-'OddsRatio_working_3-way'!R295^2/3</f>
        <v>-0.97202411079924522</v>
      </c>
      <c r="V295" s="11">
        <f>'OddsRatio_working_3-way'!S295*'OddsRatio_working_3-way'!R295/3-2*'OddsRatio_working_3-way'!R295^3/27-'OddsRatio_working_3-way'!T295</f>
        <v>0.16433205592548525</v>
      </c>
      <c r="W295" s="11">
        <f>'OddsRatio_working_3-way'!V295^2+4*'OddsRatio_working_3-way'!U295^3/27</f>
        <v>-0.10905399586748638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0.18443089523733761</v>
      </c>
      <c r="Y295" s="11">
        <f>IF('OddsRatio_working_3-way'!W295&gt;=0,IF('OddsRatio_working_3-way'!V295+SQRT('OddsRatio_working_3-way'!W295)&gt;0,0,PI()),ACOS('OddsRatio_working_3-way'!V295/(2*'OddsRatio_working_3-way'!X295)))</f>
        <v>1.1090511591940642</v>
      </c>
      <c r="Z295" s="11">
        <f>'OddsRatio_working_3-way'!X295^(1/3)*COS('OddsRatio_working_3-way'!Y295/3)</f>
        <v>0.53076168643754174</v>
      </c>
      <c r="AA295" s="11">
        <f>'OddsRatio_working_3-way'!X295^(1/3)*COS(('OddsRatio_working_3-way'!Y295+2*PI())/3)</f>
        <v>-0.44349612009667871</v>
      </c>
      <c r="AB295" s="11">
        <f>'OddsRatio_working_3-way'!X295^(1/3)*COS(('OddsRatio_working_3-way'!Y295+4*PI())/3)</f>
        <v>-8.7265566340863229E-2</v>
      </c>
      <c r="AC295" s="11">
        <f>'OddsRatio_working_3-way'!X295^(1/3)*SIN('OddsRatio_working_3-way'!Y295/3)</f>
        <v>0.20566980610448971</v>
      </c>
      <c r="AD295" s="11">
        <f>'OddsRatio_working_3-way'!X295^(1/3)*SIN(('OddsRatio_working_3-way'!Y295+2*PI())/3)</f>
        <v>0.35681820075813692</v>
      </c>
      <c r="AE295" s="11">
        <f>'OddsRatio_working_3-way'!X295^(1/3)*SIN(('OddsRatio_working_3-way'!Y295+4*PI())/3)</f>
        <v>-0.56248800686262646</v>
      </c>
      <c r="AF295" s="11">
        <f>-'OddsRatio_working_3-way'!U295/(3*'OddsRatio_working_3-way'!X295^(1/3))*COS(('OddsRatio_working_3-way'!Y295)/3)</f>
        <v>0.53076168643754174</v>
      </c>
      <c r="AG295" s="11">
        <f>-'OddsRatio_working_3-way'!U295/(3*'OddsRatio_working_3-way'!X295^(1/3))*COS(('OddsRatio_working_3-way'!Y295+2*PI())/3)</f>
        <v>-0.44349612009667871</v>
      </c>
      <c r="AH295" s="11">
        <f>-'OddsRatio_working_3-way'!U295/(3*'OddsRatio_working_3-way'!X295^(1/3))*COS(('OddsRatio_working_3-way'!Y295+4*PI())/3)</f>
        <v>-8.7265566340863229E-2</v>
      </c>
      <c r="AI295" s="11">
        <f>'OddsRatio_working_3-way'!U295/(3*'OddsRatio_working_3-way'!X295^(1/3))*SIN(('OddsRatio_working_3-way'!Y295)/3)</f>
        <v>-0.20566980610448971</v>
      </c>
      <c r="AJ295" s="11">
        <f>'OddsRatio_working_3-way'!U295/(3*'OddsRatio_working_3-way'!X295^(1/3))*SIN(('OddsRatio_working_3-way'!Y295+2*PI())/3)</f>
        <v>-0.35681820075813692</v>
      </c>
      <c r="AK295" s="11">
        <f>'OddsRatio_working_3-way'!U295/(3*'OddsRatio_working_3-way'!X295^(1/3))*SIN(('OddsRatio_working_3-way'!Y295+4*PI())/3)</f>
        <v>0.56248800686262646</v>
      </c>
      <c r="AL295" s="11">
        <f>'OddsRatio_working_3-way'!Z295+'OddsRatio_working_3-way'!AF295</f>
        <v>1.0615233728750835</v>
      </c>
      <c r="AM295" s="11">
        <f>'OddsRatio_working_3-way'!AA295+'OddsRatio_working_3-way'!AG295</f>
        <v>-0.88699224019335743</v>
      </c>
      <c r="AN295" s="11">
        <f>'OddsRatio_working_3-way'!AB295+'OddsRatio_working_3-way'!AH295</f>
        <v>-0.17453113268172646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1.0615233728750835</v>
      </c>
      <c r="AS295" s="11">
        <f>IF(('OddsRatio_working_3-way'!X295=0),IF(Q295&gt;0,-Q295^(1/3),(-Q295)^(1/3)),'OddsRatio_working_3-way'!AM295-'OddsRatio_working_3-way'!R295/3)</f>
        <v>-0.88699224019335743</v>
      </c>
      <c r="AT295" s="11">
        <f>IF(('OddsRatio_working_3-way'!X295=0),IF(Q295&gt;0,-Q295^(1/3),(-Q295)^(1/3)),'OddsRatio_working_3-way'!AN295-'OddsRatio_working_3-way'!R295/3)</f>
        <v>-0.17453113268172646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1.64</v>
      </c>
      <c r="B296" s="4">
        <f>IF('True_Odds_Calculator_3-way'!B297="","",'True_Odds_Calculator_3-way'!B297)</f>
        <v>3.9</v>
      </c>
      <c r="C296" s="4">
        <f>IF('True_Odds_Calculator_3-way'!C297="","",'True_Odds_Calculator_3-way'!C297)</f>
        <v>6.29</v>
      </c>
      <c r="D296" s="9">
        <f t="shared" si="65"/>
        <v>0.59900580041430507</v>
      </c>
      <c r="E296" s="9">
        <f t="shared" si="66"/>
        <v>0.24793175946270632</v>
      </c>
      <c r="F296" s="9">
        <f t="shared" si="67"/>
        <v>0.15306244012298853</v>
      </c>
      <c r="G296" s="9">
        <f t="shared" si="68"/>
        <v>1.0459889310241897</v>
      </c>
      <c r="H296" s="9">
        <f t="shared" si="69"/>
        <v>1.6694329158554817</v>
      </c>
      <c r="I296" s="9">
        <f t="shared" si="70"/>
        <v>4.0333678999701492</v>
      </c>
      <c r="J296" s="9">
        <f t="shared" si="71"/>
        <v>6.5332814451179617</v>
      </c>
      <c r="K296" s="11">
        <f t="shared" si="72"/>
        <v>0.6097560975609756</v>
      </c>
      <c r="L296" s="11">
        <f t="shared" si="73"/>
        <v>0.25641025641025644</v>
      </c>
      <c r="M296" s="11">
        <f t="shared" si="74"/>
        <v>0.1589825119236884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-0.24404760129293845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0.21948336152066428</v>
      </c>
      <c r="Q296" s="11">
        <f>2*'OddsRatio_working_3-way'!K296*'OddsRatio_working_3-way'!L296*'OddsRatio_working_3-way'!M296</f>
        <v>4.9713105667194619E-2</v>
      </c>
      <c r="R296" s="11">
        <f t="shared" si="75"/>
        <v>0</v>
      </c>
      <c r="S296" s="11">
        <f t="shared" si="76"/>
        <v>-0.89934652239097856</v>
      </c>
      <c r="T296" s="11">
        <f t="shared" si="77"/>
        <v>-0.20370249657779804</v>
      </c>
      <c r="U296" s="11">
        <f>'OddsRatio_working_3-way'!S296-'OddsRatio_working_3-way'!R296^2/3</f>
        <v>-0.89934652239097856</v>
      </c>
      <c r="V296" s="11">
        <f>'OddsRatio_working_3-way'!S296*'OddsRatio_working_3-way'!R296/3-2*'OddsRatio_working_3-way'!R296^3/27-'OddsRatio_working_3-way'!T296</f>
        <v>0.20370249657779804</v>
      </c>
      <c r="W296" s="11">
        <f>'OddsRatio_working_3-way'!V296^2+4*'OddsRatio_working_3-way'!U296^3/27</f>
        <v>-6.6270211720576941E-2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0.16413783752733918</v>
      </c>
      <c r="Y296" s="11">
        <f>IF('OddsRatio_working_3-way'!W296&gt;=0,IF('OddsRatio_working_3-way'!V296+SQRT('OddsRatio_working_3-way'!W296)&gt;0,0,PI()),ACOS('OddsRatio_working_3-way'!V296/(2*'OddsRatio_working_3-way'!X296)))</f>
        <v>0.90138729555570485</v>
      </c>
      <c r="Z296" s="11">
        <f>'OddsRatio_working_3-way'!X296^(1/3)*COS('OddsRatio_working_3-way'!Y296/3)</f>
        <v>0.52299446551209483</v>
      </c>
      <c r="AA296" s="11">
        <f>'OddsRatio_working_3-way'!X296^(1/3)*COS(('OddsRatio_working_3-way'!Y296+2*PI())/3)</f>
        <v>-0.40183333780579344</v>
      </c>
      <c r="AB296" s="11">
        <f>'OddsRatio_working_3-way'!X296^(1/3)*COS(('OddsRatio_working_3-way'!Y296+4*PI())/3)</f>
        <v>-0.12116112770630177</v>
      </c>
      <c r="AC296" s="11">
        <f>'OddsRatio_working_3-way'!X296^(1/3)*SIN('OddsRatio_working_3-way'!Y296/3)</f>
        <v>0.16204617605498892</v>
      </c>
      <c r="AD296" s="11">
        <f>'OddsRatio_working_3-way'!X296^(1/3)*SIN(('OddsRatio_working_3-way'!Y296+2*PI())/3)</f>
        <v>0.37190340514464415</v>
      </c>
      <c r="AE296" s="11">
        <f>'OddsRatio_working_3-way'!X296^(1/3)*SIN(('OddsRatio_working_3-way'!Y296+4*PI())/3)</f>
        <v>-0.53394958119963298</v>
      </c>
      <c r="AF296" s="11">
        <f>-'OddsRatio_working_3-way'!U296/(3*'OddsRatio_working_3-way'!X296^(1/3))*COS(('OddsRatio_working_3-way'!Y296)/3)</f>
        <v>0.52299446551209483</v>
      </c>
      <c r="AG296" s="11">
        <f>-'OddsRatio_working_3-way'!U296/(3*'OddsRatio_working_3-way'!X296^(1/3))*COS(('OddsRatio_working_3-way'!Y296+2*PI())/3)</f>
        <v>-0.40183333780579344</v>
      </c>
      <c r="AH296" s="11">
        <f>-'OddsRatio_working_3-way'!U296/(3*'OddsRatio_working_3-way'!X296^(1/3))*COS(('OddsRatio_working_3-way'!Y296+4*PI())/3)</f>
        <v>-0.12116112770630177</v>
      </c>
      <c r="AI296" s="11">
        <f>'OddsRatio_working_3-way'!U296/(3*'OddsRatio_working_3-way'!X296^(1/3))*SIN(('OddsRatio_working_3-way'!Y296)/3)</f>
        <v>-0.16204617605498892</v>
      </c>
      <c r="AJ296" s="11">
        <f>'OddsRatio_working_3-way'!U296/(3*'OddsRatio_working_3-way'!X296^(1/3))*SIN(('OddsRatio_working_3-way'!Y296+2*PI())/3)</f>
        <v>-0.37190340514464415</v>
      </c>
      <c r="AK296" s="11">
        <f>'OddsRatio_working_3-way'!U296/(3*'OddsRatio_working_3-way'!X296^(1/3))*SIN(('OddsRatio_working_3-way'!Y296+4*PI())/3)</f>
        <v>0.53394958119963298</v>
      </c>
      <c r="AL296" s="11">
        <f>'OddsRatio_working_3-way'!Z296+'OddsRatio_working_3-way'!AF296</f>
        <v>1.0459889310241897</v>
      </c>
      <c r="AM296" s="11">
        <f>'OddsRatio_working_3-way'!AA296+'OddsRatio_working_3-way'!AG296</f>
        <v>-0.80366667561158689</v>
      </c>
      <c r="AN296" s="11">
        <f>'OddsRatio_working_3-way'!AB296+'OddsRatio_working_3-way'!AH296</f>
        <v>-0.24232225541260355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1.0459889310241897</v>
      </c>
      <c r="AS296" s="11">
        <f>IF(('OddsRatio_working_3-way'!X296=0),IF(Q296&gt;0,-Q296^(1/3),(-Q296)^(1/3)),'OddsRatio_working_3-way'!AM296-'OddsRatio_working_3-way'!R296/3)</f>
        <v>-0.80366667561158689</v>
      </c>
      <c r="AT296" s="11">
        <f>IF(('OddsRatio_working_3-way'!X296=0),IF(Q296&gt;0,-Q296^(1/3),(-Q296)^(1/3)),'OddsRatio_working_3-way'!AN296-'OddsRatio_working_3-way'!R296/3)</f>
        <v>-0.24232225541260355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4.9800000000000004</v>
      </c>
      <c r="B297" s="4">
        <f>IF('True_Odds_Calculator_3-way'!B298="","",'True_Odds_Calculator_3-way'!B298)</f>
        <v>3.76</v>
      </c>
      <c r="C297" s="4">
        <f>IF('True_Odds_Calculator_3-way'!C298="","",'True_Odds_Calculator_3-way'!C298)</f>
        <v>1.76</v>
      </c>
      <c r="D297" s="9">
        <f t="shared" si="65"/>
        <v>0.19156636290269841</v>
      </c>
      <c r="E297" s="9">
        <f t="shared" si="66"/>
        <v>0.25467860252433699</v>
      </c>
      <c r="F297" s="9">
        <f t="shared" si="67"/>
        <v>0.5537550345729646</v>
      </c>
      <c r="G297" s="9">
        <f t="shared" si="68"/>
        <v>1.0603324422075318</v>
      </c>
      <c r="H297" s="9">
        <f t="shared" si="69"/>
        <v>5.2201231199859777</v>
      </c>
      <c r="I297" s="9">
        <f t="shared" si="70"/>
        <v>3.9265175404927879</v>
      </c>
      <c r="J297" s="9">
        <f t="shared" si="71"/>
        <v>1.8058526560777239</v>
      </c>
      <c r="K297" s="11">
        <f t="shared" si="72"/>
        <v>0.20080321285140559</v>
      </c>
      <c r="L297" s="11">
        <f t="shared" si="73"/>
        <v>0.26595744680851063</v>
      </c>
      <c r="M297" s="11">
        <f t="shared" si="74"/>
        <v>0.56818181818181823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-0.25332373983360912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0.22757859290158697</v>
      </c>
      <c r="Q297" s="11">
        <f>2*'OddsRatio_working_3-way'!K297*'OddsRatio_working_3-way'!L297*'OddsRatio_working_3-way'!M297</f>
        <v>6.0687624773756534E-2</v>
      </c>
      <c r="R297" s="11">
        <f t="shared" si="75"/>
        <v>0</v>
      </c>
      <c r="S297" s="11">
        <f t="shared" si="76"/>
        <v>-0.89837057139243104</v>
      </c>
      <c r="T297" s="11">
        <f t="shared" si="77"/>
        <v>-0.23956548570464831</v>
      </c>
      <c r="U297" s="11">
        <f>'OddsRatio_working_3-way'!S297-'OddsRatio_working_3-way'!R297^2/3</f>
        <v>-0.89837057139243104</v>
      </c>
      <c r="V297" s="11">
        <f>'OddsRatio_working_3-way'!S297*'OddsRatio_working_3-way'!R297/3-2*'OddsRatio_working_3-way'!R297^3/27-'OddsRatio_working_3-way'!T297</f>
        <v>0.23956548570464831</v>
      </c>
      <c r="W297" s="11">
        <f>'OddsRatio_working_3-way'!V297^2+4*'OddsRatio_working_3-way'!U297^3/27</f>
        <v>-5.0022845134488333E-2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0.16387073188598414</v>
      </c>
      <c r="Y297" s="11">
        <f>IF('OddsRatio_working_3-way'!W297&gt;=0,IF('OddsRatio_working_3-way'!V297+SQRT('OddsRatio_working_3-way'!W297)&gt;0,0,PI()),ACOS('OddsRatio_working_3-way'!V297/(2*'OddsRatio_working_3-way'!X297)))</f>
        <v>0.75107053027510939</v>
      </c>
      <c r="Z297" s="11">
        <f>'OddsRatio_working_3-way'!X297^(1/3)*COS('OddsRatio_working_3-way'!Y297/3)</f>
        <v>0.53016622110376588</v>
      </c>
      <c r="AA297" s="11">
        <f>'OddsRatio_working_3-way'!X297^(1/3)*COS(('OddsRatio_working_3-way'!Y297+2*PI())/3)</f>
        <v>-0.38249467875758575</v>
      </c>
      <c r="AB297" s="11">
        <f>'OddsRatio_working_3-way'!X297^(1/3)*COS(('OddsRatio_working_3-way'!Y297+4*PI())/3)</f>
        <v>-0.14767154234618024</v>
      </c>
      <c r="AC297" s="11">
        <f>'OddsRatio_working_3-way'!X297^(1/3)*SIN('OddsRatio_working_3-way'!Y297/3)</f>
        <v>0.13557520101907736</v>
      </c>
      <c r="AD297" s="11">
        <f>'OddsRatio_working_3-way'!X297^(1/3)*SIN(('OddsRatio_working_3-way'!Y297+2*PI())/3)</f>
        <v>0.39134981519472017</v>
      </c>
      <c r="AE297" s="11">
        <f>'OddsRatio_working_3-way'!X297^(1/3)*SIN(('OddsRatio_working_3-way'!Y297+4*PI())/3)</f>
        <v>-0.52692501621379739</v>
      </c>
      <c r="AF297" s="11">
        <f>-'OddsRatio_working_3-way'!U297/(3*'OddsRatio_working_3-way'!X297^(1/3))*COS(('OddsRatio_working_3-way'!Y297)/3)</f>
        <v>0.53016622110376577</v>
      </c>
      <c r="AG297" s="11">
        <f>-'OddsRatio_working_3-way'!U297/(3*'OddsRatio_working_3-way'!X297^(1/3))*COS(('OddsRatio_working_3-way'!Y297+2*PI())/3)</f>
        <v>-0.38249467875758569</v>
      </c>
      <c r="AH297" s="11">
        <f>-'OddsRatio_working_3-way'!U297/(3*'OddsRatio_working_3-way'!X297^(1/3))*COS(('OddsRatio_working_3-way'!Y297+4*PI())/3)</f>
        <v>-0.14767154234618021</v>
      </c>
      <c r="AI297" s="11">
        <f>'OddsRatio_working_3-way'!U297/(3*'OddsRatio_working_3-way'!X297^(1/3))*SIN(('OddsRatio_working_3-way'!Y297)/3)</f>
        <v>-0.13557520101907733</v>
      </c>
      <c r="AJ297" s="11">
        <f>'OddsRatio_working_3-way'!U297/(3*'OddsRatio_working_3-way'!X297^(1/3))*SIN(('OddsRatio_working_3-way'!Y297+2*PI())/3)</f>
        <v>-0.39134981519472012</v>
      </c>
      <c r="AK297" s="11">
        <f>'OddsRatio_working_3-way'!U297/(3*'OddsRatio_working_3-way'!X297^(1/3))*SIN(('OddsRatio_working_3-way'!Y297+4*PI())/3)</f>
        <v>0.52692501621379728</v>
      </c>
      <c r="AL297" s="11">
        <f>'OddsRatio_working_3-way'!Z297+'OddsRatio_working_3-way'!AF297</f>
        <v>1.0603324422075318</v>
      </c>
      <c r="AM297" s="11">
        <f>'OddsRatio_working_3-way'!AA297+'OddsRatio_working_3-way'!AG297</f>
        <v>-0.76498935751517139</v>
      </c>
      <c r="AN297" s="11">
        <f>'OddsRatio_working_3-way'!AB297+'OddsRatio_working_3-way'!AH297</f>
        <v>-0.29534308469236048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1.0603324422075318</v>
      </c>
      <c r="AS297" s="11">
        <f>IF(('OddsRatio_working_3-way'!X297=0),IF(Q297&gt;0,-Q297^(1/3),(-Q297)^(1/3)),'OddsRatio_working_3-way'!AM297-'OddsRatio_working_3-way'!R297/3)</f>
        <v>-0.76498935751517139</v>
      </c>
      <c r="AT297" s="11">
        <f>IF(('OddsRatio_working_3-way'!X297=0),IF(Q297&gt;0,-Q297^(1/3),(-Q297)^(1/3)),'OddsRatio_working_3-way'!AN297-'OddsRatio_working_3-way'!R297/3)</f>
        <v>-0.29534308469236048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2.74</v>
      </c>
      <c r="B298" s="4">
        <f>IF('True_Odds_Calculator_3-way'!B299="","",'True_Odds_Calculator_3-way'!B299)</f>
        <v>3.56</v>
      </c>
      <c r="C298" s="4">
        <f>IF('True_Odds_Calculator_3-way'!C299="","",'True_Odds_Calculator_3-way'!C299)</f>
        <v>2.61</v>
      </c>
      <c r="D298" s="9">
        <f t="shared" si="65"/>
        <v>0.35492381204051299</v>
      </c>
      <c r="E298" s="9">
        <f t="shared" si="66"/>
        <v>0.27218054066238634</v>
      </c>
      <c r="F298" s="9">
        <f t="shared" si="67"/>
        <v>0.37289564729710084</v>
      </c>
      <c r="G298" s="9">
        <f t="shared" si="68"/>
        <v>1.0445437267920177</v>
      </c>
      <c r="H298" s="9">
        <f t="shared" si="69"/>
        <v>2.8175060846181106</v>
      </c>
      <c r="I298" s="9">
        <f t="shared" si="70"/>
        <v>3.6740319405875654</v>
      </c>
      <c r="J298" s="9">
        <f t="shared" si="71"/>
        <v>2.6817154001351486</v>
      </c>
      <c r="K298" s="11">
        <f t="shared" si="72"/>
        <v>0.36496350364963503</v>
      </c>
      <c r="L298" s="11">
        <f t="shared" si="73"/>
        <v>0.2808988764044944</v>
      </c>
      <c r="M298" s="11">
        <f t="shared" si="74"/>
        <v>0.38314176245210729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-0.28169168101916409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0.23213809317763817</v>
      </c>
      <c r="Q298" s="11">
        <f>2*'OddsRatio_working_3-way'!K298*'OddsRatio_working_3-way'!L298*'OddsRatio_working_3-way'!M298</f>
        <v>7.8557730347762506E-2</v>
      </c>
      <c r="R298" s="11">
        <f t="shared" si="75"/>
        <v>0</v>
      </c>
      <c r="S298" s="11">
        <f t="shared" si="76"/>
        <v>-0.82408572499464516</v>
      </c>
      <c r="T298" s="11">
        <f t="shared" si="77"/>
        <v>-0.27887841793389012</v>
      </c>
      <c r="U298" s="11">
        <f>'OddsRatio_working_3-way'!S298-'OddsRatio_working_3-way'!R298^2/3</f>
        <v>-0.82408572499464516</v>
      </c>
      <c r="V298" s="11">
        <f>'OddsRatio_working_3-way'!S298*'OddsRatio_working_3-way'!R298/3-2*'OddsRatio_working_3-way'!R298^3/27-'OddsRatio_working_3-way'!T298</f>
        <v>0.27887841793389012</v>
      </c>
      <c r="W298" s="11">
        <f>'OddsRatio_working_3-way'!V298^2+4*'OddsRatio_working_3-way'!U298^3/27</f>
        <v>-5.1380662045710512E-3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0.14397155812336732</v>
      </c>
      <c r="Y298" s="11">
        <f>IF('OddsRatio_working_3-way'!W298&gt;=0,IF('OddsRatio_working_3-way'!V298+SQRT('OddsRatio_working_3-way'!W298)&gt;0,0,PI()),ACOS('OddsRatio_working_3-way'!V298/(2*'OddsRatio_working_3-way'!X298)))</f>
        <v>0.25158473623012712</v>
      </c>
      <c r="Z298" s="11">
        <f>'OddsRatio_working_3-way'!X298^(1/3)*COS('OddsRatio_working_3-way'!Y298/3)</f>
        <v>0.52227186339600884</v>
      </c>
      <c r="AA298" s="11">
        <f>'OddsRatio_working_3-way'!X298^(1/3)*COS(('OddsRatio_working_3-way'!Y298+2*PI())/3)</f>
        <v>-0.29915575254590898</v>
      </c>
      <c r="AB298" s="11">
        <f>'OddsRatio_working_3-way'!X298^(1/3)*COS(('OddsRatio_working_3-way'!Y298+4*PI())/3)</f>
        <v>-0.22311611085009994</v>
      </c>
      <c r="AC298" s="11">
        <f>'OddsRatio_working_3-way'!X298^(1/3)*SIN('OddsRatio_working_3-way'!Y298/3)</f>
        <v>4.390150760215826E-2</v>
      </c>
      <c r="AD298" s="11">
        <f>'OddsRatio_working_3-way'!X298^(1/3)*SIN(('OddsRatio_working_3-way'!Y298+2*PI())/3)</f>
        <v>0.4303499475817007</v>
      </c>
      <c r="AE298" s="11">
        <f>'OddsRatio_working_3-way'!X298^(1/3)*SIN(('OddsRatio_working_3-way'!Y298+4*PI())/3)</f>
        <v>-0.47425145518385875</v>
      </c>
      <c r="AF298" s="11">
        <f>-'OddsRatio_working_3-way'!U298/(3*'OddsRatio_working_3-way'!X298^(1/3))*COS(('OddsRatio_working_3-way'!Y298)/3)</f>
        <v>0.52227186339600895</v>
      </c>
      <c r="AG298" s="11">
        <f>-'OddsRatio_working_3-way'!U298/(3*'OddsRatio_working_3-way'!X298^(1/3))*COS(('OddsRatio_working_3-way'!Y298+2*PI())/3)</f>
        <v>-0.29915575254590904</v>
      </c>
      <c r="AH298" s="11">
        <f>-'OddsRatio_working_3-way'!U298/(3*'OddsRatio_working_3-way'!X298^(1/3))*COS(('OddsRatio_working_3-way'!Y298+4*PI())/3)</f>
        <v>-0.2231161108501</v>
      </c>
      <c r="AI298" s="11">
        <f>'OddsRatio_working_3-way'!U298/(3*'OddsRatio_working_3-way'!X298^(1/3))*SIN(('OddsRatio_working_3-way'!Y298)/3)</f>
        <v>-4.3901507602158267E-2</v>
      </c>
      <c r="AJ298" s="11">
        <f>'OddsRatio_working_3-way'!U298/(3*'OddsRatio_working_3-way'!X298^(1/3))*SIN(('OddsRatio_working_3-way'!Y298+2*PI())/3)</f>
        <v>-0.43034994758170075</v>
      </c>
      <c r="AK298" s="11">
        <f>'OddsRatio_working_3-way'!U298/(3*'OddsRatio_working_3-way'!X298^(1/3))*SIN(('OddsRatio_working_3-way'!Y298+4*PI())/3)</f>
        <v>0.47425145518385886</v>
      </c>
      <c r="AL298" s="11">
        <f>'OddsRatio_working_3-way'!Z298+'OddsRatio_working_3-way'!AF298</f>
        <v>1.0445437267920177</v>
      </c>
      <c r="AM298" s="11">
        <f>'OddsRatio_working_3-way'!AA298+'OddsRatio_working_3-way'!AG298</f>
        <v>-0.59831150509181796</v>
      </c>
      <c r="AN298" s="11">
        <f>'OddsRatio_working_3-way'!AB298+'OddsRatio_working_3-way'!AH298</f>
        <v>-0.44623222170019994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1.0445437267920177</v>
      </c>
      <c r="AS298" s="11">
        <f>IF(('OddsRatio_working_3-way'!X298=0),IF(Q298&gt;0,-Q298^(1/3),(-Q298)^(1/3)),'OddsRatio_working_3-way'!AM298-'OddsRatio_working_3-way'!R298/3)</f>
        <v>-0.59831150509181796</v>
      </c>
      <c r="AT298" s="11">
        <f>IF(('OddsRatio_working_3-way'!X298=0),IF(Q298&gt;0,-Q298^(1/3),(-Q298)^(1/3)),'OddsRatio_working_3-way'!AN298-'OddsRatio_working_3-way'!R298/3)</f>
        <v>-0.44623222170019994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2.99</v>
      </c>
      <c r="B299" s="4">
        <f>IF('True_Odds_Calculator_3-way'!B300="","",'True_Odds_Calculator_3-way'!B300)</f>
        <v>3.84</v>
      </c>
      <c r="C299" s="4">
        <f>IF('True_Odds_Calculator_3-way'!C300="","",'True_Odds_Calculator_3-way'!C300)</f>
        <v>2.2999999999999998</v>
      </c>
      <c r="D299" s="9">
        <f t="shared" si="65"/>
        <v>0.32447057267778151</v>
      </c>
      <c r="E299" s="9">
        <f t="shared" si="66"/>
        <v>0.25181204129898271</v>
      </c>
      <c r="F299" s="9">
        <f t="shared" si="67"/>
        <v>0.42371738602323539</v>
      </c>
      <c r="G299" s="9">
        <f t="shared" si="68"/>
        <v>1.0462028065550191</v>
      </c>
      <c r="H299" s="9">
        <f t="shared" si="69"/>
        <v>3.0819435850444878</v>
      </c>
      <c r="I299" s="9">
        <f t="shared" si="70"/>
        <v>3.9712159706162544</v>
      </c>
      <c r="J299" s="9">
        <f t="shared" si="71"/>
        <v>2.3600636485215243</v>
      </c>
      <c r="K299" s="11">
        <f t="shared" si="72"/>
        <v>0.33444816053511706</v>
      </c>
      <c r="L299" s="11">
        <f t="shared" si="73"/>
        <v>0.26041666666666669</v>
      </c>
      <c r="M299" s="11">
        <f t="shared" si="74"/>
        <v>0.43478260869565222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-0.27821754883427818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0.23212944113227668</v>
      </c>
      <c r="Q299" s="11">
        <f>2*'OddsRatio_working_3-way'!K299*'OddsRatio_working_3-way'!L299*'OddsRatio_working_3-way'!M299</f>
        <v>7.5735543599437752E-2</v>
      </c>
      <c r="R299" s="11">
        <f t="shared" si="75"/>
        <v>0</v>
      </c>
      <c r="S299" s="11">
        <f t="shared" si="76"/>
        <v>-0.83434507314470618</v>
      </c>
      <c r="T299" s="11">
        <f t="shared" si="77"/>
        <v>-0.27221698960675572</v>
      </c>
      <c r="U299" s="11">
        <f>'OddsRatio_working_3-way'!S299-'OddsRatio_working_3-way'!R299^2/3</f>
        <v>-0.83434507314470618</v>
      </c>
      <c r="V299" s="11">
        <f>'OddsRatio_working_3-way'!S299*'OddsRatio_working_3-way'!R299/3-2*'OddsRatio_working_3-way'!R299^3/27-'OddsRatio_working_3-way'!T299</f>
        <v>0.27221698960675572</v>
      </c>
      <c r="W299" s="11">
        <f>'OddsRatio_working_3-way'!V299^2+4*'OddsRatio_working_3-way'!U299^3/27</f>
        <v>-1.1944437244494177E-2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0.14666844128429499</v>
      </c>
      <c r="Y299" s="11">
        <f>IF('OddsRatio_working_3-way'!W299&gt;=0,IF('OddsRatio_working_3-way'!V299+SQRT('OddsRatio_working_3-way'!W299)&gt;0,0,PI()),ACOS('OddsRatio_working_3-way'!V299/(2*'OddsRatio_working_3-way'!X299)))</f>
        <v>0.38178453663189571</v>
      </c>
      <c r="Z299" s="11">
        <f>'OddsRatio_working_3-way'!X299^(1/3)*COS('OddsRatio_working_3-way'!Y299/3)</f>
        <v>0.52310140327750954</v>
      </c>
      <c r="AA299" s="11">
        <f>'OddsRatio_working_3-way'!X299^(1/3)*COS(('OddsRatio_working_3-way'!Y299+2*PI())/3)</f>
        <v>-0.31951586102783824</v>
      </c>
      <c r="AB299" s="11">
        <f>'OddsRatio_working_3-way'!X299^(1/3)*COS(('OddsRatio_working_3-way'!Y299+4*PI())/3)</f>
        <v>-0.20358554224967138</v>
      </c>
      <c r="AC299" s="11">
        <f>'OddsRatio_working_3-way'!X299^(1/3)*SIN('OddsRatio_working_3-way'!Y299/3)</f>
        <v>6.6932400753813889E-2</v>
      </c>
      <c r="AD299" s="11">
        <f>'OddsRatio_working_3-way'!X299^(1/3)*SIN(('OddsRatio_working_3-way'!Y299+2*PI())/3)</f>
        <v>0.41955290361670472</v>
      </c>
      <c r="AE299" s="11">
        <f>'OddsRatio_working_3-way'!X299^(1/3)*SIN(('OddsRatio_working_3-way'!Y299+4*PI())/3)</f>
        <v>-0.48648530437051851</v>
      </c>
      <c r="AF299" s="11">
        <f>-'OddsRatio_working_3-way'!U299/(3*'OddsRatio_working_3-way'!X299^(1/3))*COS(('OddsRatio_working_3-way'!Y299)/3)</f>
        <v>0.52310140327750954</v>
      </c>
      <c r="AG299" s="11">
        <f>-'OddsRatio_working_3-way'!U299/(3*'OddsRatio_working_3-way'!X299^(1/3))*COS(('OddsRatio_working_3-way'!Y299+2*PI())/3)</f>
        <v>-0.31951586102783824</v>
      </c>
      <c r="AH299" s="11">
        <f>-'OddsRatio_working_3-way'!U299/(3*'OddsRatio_working_3-way'!X299^(1/3))*COS(('OddsRatio_working_3-way'!Y299+4*PI())/3)</f>
        <v>-0.20358554224967138</v>
      </c>
      <c r="AI299" s="11">
        <f>'OddsRatio_working_3-way'!U299/(3*'OddsRatio_working_3-way'!X299^(1/3))*SIN(('OddsRatio_working_3-way'!Y299)/3)</f>
        <v>-6.6932400753813889E-2</v>
      </c>
      <c r="AJ299" s="11">
        <f>'OddsRatio_working_3-way'!U299/(3*'OddsRatio_working_3-way'!X299^(1/3))*SIN(('OddsRatio_working_3-way'!Y299+2*PI())/3)</f>
        <v>-0.41955290361670472</v>
      </c>
      <c r="AK299" s="11">
        <f>'OddsRatio_working_3-way'!U299/(3*'OddsRatio_working_3-way'!X299^(1/3))*SIN(('OddsRatio_working_3-way'!Y299+4*PI())/3)</f>
        <v>0.48648530437051851</v>
      </c>
      <c r="AL299" s="11">
        <f>'OddsRatio_working_3-way'!Z299+'OddsRatio_working_3-way'!AF299</f>
        <v>1.0462028065550191</v>
      </c>
      <c r="AM299" s="11">
        <f>'OddsRatio_working_3-way'!AA299+'OddsRatio_working_3-way'!AG299</f>
        <v>-0.63903172205567649</v>
      </c>
      <c r="AN299" s="11">
        <f>'OddsRatio_working_3-way'!AB299+'OddsRatio_working_3-way'!AH299</f>
        <v>-0.40717108449934275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1.0462028065550191</v>
      </c>
      <c r="AS299" s="11">
        <f>IF(('OddsRatio_working_3-way'!X299=0),IF(Q299&gt;0,-Q299^(1/3),(-Q299)^(1/3)),'OddsRatio_working_3-way'!AM299-'OddsRatio_working_3-way'!R299/3)</f>
        <v>-0.63903172205567649</v>
      </c>
      <c r="AT299" s="11">
        <f>IF(('OddsRatio_working_3-way'!X299=0),IF(Q299&gt;0,-Q299^(1/3),(-Q299)^(1/3)),'OddsRatio_working_3-way'!AN299-'OddsRatio_working_3-way'!R299/3)</f>
        <v>-0.40717108449934275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2.12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3.99</v>
      </c>
      <c r="D300" s="9">
        <f t="shared" si="65"/>
        <v>0.46260296586593841</v>
      </c>
      <c r="E300" s="9">
        <f t="shared" si="66"/>
        <v>0.29357030880176921</v>
      </c>
      <c r="F300" s="9">
        <f t="shared" si="67"/>
        <v>0.24382672533229241</v>
      </c>
      <c r="G300" s="9">
        <f t="shared" si="68"/>
        <v>1.0372150977862329</v>
      </c>
      <c r="H300" s="9">
        <f t="shared" si="69"/>
        <v>2.1616809095205811</v>
      </c>
      <c r="I300" s="9">
        <f t="shared" si="70"/>
        <v>3.4063390268640594</v>
      </c>
      <c r="J300" s="9">
        <f t="shared" si="71"/>
        <v>4.1012731423808368</v>
      </c>
      <c r="K300" s="11">
        <f t="shared" si="72"/>
        <v>0.47169811320754712</v>
      </c>
      <c r="L300" s="11">
        <f t="shared" si="73"/>
        <v>0.30120481927710846</v>
      </c>
      <c r="M300" s="11">
        <f t="shared" si="74"/>
        <v>0.25062656641604009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-0.27664979680389878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0.22896238094668359</v>
      </c>
      <c r="Q300" s="11">
        <f>2*'OddsRatio_working_3-way'!K300*'OddsRatio_working_3-way'!L300*'OddsRatio_working_3-way'!M300</f>
        <v>7.1216914757910921E-2</v>
      </c>
      <c r="R300" s="11">
        <f t="shared" si="75"/>
        <v>0</v>
      </c>
      <c r="S300" s="11">
        <f t="shared" si="76"/>
        <v>-0.82762533568380647</v>
      </c>
      <c r="T300" s="11">
        <f t="shared" si="77"/>
        <v>-0.25742623193897562</v>
      </c>
      <c r="U300" s="11">
        <f>'OddsRatio_working_3-way'!S300-'OddsRatio_working_3-way'!R300^2/3</f>
        <v>-0.82762533568380647</v>
      </c>
      <c r="V300" s="11">
        <f>'OddsRatio_working_3-way'!S300*'OddsRatio_working_3-way'!R300/3-2*'OddsRatio_working_3-way'!R300^3/27-'OddsRatio_working_3-way'!T300</f>
        <v>0.25742623193897562</v>
      </c>
      <c r="W300" s="11">
        <f>'OddsRatio_working_3-way'!V300^2+4*'OddsRatio_working_3-way'!U300^3/27</f>
        <v>-1.77159290435005E-2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0.14490013279307215</v>
      </c>
      <c r="Y300" s="11">
        <f>IF('OddsRatio_working_3-way'!W300&gt;=0,IF('OddsRatio_working_3-way'!V300+SQRT('OddsRatio_working_3-way'!W300)&gt;0,0,PI()),ACOS('OddsRatio_working_3-way'!V300/(2*'OddsRatio_working_3-way'!X300)))</f>
        <v>0.47719121400287179</v>
      </c>
      <c r="Z300" s="11">
        <f>'OddsRatio_working_3-way'!X300^(1/3)*COS('OddsRatio_working_3-way'!Y300/3)</f>
        <v>0.51860754889311644</v>
      </c>
      <c r="AA300" s="11">
        <f>'OddsRatio_working_3-way'!X300^(1/3)*COS(('OddsRatio_working_3-way'!Y300+2*PI())/3)</f>
        <v>-0.33135231082487043</v>
      </c>
      <c r="AB300" s="11">
        <f>'OddsRatio_working_3-way'!X300^(1/3)*COS(('OddsRatio_working_3-way'!Y300+4*PI())/3)</f>
        <v>-0.18725523806824595</v>
      </c>
      <c r="AC300" s="11">
        <f>'OddsRatio_working_3-way'!X300^(1/3)*SIN('OddsRatio_working_3-way'!Y300/3)</f>
        <v>8.3194483745474224E-2</v>
      </c>
      <c r="AD300" s="11">
        <f>'OddsRatio_working_3-way'!X300^(1/3)*SIN(('OddsRatio_working_3-way'!Y300+2*PI())/3)</f>
        <v>0.40753007006308212</v>
      </c>
      <c r="AE300" s="11">
        <f>'OddsRatio_working_3-way'!X300^(1/3)*SIN(('OddsRatio_working_3-way'!Y300+4*PI())/3)</f>
        <v>-0.49072455380855634</v>
      </c>
      <c r="AF300" s="11">
        <f>-'OddsRatio_working_3-way'!U300/(3*'OddsRatio_working_3-way'!X300^(1/3))*COS(('OddsRatio_working_3-way'!Y300)/3)</f>
        <v>0.51860754889311644</v>
      </c>
      <c r="AG300" s="11">
        <f>-'OddsRatio_working_3-way'!U300/(3*'OddsRatio_working_3-way'!X300^(1/3))*COS(('OddsRatio_working_3-way'!Y300+2*PI())/3)</f>
        <v>-0.33135231082487043</v>
      </c>
      <c r="AH300" s="11">
        <f>-'OddsRatio_working_3-way'!U300/(3*'OddsRatio_working_3-way'!X300^(1/3))*COS(('OddsRatio_working_3-way'!Y300+4*PI())/3)</f>
        <v>-0.18725523806824595</v>
      </c>
      <c r="AI300" s="11">
        <f>'OddsRatio_working_3-way'!U300/(3*'OddsRatio_working_3-way'!X300^(1/3))*SIN(('OddsRatio_working_3-way'!Y300)/3)</f>
        <v>-8.3194483745474224E-2</v>
      </c>
      <c r="AJ300" s="11">
        <f>'OddsRatio_working_3-way'!U300/(3*'OddsRatio_working_3-way'!X300^(1/3))*SIN(('OddsRatio_working_3-way'!Y300+2*PI())/3)</f>
        <v>-0.40753007006308212</v>
      </c>
      <c r="AK300" s="11">
        <f>'OddsRatio_working_3-way'!U300/(3*'OddsRatio_working_3-way'!X300^(1/3))*SIN(('OddsRatio_working_3-way'!Y300+4*PI())/3)</f>
        <v>0.49072455380855634</v>
      </c>
      <c r="AL300" s="11">
        <f>'OddsRatio_working_3-way'!Z300+'OddsRatio_working_3-way'!AF300</f>
        <v>1.0372150977862329</v>
      </c>
      <c r="AM300" s="11">
        <f>'OddsRatio_working_3-way'!AA300+'OddsRatio_working_3-way'!AG300</f>
        <v>-0.66270462164974087</v>
      </c>
      <c r="AN300" s="11">
        <f>'OddsRatio_working_3-way'!AB300+'OddsRatio_working_3-way'!AH300</f>
        <v>-0.37451047613649191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1.0372150977862329</v>
      </c>
      <c r="AS300" s="11">
        <f>IF(('OddsRatio_working_3-way'!X300=0),IF(Q300&gt;0,-Q300^(1/3),(-Q300)^(1/3)),'OddsRatio_working_3-way'!AM300-'OddsRatio_working_3-way'!R300/3)</f>
        <v>-0.66270462164974087</v>
      </c>
      <c r="AT300" s="11">
        <f>IF(('OddsRatio_working_3-way'!X300=0),IF(Q300&gt;0,-Q300^(1/3),(-Q300)^(1/3)),'OddsRatio_working_3-way'!AN300-'OddsRatio_working_3-way'!R300/3)</f>
        <v>-0.37451047613649191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4.17</v>
      </c>
      <c r="B301" s="4">
        <f>IF('True_Odds_Calculator_3-way'!B302="","",'True_Odds_Calculator_3-way'!B302)</f>
        <v>4.2</v>
      </c>
      <c r="C301" s="4">
        <f>IF('True_Odds_Calculator_3-way'!C302="","",'True_Odds_Calculator_3-way'!C302)</f>
        <v>1.83</v>
      </c>
      <c r="D301" s="9">
        <f t="shared" si="65"/>
        <v>0.23258493451104997</v>
      </c>
      <c r="E301" s="9">
        <f t="shared" si="66"/>
        <v>0.23090794176732793</v>
      </c>
      <c r="F301" s="9">
        <f t="shared" si="67"/>
        <v>0.53650712372162179</v>
      </c>
      <c r="G301" s="9">
        <f t="shared" si="68"/>
        <v>1.0408531917879527</v>
      </c>
      <c r="H301" s="9">
        <f t="shared" si="69"/>
        <v>4.29950461796781</v>
      </c>
      <c r="I301" s="9">
        <f t="shared" si="70"/>
        <v>4.3307302137214494</v>
      </c>
      <c r="J301" s="9">
        <f t="shared" si="71"/>
        <v>1.8639081491840011</v>
      </c>
      <c r="K301" s="11">
        <f t="shared" si="72"/>
        <v>0.23980815347721823</v>
      </c>
      <c r="L301" s="11">
        <f t="shared" si="73"/>
        <v>0.23809523809523808</v>
      </c>
      <c r="M301" s="11">
        <f t="shared" si="74"/>
        <v>0.54644808743169393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-0.26269445021656357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0.22464464025968919</v>
      </c>
      <c r="Q301" s="11">
        <f>2*'OddsRatio_working_3-way'!K301*'OddsRatio_working_3-way'!L301*'OddsRatio_working_3-way'!M301</f>
        <v>6.2401288961024773E-2</v>
      </c>
      <c r="R301" s="11">
        <f t="shared" si="75"/>
        <v>0</v>
      </c>
      <c r="S301" s="11">
        <f t="shared" si="76"/>
        <v>-0.85515563832617569</v>
      </c>
      <c r="T301" s="11">
        <f t="shared" si="77"/>
        <v>-0.23754323286838211</v>
      </c>
      <c r="U301" s="11">
        <f>'OddsRatio_working_3-way'!S301-'OddsRatio_working_3-way'!R301^2/3</f>
        <v>-0.85515563832617569</v>
      </c>
      <c r="V301" s="11">
        <f>'OddsRatio_working_3-way'!S301*'OddsRatio_working_3-way'!R301/3-2*'OddsRatio_working_3-way'!R301^3/27-'OddsRatio_working_3-way'!T301</f>
        <v>0.23754323286838211</v>
      </c>
      <c r="W301" s="11">
        <f>'OddsRatio_working_3-way'!V301^2+4*'OddsRatio_working_3-way'!U301^3/27</f>
        <v>-3.6220288616020266E-2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0.1521899110466777</v>
      </c>
      <c r="Y301" s="11">
        <f>IF('OddsRatio_working_3-way'!W301&gt;=0,IF('OddsRatio_working_3-way'!V301+SQRT('OddsRatio_working_3-way'!W301)&gt;0,0,PI()),ACOS('OddsRatio_working_3-way'!V301/(2*'OddsRatio_working_3-way'!X301)))</f>
        <v>0.67546362588999587</v>
      </c>
      <c r="Z301" s="11">
        <f>'OddsRatio_working_3-way'!X301^(1/3)*COS('OddsRatio_working_3-way'!Y301/3)</f>
        <v>0.52042659589397633</v>
      </c>
      <c r="AA301" s="11">
        <f>'OddsRatio_working_3-way'!X301^(1/3)*COS(('OddsRatio_working_3-way'!Y301+2*PI())/3)</f>
        <v>-0.36344133820834262</v>
      </c>
      <c r="AB301" s="11">
        <f>'OddsRatio_working_3-way'!X301^(1/3)*COS(('OddsRatio_working_3-way'!Y301+4*PI())/3)</f>
        <v>-0.15698525768563337</v>
      </c>
      <c r="AC301" s="11">
        <f>'OddsRatio_working_3-way'!X301^(1/3)*SIN('OddsRatio_working_3-way'!Y301/3)</f>
        <v>0.11919747366562124</v>
      </c>
      <c r="AD301" s="11">
        <f>'OddsRatio_working_3-way'!X301^(1/3)*SIN(('OddsRatio_working_3-way'!Y301+2*PI())/3)</f>
        <v>0.39110391601643124</v>
      </c>
      <c r="AE301" s="11">
        <f>'OddsRatio_working_3-way'!X301^(1/3)*SIN(('OddsRatio_working_3-way'!Y301+4*PI())/3)</f>
        <v>-0.51030138968205241</v>
      </c>
      <c r="AF301" s="11">
        <f>-'OddsRatio_working_3-way'!U301/(3*'OddsRatio_working_3-way'!X301^(1/3))*COS(('OddsRatio_working_3-way'!Y301)/3)</f>
        <v>0.52042659589397633</v>
      </c>
      <c r="AG301" s="11">
        <f>-'OddsRatio_working_3-way'!U301/(3*'OddsRatio_working_3-way'!X301^(1/3))*COS(('OddsRatio_working_3-way'!Y301+2*PI())/3)</f>
        <v>-0.36344133820834262</v>
      </c>
      <c r="AH301" s="11">
        <f>-'OddsRatio_working_3-way'!U301/(3*'OddsRatio_working_3-way'!X301^(1/3))*COS(('OddsRatio_working_3-way'!Y301+4*PI())/3)</f>
        <v>-0.15698525768563337</v>
      </c>
      <c r="AI301" s="11">
        <f>'OddsRatio_working_3-way'!U301/(3*'OddsRatio_working_3-way'!X301^(1/3))*SIN(('OddsRatio_working_3-way'!Y301)/3)</f>
        <v>-0.11919747366562124</v>
      </c>
      <c r="AJ301" s="11">
        <f>'OddsRatio_working_3-way'!U301/(3*'OddsRatio_working_3-way'!X301^(1/3))*SIN(('OddsRatio_working_3-way'!Y301+2*PI())/3)</f>
        <v>-0.39110391601643124</v>
      </c>
      <c r="AK301" s="11">
        <f>'OddsRatio_working_3-way'!U301/(3*'OddsRatio_working_3-way'!X301^(1/3))*SIN(('OddsRatio_working_3-way'!Y301+4*PI())/3)</f>
        <v>0.51030138968205241</v>
      </c>
      <c r="AL301" s="11">
        <f>'OddsRatio_working_3-way'!Z301+'OddsRatio_working_3-way'!AF301</f>
        <v>1.0408531917879527</v>
      </c>
      <c r="AM301" s="11">
        <f>'OddsRatio_working_3-way'!AA301+'OddsRatio_working_3-way'!AG301</f>
        <v>-0.72688267641668525</v>
      </c>
      <c r="AN301" s="11">
        <f>'OddsRatio_working_3-way'!AB301+'OddsRatio_working_3-way'!AH301</f>
        <v>-0.31397051537126675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1.0408531917879527</v>
      </c>
      <c r="AS301" s="11">
        <f>IF(('OddsRatio_working_3-way'!X301=0),IF(Q301&gt;0,-Q301^(1/3),(-Q301)^(1/3)),'OddsRatio_working_3-way'!AM301-'OddsRatio_working_3-way'!R301/3)</f>
        <v>-0.72688267641668525</v>
      </c>
      <c r="AT301" s="11">
        <f>IF(('OddsRatio_working_3-way'!X301=0),IF(Q301&gt;0,-Q301^(1/3),(-Q301)^(1/3)),'OddsRatio_working_3-way'!AN301-'OddsRatio_working_3-way'!R301/3)</f>
        <v>-0.31397051537126675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1.9</v>
      </c>
      <c r="B302" s="4">
        <f>IF('True_Odds_Calculator_3-way'!B303="","",'True_Odds_Calculator_3-way'!B303)</f>
        <v>3.8</v>
      </c>
      <c r="C302" s="4">
        <f>IF('True_Odds_Calculator_3-way'!C303="","",'True_Odds_Calculator_3-way'!C303)</f>
        <v>4.28</v>
      </c>
      <c r="D302" s="9">
        <f t="shared" si="65"/>
        <v>0.51699619228061189</v>
      </c>
      <c r="E302" s="9">
        <f t="shared" si="66"/>
        <v>0.25597993129946123</v>
      </c>
      <c r="F302" s="9">
        <f t="shared" si="67"/>
        <v>0.22702387641992697</v>
      </c>
      <c r="G302" s="9">
        <f t="shared" si="68"/>
        <v>1.0380558028843199</v>
      </c>
      <c r="H302" s="9">
        <f t="shared" si="69"/>
        <v>1.934250222595888</v>
      </c>
      <c r="I302" s="9">
        <f t="shared" si="70"/>
        <v>3.9065562480760958</v>
      </c>
      <c r="J302" s="9">
        <f t="shared" si="71"/>
        <v>4.4048230334605689</v>
      </c>
      <c r="K302" s="11">
        <f t="shared" si="72"/>
        <v>0.52631578947368418</v>
      </c>
      <c r="L302" s="11">
        <f t="shared" si="73"/>
        <v>0.26315789473684209</v>
      </c>
      <c r="M302" s="11">
        <f t="shared" si="74"/>
        <v>0.23364485981308411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-0.26748129546690147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0.22587827167525307</v>
      </c>
      <c r="Q302" s="11">
        <f>2*'OddsRatio_working_3-way'!K302*'OddsRatio_working_3-way'!L302*'OddsRatio_working_3-way'!M302</f>
        <v>6.4721567815258743E-2</v>
      </c>
      <c r="R302" s="11">
        <f t="shared" si="75"/>
        <v>0</v>
      </c>
      <c r="S302" s="11">
        <f t="shared" si="76"/>
        <v>-0.84446380178087477</v>
      </c>
      <c r="T302" s="11">
        <f t="shared" si="77"/>
        <v>-0.24196670538133941</v>
      </c>
      <c r="U302" s="11">
        <f>'OddsRatio_working_3-way'!S302-'OddsRatio_working_3-way'!R302^2/3</f>
        <v>-0.84446380178087477</v>
      </c>
      <c r="V302" s="11">
        <f>'OddsRatio_working_3-way'!S302*'OddsRatio_working_3-way'!R302/3-2*'OddsRatio_working_3-way'!R302^3/27-'OddsRatio_working_3-way'!T302</f>
        <v>0.24196670538133941</v>
      </c>
      <c r="W302" s="11">
        <f>'OddsRatio_working_3-way'!V302^2+4*'OddsRatio_working_3-way'!U302^3/27</f>
        <v>-3.0667413765378598E-2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0.14934465196189525</v>
      </c>
      <c r="Y302" s="11">
        <f>IF('OddsRatio_working_3-way'!W302&gt;=0,IF('OddsRatio_working_3-way'!V302+SQRT('OddsRatio_working_3-way'!W302)&gt;0,0,PI()),ACOS('OddsRatio_working_3-way'!V302/(2*'OddsRatio_working_3-way'!X302)))</f>
        <v>0.62648223217401822</v>
      </c>
      <c r="Z302" s="11">
        <f>'OddsRatio_working_3-way'!X302^(1/3)*COS('OddsRatio_working_3-way'!Y302/3)</f>
        <v>0.51902790144216004</v>
      </c>
      <c r="AA302" s="11">
        <f>'OddsRatio_working_3-way'!X302^(1/3)*COS(('OddsRatio_working_3-way'!Y302+2*PI())/3)</f>
        <v>-0.35476875946389003</v>
      </c>
      <c r="AB302" s="11">
        <f>'OddsRatio_working_3-way'!X302^(1/3)*COS(('OddsRatio_working_3-way'!Y302+4*PI())/3)</f>
        <v>-0.16425914197826985</v>
      </c>
      <c r="AC302" s="11">
        <f>'OddsRatio_working_3-way'!X302^(1/3)*SIN('OddsRatio_working_3-way'!Y302/3)</f>
        <v>0.10999077893853546</v>
      </c>
      <c r="AD302" s="11">
        <f>'OddsRatio_working_3-way'!X302^(1/3)*SIN(('OddsRatio_working_3-way'!Y302+2*PI())/3)</f>
        <v>0.39449595845256874</v>
      </c>
      <c r="AE302" s="11">
        <f>'OddsRatio_working_3-way'!X302^(1/3)*SIN(('OddsRatio_working_3-way'!Y302+4*PI())/3)</f>
        <v>-0.50448673739110417</v>
      </c>
      <c r="AF302" s="11">
        <f>-'OddsRatio_working_3-way'!U302/(3*'OddsRatio_working_3-way'!X302^(1/3))*COS(('OddsRatio_working_3-way'!Y302)/3)</f>
        <v>0.51902790144215993</v>
      </c>
      <c r="AG302" s="11">
        <f>-'OddsRatio_working_3-way'!U302/(3*'OddsRatio_working_3-way'!X302^(1/3))*COS(('OddsRatio_working_3-way'!Y302+2*PI())/3)</f>
        <v>-0.35476875946388992</v>
      </c>
      <c r="AH302" s="11">
        <f>-'OddsRatio_working_3-way'!U302/(3*'OddsRatio_working_3-way'!X302^(1/3))*COS(('OddsRatio_working_3-way'!Y302+4*PI())/3)</f>
        <v>-0.16425914197826982</v>
      </c>
      <c r="AI302" s="11">
        <f>'OddsRatio_working_3-way'!U302/(3*'OddsRatio_working_3-way'!X302^(1/3))*SIN(('OddsRatio_working_3-way'!Y302)/3)</f>
        <v>-0.10999077893853544</v>
      </c>
      <c r="AJ302" s="11">
        <f>'OddsRatio_working_3-way'!U302/(3*'OddsRatio_working_3-way'!X302^(1/3))*SIN(('OddsRatio_working_3-way'!Y302+2*PI())/3)</f>
        <v>-0.39449595845256868</v>
      </c>
      <c r="AK302" s="11">
        <f>'OddsRatio_working_3-way'!U302/(3*'OddsRatio_working_3-way'!X302^(1/3))*SIN(('OddsRatio_working_3-way'!Y302+4*PI())/3)</f>
        <v>0.50448673739110406</v>
      </c>
      <c r="AL302" s="11">
        <f>'OddsRatio_working_3-way'!Z302+'OddsRatio_working_3-way'!AF302</f>
        <v>1.0380558028843199</v>
      </c>
      <c r="AM302" s="11">
        <f>'OddsRatio_working_3-way'!AA302+'OddsRatio_working_3-way'!AG302</f>
        <v>-0.70953751892777994</v>
      </c>
      <c r="AN302" s="11">
        <f>'OddsRatio_working_3-way'!AB302+'OddsRatio_working_3-way'!AH302</f>
        <v>-0.3285182839565397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1.0380558028843199</v>
      </c>
      <c r="AS302" s="11">
        <f>IF(('OddsRatio_working_3-way'!X302=0),IF(Q302&gt;0,-Q302^(1/3),(-Q302)^(1/3)),'OddsRatio_working_3-way'!AM302-'OddsRatio_working_3-way'!R302/3)</f>
        <v>-0.70953751892777994</v>
      </c>
      <c r="AT302" s="11">
        <f>IF(('OddsRatio_working_3-way'!X302=0),IF(Q302&gt;0,-Q302^(1/3),(-Q302)^(1/3)),'OddsRatio_working_3-way'!AN302-'OddsRatio_working_3-way'!R302/3)</f>
        <v>-0.3285182839565397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2.29</v>
      </c>
      <c r="B303" s="4">
        <f>IF('True_Odds_Calculator_3-way'!B304="","",'True_Odds_Calculator_3-way'!B304)</f>
        <v>3.33</v>
      </c>
      <c r="C303" s="4">
        <f>IF('True_Odds_Calculator_3-way'!C304="","",'True_Odds_Calculator_3-way'!C304)</f>
        <v>3.43</v>
      </c>
      <c r="D303" s="9">
        <f t="shared" si="65"/>
        <v>0.42605117719706304</v>
      </c>
      <c r="E303" s="9">
        <f t="shared" si="66"/>
        <v>0.29127354125692567</v>
      </c>
      <c r="F303" s="9">
        <f t="shared" si="67"/>
        <v>0.28267528154601113</v>
      </c>
      <c r="G303" s="9">
        <f t="shared" si="68"/>
        <v>1.0442913712652433</v>
      </c>
      <c r="H303" s="9">
        <f t="shared" si="69"/>
        <v>2.3471358689321642</v>
      </c>
      <c r="I303" s="9">
        <f t="shared" si="70"/>
        <v>3.4331988950480161</v>
      </c>
      <c r="J303" s="9">
        <f t="shared" si="71"/>
        <v>3.5376280321745419</v>
      </c>
      <c r="K303" s="11">
        <f t="shared" si="72"/>
        <v>0.4366812227074236</v>
      </c>
      <c r="L303" s="11">
        <f t="shared" si="73"/>
        <v>0.3003003003003003</v>
      </c>
      <c r="M303" s="11">
        <f t="shared" si="74"/>
        <v>0.29154518950437314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-0.27924028271590873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0.23130314548191744</v>
      </c>
      <c r="Q303" s="11">
        <f>2*'OddsRatio_working_3-way'!K303*'OddsRatio_working_3-way'!L303*'OddsRatio_working_3-way'!M303</f>
        <v>7.64638497460884E-2</v>
      </c>
      <c r="R303" s="11">
        <f t="shared" si="75"/>
        <v>0</v>
      </c>
      <c r="S303" s="11">
        <f t="shared" si="76"/>
        <v>-0.82833015076567162</v>
      </c>
      <c r="T303" s="11">
        <f t="shared" si="77"/>
        <v>-0.2738281490134451</v>
      </c>
      <c r="U303" s="11">
        <f>'OddsRatio_working_3-way'!S303-'OddsRatio_working_3-way'!R303^2/3</f>
        <v>-0.82833015076567162</v>
      </c>
      <c r="V303" s="11">
        <f>'OddsRatio_working_3-way'!S303*'OddsRatio_working_3-way'!R303/3-2*'OddsRatio_working_3-way'!R303^3/27-'OddsRatio_working_3-way'!T303</f>
        <v>0.2738281490134451</v>
      </c>
      <c r="W303" s="11">
        <f>'OddsRatio_working_3-way'!V303^2+4*'OddsRatio_working_3-way'!U303^3/27</f>
        <v>-9.2170871839313412E-3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0.14508527007940955</v>
      </c>
      <c r="Y303" s="11">
        <f>IF('OddsRatio_working_3-way'!W303&gt;=0,IF('OddsRatio_working_3-way'!V303+SQRT('OddsRatio_working_3-way'!W303)&gt;0,0,PI()),ACOS('OddsRatio_working_3-way'!V303/(2*'OddsRatio_working_3-way'!X303)))</f>
        <v>0.33721416170203389</v>
      </c>
      <c r="Z303" s="11">
        <f>'OddsRatio_working_3-way'!X303^(1/3)*COS('OddsRatio_working_3-way'!Y303/3)</f>
        <v>0.52214568563262165</v>
      </c>
      <c r="AA303" s="11">
        <f>'OddsRatio_working_3-way'!X303^(1/3)*COS(('OddsRatio_working_3-way'!Y303+2*PI())/3)</f>
        <v>-0.31211645086714834</v>
      </c>
      <c r="AB303" s="11">
        <f>'OddsRatio_working_3-way'!X303^(1/3)*COS(('OddsRatio_working_3-way'!Y303+4*PI())/3)</f>
        <v>-0.21002923476547344</v>
      </c>
      <c r="AC303" s="11">
        <f>'OddsRatio_working_3-way'!X303^(1/3)*SIN('OddsRatio_working_3-way'!Y303/3)</f>
        <v>5.8940081697121456E-2</v>
      </c>
      <c r="AD303" s="11">
        <f>'OddsRatio_working_3-way'!X303^(1/3)*SIN(('OddsRatio_working_3-way'!Y303+2*PI())/3)</f>
        <v>0.42272138738573295</v>
      </c>
      <c r="AE303" s="11">
        <f>'OddsRatio_working_3-way'!X303^(1/3)*SIN(('OddsRatio_working_3-way'!Y303+4*PI())/3)</f>
        <v>-0.48166146908285445</v>
      </c>
      <c r="AF303" s="11">
        <f>-'OddsRatio_working_3-way'!U303/(3*'OddsRatio_working_3-way'!X303^(1/3))*COS(('OddsRatio_working_3-way'!Y303)/3)</f>
        <v>0.52214568563262154</v>
      </c>
      <c r="AG303" s="11">
        <f>-'OddsRatio_working_3-way'!U303/(3*'OddsRatio_working_3-way'!X303^(1/3))*COS(('OddsRatio_working_3-way'!Y303+2*PI())/3)</f>
        <v>-0.31211645086714829</v>
      </c>
      <c r="AH303" s="11">
        <f>-'OddsRatio_working_3-way'!U303/(3*'OddsRatio_working_3-way'!X303^(1/3))*COS(('OddsRatio_working_3-way'!Y303+4*PI())/3)</f>
        <v>-0.21002923476547339</v>
      </c>
      <c r="AI303" s="11">
        <f>'OddsRatio_working_3-way'!U303/(3*'OddsRatio_working_3-way'!X303^(1/3))*SIN(('OddsRatio_working_3-way'!Y303)/3)</f>
        <v>-5.8940081697121442E-2</v>
      </c>
      <c r="AJ303" s="11">
        <f>'OddsRatio_working_3-way'!U303/(3*'OddsRatio_working_3-way'!X303^(1/3))*SIN(('OddsRatio_working_3-way'!Y303+2*PI())/3)</f>
        <v>-0.42272138738573289</v>
      </c>
      <c r="AK303" s="11">
        <f>'OddsRatio_working_3-way'!U303/(3*'OddsRatio_working_3-way'!X303^(1/3))*SIN(('OddsRatio_working_3-way'!Y303+4*PI())/3)</f>
        <v>0.48166146908285434</v>
      </c>
      <c r="AL303" s="11">
        <f>'OddsRatio_working_3-way'!Z303+'OddsRatio_working_3-way'!AF303</f>
        <v>1.0442913712652433</v>
      </c>
      <c r="AM303" s="11">
        <f>'OddsRatio_working_3-way'!AA303+'OddsRatio_working_3-way'!AG303</f>
        <v>-0.62423290173429669</v>
      </c>
      <c r="AN303" s="11">
        <f>'OddsRatio_working_3-way'!AB303+'OddsRatio_working_3-way'!AH303</f>
        <v>-0.42005846953094683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1.0442913712652433</v>
      </c>
      <c r="AS303" s="11">
        <f>IF(('OddsRatio_working_3-way'!X303=0),IF(Q303&gt;0,-Q303^(1/3),(-Q303)^(1/3)),'OddsRatio_working_3-way'!AM303-'OddsRatio_working_3-way'!R303/3)</f>
        <v>-0.62423290173429669</v>
      </c>
      <c r="AT303" s="11">
        <f>IF(('OddsRatio_working_3-way'!X303=0),IF(Q303&gt;0,-Q303^(1/3),(-Q303)^(1/3)),'OddsRatio_working_3-way'!AN303-'OddsRatio_working_3-way'!R303/3)</f>
        <v>-0.42005846953094683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3.15</v>
      </c>
      <c r="B304" s="4">
        <f>IF('True_Odds_Calculator_3-way'!B305="","",'True_Odds_Calculator_3-way'!B305)</f>
        <v>3.32</v>
      </c>
      <c r="C304" s="4">
        <f>IF('True_Odds_Calculator_3-way'!C305="","",'True_Odds_Calculator_3-way'!C305)</f>
        <v>2.4500000000000002</v>
      </c>
      <c r="D304" s="9">
        <f t="shared" si="65"/>
        <v>0.30877709264343511</v>
      </c>
      <c r="E304" s="9">
        <f t="shared" si="66"/>
        <v>0.29277549633527822</v>
      </c>
      <c r="F304" s="9">
        <f t="shared" si="67"/>
        <v>0.39844741102128672</v>
      </c>
      <c r="G304" s="9">
        <f t="shared" si="68"/>
        <v>1.0412010292768956</v>
      </c>
      <c r="H304" s="9">
        <f t="shared" si="69"/>
        <v>3.2385822129453259</v>
      </c>
      <c r="I304" s="9">
        <f t="shared" si="70"/>
        <v>3.4155863879223971</v>
      </c>
      <c r="J304" s="9">
        <f t="shared" si="71"/>
        <v>2.5097414924514991</v>
      </c>
      <c r="K304" s="11">
        <f t="shared" si="72"/>
        <v>0.31746031746031744</v>
      </c>
      <c r="L304" s="11">
        <f t="shared" si="73"/>
        <v>0.30120481927710846</v>
      </c>
      <c r="M304" s="11">
        <f t="shared" si="74"/>
        <v>0.4081632653061224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-0.28227975068397981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0.23105053840239478</v>
      </c>
      <c r="Q304" s="11">
        <f>2*'OddsRatio_working_3-way'!K304*'OddsRatio_working_3-way'!L304*'OddsRatio_working_3-way'!M304</f>
        <v>7.8057614325133376E-2</v>
      </c>
      <c r="R304" s="11">
        <f t="shared" si="75"/>
        <v>0</v>
      </c>
      <c r="S304" s="11">
        <f t="shared" si="76"/>
        <v>-0.81851616292896057</v>
      </c>
      <c r="T304" s="11">
        <f t="shared" si="77"/>
        <v>-0.27652573071924341</v>
      </c>
      <c r="U304" s="11">
        <f>'OddsRatio_working_3-way'!S304-'OddsRatio_working_3-way'!R304^2/3</f>
        <v>-0.81851616292896057</v>
      </c>
      <c r="V304" s="11">
        <f>'OddsRatio_working_3-way'!S304*'OddsRatio_working_3-way'!R304/3-2*'OddsRatio_working_3-way'!R304^3/27-'OddsRatio_working_3-way'!T304</f>
        <v>0.27652573071924341</v>
      </c>
      <c r="W304" s="11">
        <f>'OddsRatio_working_3-way'!V304^2+4*'OddsRatio_working_3-way'!U304^3/27</f>
        <v>-4.7750338729237451E-3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0.14251448489779492</v>
      </c>
      <c r="Y304" s="11">
        <f>IF('OddsRatio_working_3-way'!W304&gt;=0,IF('OddsRatio_working_3-way'!V304+SQRT('OddsRatio_working_3-way'!W304)&gt;0,0,PI()),ACOS('OddsRatio_working_3-way'!V304/(2*'OddsRatio_working_3-way'!X304)))</f>
        <v>0.24487719048016343</v>
      </c>
      <c r="Z304" s="11">
        <f>'OddsRatio_working_3-way'!X304^(1/3)*COS('OddsRatio_working_3-way'!Y304/3)</f>
        <v>0.52060051463844792</v>
      </c>
      <c r="AA304" s="11">
        <f>'OddsRatio_working_3-way'!X304^(1/3)*COS(('OddsRatio_working_3-way'!Y304+2*PI())/3)</f>
        <v>-0.29718343574621903</v>
      </c>
      <c r="AB304" s="11">
        <f>'OddsRatio_working_3-way'!X304^(1/3)*COS(('OddsRatio_working_3-way'!Y304+4*PI())/3)</f>
        <v>-0.223417078892229</v>
      </c>
      <c r="AC304" s="11">
        <f>'OddsRatio_working_3-way'!X304^(1/3)*SIN('OddsRatio_working_3-way'!Y304/3)</f>
        <v>4.2589025986789091E-2</v>
      </c>
      <c r="AD304" s="11">
        <f>'OddsRatio_working_3-way'!X304^(1/3)*SIN(('OddsRatio_working_3-way'!Y304+2*PI())/3)</f>
        <v>0.42955875790675385</v>
      </c>
      <c r="AE304" s="11">
        <f>'OddsRatio_working_3-way'!X304^(1/3)*SIN(('OddsRatio_working_3-way'!Y304+4*PI())/3)</f>
        <v>-0.472147783893543</v>
      </c>
      <c r="AF304" s="11">
        <f>-'OddsRatio_working_3-way'!U304/(3*'OddsRatio_working_3-way'!X304^(1/3))*COS(('OddsRatio_working_3-way'!Y304)/3)</f>
        <v>0.52060051463844781</v>
      </c>
      <c r="AG304" s="11">
        <f>-'OddsRatio_working_3-way'!U304/(3*'OddsRatio_working_3-way'!X304^(1/3))*COS(('OddsRatio_working_3-way'!Y304+2*PI())/3)</f>
        <v>-0.29718343574621897</v>
      </c>
      <c r="AH304" s="11">
        <f>-'OddsRatio_working_3-way'!U304/(3*'OddsRatio_working_3-way'!X304^(1/3))*COS(('OddsRatio_working_3-way'!Y304+4*PI())/3)</f>
        <v>-0.22341707889222898</v>
      </c>
      <c r="AI304" s="11">
        <f>'OddsRatio_working_3-way'!U304/(3*'OddsRatio_working_3-way'!X304^(1/3))*SIN(('OddsRatio_working_3-way'!Y304)/3)</f>
        <v>-4.2589025986789077E-2</v>
      </c>
      <c r="AJ304" s="11">
        <f>'OddsRatio_working_3-way'!U304/(3*'OddsRatio_working_3-way'!X304^(1/3))*SIN(('OddsRatio_working_3-way'!Y304+2*PI())/3)</f>
        <v>-0.42955875790675374</v>
      </c>
      <c r="AK304" s="11">
        <f>'OddsRatio_working_3-way'!U304/(3*'OddsRatio_working_3-way'!X304^(1/3))*SIN(('OddsRatio_working_3-way'!Y304+4*PI())/3)</f>
        <v>0.47214778389354289</v>
      </c>
      <c r="AL304" s="11">
        <f>'OddsRatio_working_3-way'!Z304+'OddsRatio_working_3-way'!AF304</f>
        <v>1.0412010292768956</v>
      </c>
      <c r="AM304" s="11">
        <f>'OddsRatio_working_3-way'!AA304+'OddsRatio_working_3-way'!AG304</f>
        <v>-0.59436687149243794</v>
      </c>
      <c r="AN304" s="11">
        <f>'OddsRatio_working_3-way'!AB304+'OddsRatio_working_3-way'!AH304</f>
        <v>-0.44683415778445801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1.0412010292768956</v>
      </c>
      <c r="AS304" s="11">
        <f>IF(('OddsRatio_working_3-way'!X304=0),IF(Q304&gt;0,-Q304^(1/3),(-Q304)^(1/3)),'OddsRatio_working_3-way'!AM304-'OddsRatio_working_3-way'!R304/3)</f>
        <v>-0.59436687149243794</v>
      </c>
      <c r="AT304" s="11">
        <f>IF(('OddsRatio_working_3-way'!X304=0),IF(Q304&gt;0,-Q304^(1/3),(-Q304)^(1/3)),'OddsRatio_working_3-way'!AN304-'OddsRatio_working_3-way'!R304/3)</f>
        <v>-0.44683415778445801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2.76</v>
      </c>
      <c r="B305" s="4">
        <f>IF('True_Odds_Calculator_3-way'!B306="","",'True_Odds_Calculator_3-way'!B306)</f>
        <v>3.5</v>
      </c>
      <c r="C305" s="4">
        <f>IF('True_Odds_Calculator_3-way'!C306="","",'True_Odds_Calculator_3-way'!C306)</f>
        <v>2.67</v>
      </c>
      <c r="D305" s="9">
        <f t="shared" si="65"/>
        <v>0.35452533308702316</v>
      </c>
      <c r="E305" s="9">
        <f t="shared" si="66"/>
        <v>0.27884800424232409</v>
      </c>
      <c r="F305" s="9">
        <f t="shared" si="67"/>
        <v>0.36662666267065269</v>
      </c>
      <c r="G305" s="9">
        <f t="shared" si="68"/>
        <v>1.0344732395946883</v>
      </c>
      <c r="H305" s="9">
        <f t="shared" si="69"/>
        <v>2.8206729016866507</v>
      </c>
      <c r="I305" s="9">
        <f t="shared" si="70"/>
        <v>3.5861830989867207</v>
      </c>
      <c r="J305" s="9">
        <f t="shared" si="71"/>
        <v>2.727570310123129</v>
      </c>
      <c r="K305" s="11">
        <f t="shared" si="72"/>
        <v>0.3623188405797102</v>
      </c>
      <c r="L305" s="11">
        <f t="shared" si="73"/>
        <v>0.2857142857142857</v>
      </c>
      <c r="M305" s="11">
        <f t="shared" si="74"/>
        <v>0.37453183520599254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-0.28489233179023099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0.22991447026620454</v>
      </c>
      <c r="Q305" s="11">
        <f>2*'OddsRatio_working_3-way'!K305*'OddsRatio_working_3-way'!L305*'OddsRatio_working_3-way'!M305</f>
        <v>7.7542823024015023E-2</v>
      </c>
      <c r="R305" s="11">
        <f t="shared" si="75"/>
        <v>0</v>
      </c>
      <c r="S305" s="11">
        <f t="shared" si="76"/>
        <v>-0.80702231899836752</v>
      </c>
      <c r="T305" s="11">
        <f t="shared" si="77"/>
        <v>-0.27218290691344604</v>
      </c>
      <c r="U305" s="11">
        <f>'OddsRatio_working_3-way'!S305-'OddsRatio_working_3-way'!R305^2/3</f>
        <v>-0.80702231899836752</v>
      </c>
      <c r="V305" s="11">
        <f>'OddsRatio_working_3-way'!S305*'OddsRatio_working_3-way'!R305/3-2*'OddsRatio_working_3-way'!R305^3/27-'OddsRatio_working_3-way'!T305</f>
        <v>0.27218290691344604</v>
      </c>
      <c r="W305" s="11">
        <f>'OddsRatio_working_3-way'!V305^2+4*'OddsRatio_working_3-way'!U305^3/27</f>
        <v>-3.783361462976878E-3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0.13952320262131179</v>
      </c>
      <c r="Y305" s="11">
        <f>IF('OddsRatio_working_3-way'!W305&gt;=0,IF('OddsRatio_working_3-way'!V305+SQRT('OddsRatio_working_3-way'!W305)&gt;0,0,PI()),ACOS('OddsRatio_working_3-way'!V305/(2*'OddsRatio_working_3-way'!X305)))</f>
        <v>0.22225101741798814</v>
      </c>
      <c r="Z305" s="11">
        <f>'OddsRatio_working_3-way'!X305^(1/3)*COS('OddsRatio_working_3-way'!Y305/3)</f>
        <v>0.51723661979734414</v>
      </c>
      <c r="AA305" s="11">
        <f>'OddsRatio_working_3-way'!X305^(1/3)*COS(('OddsRatio_working_3-way'!Y305+2*PI())/3)</f>
        <v>-0.29186419844229644</v>
      </c>
      <c r="AB305" s="11">
        <f>'OddsRatio_working_3-way'!X305^(1/3)*COS(('OddsRatio_working_3-way'!Y305+4*PI())/3)</f>
        <v>-0.22537242135504762</v>
      </c>
      <c r="AC305" s="11">
        <f>'OddsRatio_working_3-way'!X305^(1/3)*SIN('OddsRatio_working_3-way'!Y305/3)</f>
        <v>3.8389045400219729E-2</v>
      </c>
      <c r="AD305" s="11">
        <f>'OddsRatio_working_3-way'!X305^(1/3)*SIN(('OddsRatio_working_3-way'!Y305+2*PI())/3)</f>
        <v>0.42874552981198333</v>
      </c>
      <c r="AE305" s="11">
        <f>'OddsRatio_working_3-way'!X305^(1/3)*SIN(('OddsRatio_working_3-way'!Y305+4*PI())/3)</f>
        <v>-0.46713457521220297</v>
      </c>
      <c r="AF305" s="11">
        <f>-'OddsRatio_working_3-way'!U305/(3*'OddsRatio_working_3-way'!X305^(1/3))*COS(('OddsRatio_working_3-way'!Y305)/3)</f>
        <v>0.51723661979734414</v>
      </c>
      <c r="AG305" s="11">
        <f>-'OddsRatio_working_3-way'!U305/(3*'OddsRatio_working_3-way'!X305^(1/3))*COS(('OddsRatio_working_3-way'!Y305+2*PI())/3)</f>
        <v>-0.29186419844229644</v>
      </c>
      <c r="AH305" s="11">
        <f>-'OddsRatio_working_3-way'!U305/(3*'OddsRatio_working_3-way'!X305^(1/3))*COS(('OddsRatio_working_3-way'!Y305+4*PI())/3)</f>
        <v>-0.22537242135504762</v>
      </c>
      <c r="AI305" s="11">
        <f>'OddsRatio_working_3-way'!U305/(3*'OddsRatio_working_3-way'!X305^(1/3))*SIN(('OddsRatio_working_3-way'!Y305)/3)</f>
        <v>-3.8389045400219729E-2</v>
      </c>
      <c r="AJ305" s="11">
        <f>'OddsRatio_working_3-way'!U305/(3*'OddsRatio_working_3-way'!X305^(1/3))*SIN(('OddsRatio_working_3-way'!Y305+2*PI())/3)</f>
        <v>-0.42874552981198333</v>
      </c>
      <c r="AK305" s="11">
        <f>'OddsRatio_working_3-way'!U305/(3*'OddsRatio_working_3-way'!X305^(1/3))*SIN(('OddsRatio_working_3-way'!Y305+4*PI())/3)</f>
        <v>0.46713457521220297</v>
      </c>
      <c r="AL305" s="11">
        <f>'OddsRatio_working_3-way'!Z305+'OddsRatio_working_3-way'!AF305</f>
        <v>1.0344732395946883</v>
      </c>
      <c r="AM305" s="11">
        <f>'OddsRatio_working_3-way'!AA305+'OddsRatio_working_3-way'!AG305</f>
        <v>-0.58372839688459288</v>
      </c>
      <c r="AN305" s="11">
        <f>'OddsRatio_working_3-way'!AB305+'OddsRatio_working_3-way'!AH305</f>
        <v>-0.45074484271009524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1.0344732395946883</v>
      </c>
      <c r="AS305" s="11">
        <f>IF(('OddsRatio_working_3-way'!X305=0),IF(Q305&gt;0,-Q305^(1/3),(-Q305)^(1/3)),'OddsRatio_working_3-way'!AM305-'OddsRatio_working_3-way'!R305/3)</f>
        <v>-0.58372839688459288</v>
      </c>
      <c r="AT305" s="11">
        <f>IF(('OddsRatio_working_3-way'!X305=0),IF(Q305&gt;0,-Q305^(1/3),(-Q305)^(1/3)),'OddsRatio_working_3-way'!AN305-'OddsRatio_working_3-way'!R305/3)</f>
        <v>-0.45074484271009524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1.76</v>
      </c>
      <c r="B306" s="4">
        <f>IF('True_Odds_Calculator_3-way'!B307="","",'True_Odds_Calculator_3-way'!B307)</f>
        <v>3.67</v>
      </c>
      <c r="C306" s="4">
        <f>IF('True_Odds_Calculator_3-way'!C307="","",'True_Odds_Calculator_3-way'!C307)</f>
        <v>5.46</v>
      </c>
      <c r="D306" s="9">
        <f t="shared" si="65"/>
        <v>0.55825545459114723</v>
      </c>
      <c r="E306" s="9">
        <f t="shared" si="66"/>
        <v>0.26455425461798615</v>
      </c>
      <c r="F306" s="9">
        <f t="shared" si="67"/>
        <v>0.17719029079086659</v>
      </c>
      <c r="G306" s="9">
        <f t="shared" si="68"/>
        <v>1.0411771495042061</v>
      </c>
      <c r="H306" s="9">
        <f t="shared" si="69"/>
        <v>1.7912946336231963</v>
      </c>
      <c r="I306" s="9">
        <f t="shared" si="70"/>
        <v>3.77994298917623</v>
      </c>
      <c r="J306" s="9">
        <f t="shared" si="71"/>
        <v>5.6436500867887611</v>
      </c>
      <c r="K306" s="11">
        <f t="shared" si="72"/>
        <v>0.56818181818181823</v>
      </c>
      <c r="L306" s="11">
        <f t="shared" si="73"/>
        <v>0.27247956403269757</v>
      </c>
      <c r="M306" s="11">
        <f t="shared" si="74"/>
        <v>0.18315018315018314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-0.2566187218775775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0.22372042126810521</v>
      </c>
      <c r="Q306" s="11">
        <f>2*'OddsRatio_working_3-way'!K306*'OddsRatio_working_3-way'!L306*'OddsRatio_working_3-way'!M306</f>
        <v>5.6709865974171159E-2</v>
      </c>
      <c r="R306" s="11">
        <f t="shared" si="75"/>
        <v>0</v>
      </c>
      <c r="S306" s="11">
        <f t="shared" si="76"/>
        <v>-0.87180085549188124</v>
      </c>
      <c r="T306" s="11">
        <f t="shared" si="77"/>
        <v>-0.22098881001061629</v>
      </c>
      <c r="U306" s="11">
        <f>'OddsRatio_working_3-way'!S306-'OddsRatio_working_3-way'!R306^2/3</f>
        <v>-0.87180085549188124</v>
      </c>
      <c r="V306" s="11">
        <f>'OddsRatio_working_3-way'!S306*'OddsRatio_working_3-way'!R306/3-2*'OddsRatio_working_3-way'!R306^3/27-'OddsRatio_working_3-way'!T306</f>
        <v>0.22098881001061629</v>
      </c>
      <c r="W306" s="11">
        <f>'OddsRatio_working_3-way'!V306^2+4*'OddsRatio_working_3-way'!U306^3/27</f>
        <v>-4.9327008493920764E-2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0.15665492542833517</v>
      </c>
      <c r="Y306" s="11">
        <f>IF('OddsRatio_working_3-way'!W306&gt;=0,IF('OddsRatio_working_3-way'!V306+SQRT('OddsRatio_working_3-way'!W306)&gt;0,0,PI()),ACOS('OddsRatio_working_3-way'!V306/(2*'OddsRatio_working_3-way'!X306)))</f>
        <v>0.78789888198555436</v>
      </c>
      <c r="Z306" s="11">
        <f>'OddsRatio_working_3-way'!X306^(1/3)*COS('OddsRatio_working_3-way'!Y306/3)</f>
        <v>0.52058857475210296</v>
      </c>
      <c r="AA306" s="11">
        <f>'OddsRatio_working_3-way'!X306^(1/3)*COS(('OddsRatio_working_3-way'!Y306+2*PI())/3)</f>
        <v>-0.38150016904501532</v>
      </c>
      <c r="AB306" s="11">
        <f>'OddsRatio_working_3-way'!X306^(1/3)*COS(('OddsRatio_working_3-way'!Y306+4*PI())/3)</f>
        <v>-0.13908840570708733</v>
      </c>
      <c r="AC306" s="11">
        <f>'OddsRatio_working_3-way'!X306^(1/3)*SIN('OddsRatio_working_3-way'!Y306/3)</f>
        <v>0.13995649681788452</v>
      </c>
      <c r="AD306" s="11">
        <f>'OddsRatio_working_3-way'!X306^(1/3)*SIN(('OddsRatio_working_3-way'!Y306+2*PI())/3)</f>
        <v>0.3808646822463132</v>
      </c>
      <c r="AE306" s="11">
        <f>'OddsRatio_working_3-way'!X306^(1/3)*SIN(('OddsRatio_working_3-way'!Y306+4*PI())/3)</f>
        <v>-0.52082117906419767</v>
      </c>
      <c r="AF306" s="11">
        <f>-'OddsRatio_working_3-way'!U306/(3*'OddsRatio_working_3-way'!X306^(1/3))*COS(('OddsRatio_working_3-way'!Y306)/3)</f>
        <v>0.52058857475210307</v>
      </c>
      <c r="AG306" s="11">
        <f>-'OddsRatio_working_3-way'!U306/(3*'OddsRatio_working_3-way'!X306^(1/3))*COS(('OddsRatio_working_3-way'!Y306+2*PI())/3)</f>
        <v>-0.38150016904501538</v>
      </c>
      <c r="AH306" s="11">
        <f>-'OddsRatio_working_3-way'!U306/(3*'OddsRatio_working_3-way'!X306^(1/3))*COS(('OddsRatio_working_3-way'!Y306+4*PI())/3)</f>
        <v>-0.13908840570708736</v>
      </c>
      <c r="AI306" s="11">
        <f>'OddsRatio_working_3-way'!U306/(3*'OddsRatio_working_3-way'!X306^(1/3))*SIN(('OddsRatio_working_3-way'!Y306)/3)</f>
        <v>-0.13995649681788455</v>
      </c>
      <c r="AJ306" s="11">
        <f>'OddsRatio_working_3-way'!U306/(3*'OddsRatio_working_3-way'!X306^(1/3))*SIN(('OddsRatio_working_3-way'!Y306+2*PI())/3)</f>
        <v>-0.38086468224631331</v>
      </c>
      <c r="AK306" s="11">
        <f>'OddsRatio_working_3-way'!U306/(3*'OddsRatio_working_3-way'!X306^(1/3))*SIN(('OddsRatio_working_3-way'!Y306+4*PI())/3)</f>
        <v>0.52082117906419778</v>
      </c>
      <c r="AL306" s="11">
        <f>'OddsRatio_working_3-way'!Z306+'OddsRatio_working_3-way'!AF306</f>
        <v>1.0411771495042061</v>
      </c>
      <c r="AM306" s="11">
        <f>'OddsRatio_working_3-way'!AA306+'OddsRatio_working_3-way'!AG306</f>
        <v>-0.76300033809003076</v>
      </c>
      <c r="AN306" s="11">
        <f>'OddsRatio_working_3-way'!AB306+'OddsRatio_working_3-way'!AH306</f>
        <v>-0.27817681141417472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1.0411771495042061</v>
      </c>
      <c r="AS306" s="11">
        <f>IF(('OddsRatio_working_3-way'!X306=0),IF(Q306&gt;0,-Q306^(1/3),(-Q306)^(1/3)),'OddsRatio_working_3-way'!AM306-'OddsRatio_working_3-way'!R306/3)</f>
        <v>-0.76300033809003076</v>
      </c>
      <c r="AT306" s="11">
        <f>IF(('OddsRatio_working_3-way'!X306=0),IF(Q306&gt;0,-Q306^(1/3),(-Q306)^(1/3)),'OddsRatio_working_3-way'!AN306-'OddsRatio_working_3-way'!R306/3)</f>
        <v>-0.27817681141417472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2.11</v>
      </c>
      <c r="B307" s="4">
        <f>IF('True_Odds_Calculator_3-way'!B308="","",'True_Odds_Calculator_3-way'!B308)</f>
        <v>3.65</v>
      </c>
      <c r="C307" s="4">
        <f>IF('True_Odds_Calculator_3-way'!C308="","",'True_Odds_Calculator_3-way'!C308)</f>
        <v>3.64</v>
      </c>
      <c r="D307" s="9">
        <f t="shared" si="65"/>
        <v>0.46518169013451527</v>
      </c>
      <c r="E307" s="9">
        <f t="shared" si="66"/>
        <v>0.26703883047918658</v>
      </c>
      <c r="F307" s="9">
        <f t="shared" si="67"/>
        <v>0.26777947938629848</v>
      </c>
      <c r="G307" s="9">
        <f t="shared" si="68"/>
        <v>1.0357636755582242</v>
      </c>
      <c r="H307" s="9">
        <f t="shared" si="69"/>
        <v>2.1496976798696288</v>
      </c>
      <c r="I307" s="9">
        <f t="shared" si="70"/>
        <v>3.7447737402292942</v>
      </c>
      <c r="J307" s="9">
        <f t="shared" si="71"/>
        <v>3.7344161034737122</v>
      </c>
      <c r="K307" s="11">
        <f t="shared" si="72"/>
        <v>0.47393364928909953</v>
      </c>
      <c r="L307" s="11">
        <f t="shared" si="73"/>
        <v>0.27397260273972601</v>
      </c>
      <c r="M307" s="11">
        <f t="shared" si="74"/>
        <v>0.27472527472527469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-0.27701040114206388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0.22829861173041069</v>
      </c>
      <c r="Q307" s="11">
        <f>2*'OddsRatio_working_3-way'!K307*'OddsRatio_working_3-way'!L307*'OddsRatio_working_3-way'!M307</f>
        <v>7.1343316165753345E-2</v>
      </c>
      <c r="R307" s="11">
        <f t="shared" si="75"/>
        <v>0</v>
      </c>
      <c r="S307" s="11">
        <f t="shared" si="76"/>
        <v>-0.82415176754799357</v>
      </c>
      <c r="T307" s="11">
        <f t="shared" si="77"/>
        <v>-0.25754742735874803</v>
      </c>
      <c r="U307" s="11">
        <f>'OddsRatio_working_3-way'!S307-'OddsRatio_working_3-way'!R307^2/3</f>
        <v>-0.82415176754799357</v>
      </c>
      <c r="V307" s="11">
        <f>'OddsRatio_working_3-way'!S307*'OddsRatio_working_3-way'!R307/3-2*'OddsRatio_working_3-way'!R307^3/27-'OddsRatio_working_3-way'!T307</f>
        <v>0.25754742735874803</v>
      </c>
      <c r="W307" s="11">
        <f>'OddsRatio_working_3-way'!V307^2+4*'OddsRatio_working_3-way'!U307^3/27</f>
        <v>-1.6600496069784018E-2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0.14398886537584565</v>
      </c>
      <c r="Y307" s="11">
        <f>IF('OddsRatio_working_3-way'!W307&gt;=0,IF('OddsRatio_working_3-way'!V307+SQRT('OddsRatio_working_3-way'!W307)&gt;0,0,PI()),ACOS('OddsRatio_working_3-way'!V307/(2*'OddsRatio_working_3-way'!X307)))</f>
        <v>0.46386253255424204</v>
      </c>
      <c r="Z307" s="11">
        <f>'OddsRatio_working_3-way'!X307^(1/3)*COS('OddsRatio_working_3-way'!Y307/3)</f>
        <v>0.51788183777911223</v>
      </c>
      <c r="AA307" s="11">
        <f>'OddsRatio_working_3-way'!X307^(1/3)*COS(('OddsRatio_working_3-way'!Y307+2*PI())/3)</f>
        <v>-0.32884616519407417</v>
      </c>
      <c r="AB307" s="11">
        <f>'OddsRatio_working_3-way'!X307^(1/3)*COS(('OddsRatio_working_3-way'!Y307+4*PI())/3)</f>
        <v>-0.18903567258503823</v>
      </c>
      <c r="AC307" s="11">
        <f>'OddsRatio_working_3-way'!X307^(1/3)*SIN('OddsRatio_working_3-way'!Y307/3)</f>
        <v>8.071962554336122E-2</v>
      </c>
      <c r="AD307" s="11">
        <f>'OddsRatio_working_3-way'!X307^(1/3)*SIN(('OddsRatio_working_3-way'!Y307+2*PI())/3)</f>
        <v>0.40813901490360233</v>
      </c>
      <c r="AE307" s="11">
        <f>'OddsRatio_working_3-way'!X307^(1/3)*SIN(('OddsRatio_working_3-way'!Y307+4*PI())/3)</f>
        <v>-0.48885864044696342</v>
      </c>
      <c r="AF307" s="11">
        <f>-'OddsRatio_working_3-way'!U307/(3*'OddsRatio_working_3-way'!X307^(1/3))*COS(('OddsRatio_working_3-way'!Y307)/3)</f>
        <v>0.51788183777911212</v>
      </c>
      <c r="AG307" s="11">
        <f>-'OddsRatio_working_3-way'!U307/(3*'OddsRatio_working_3-way'!X307^(1/3))*COS(('OddsRatio_working_3-way'!Y307+2*PI())/3)</f>
        <v>-0.32884616519407411</v>
      </c>
      <c r="AH307" s="11">
        <f>-'OddsRatio_working_3-way'!U307/(3*'OddsRatio_working_3-way'!X307^(1/3))*COS(('OddsRatio_working_3-way'!Y307+4*PI())/3)</f>
        <v>-0.1890356725850382</v>
      </c>
      <c r="AI307" s="11">
        <f>'OddsRatio_working_3-way'!U307/(3*'OddsRatio_working_3-way'!X307^(1/3))*SIN(('OddsRatio_working_3-way'!Y307)/3)</f>
        <v>-8.0719625543361193E-2</v>
      </c>
      <c r="AJ307" s="11">
        <f>'OddsRatio_working_3-way'!U307/(3*'OddsRatio_working_3-way'!X307^(1/3))*SIN(('OddsRatio_working_3-way'!Y307+2*PI())/3)</f>
        <v>-0.40813901490360227</v>
      </c>
      <c r="AK307" s="11">
        <f>'OddsRatio_working_3-way'!U307/(3*'OddsRatio_working_3-way'!X307^(1/3))*SIN(('OddsRatio_working_3-way'!Y307+4*PI())/3)</f>
        <v>0.48885864044696331</v>
      </c>
      <c r="AL307" s="11">
        <f>'OddsRatio_working_3-way'!Z307+'OddsRatio_working_3-way'!AF307</f>
        <v>1.0357636755582242</v>
      </c>
      <c r="AM307" s="11">
        <f>'OddsRatio_working_3-way'!AA307+'OddsRatio_working_3-way'!AG307</f>
        <v>-0.65769233038814834</v>
      </c>
      <c r="AN307" s="11">
        <f>'OddsRatio_working_3-way'!AB307+'OddsRatio_working_3-way'!AH307</f>
        <v>-0.37807134517007646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1.0357636755582242</v>
      </c>
      <c r="AS307" s="11">
        <f>IF(('OddsRatio_working_3-way'!X307=0),IF(Q307&gt;0,-Q307^(1/3),(-Q307)^(1/3)),'OddsRatio_working_3-way'!AM307-'OddsRatio_working_3-way'!R307/3)</f>
        <v>-0.65769233038814834</v>
      </c>
      <c r="AT307" s="11">
        <f>IF(('OddsRatio_working_3-way'!X307=0),IF(Q307&gt;0,-Q307^(1/3),(-Q307)^(1/3)),'OddsRatio_working_3-way'!AN307-'OddsRatio_working_3-way'!R307/3)</f>
        <v>-0.37807134517007646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1.36</v>
      </c>
      <c r="B308" s="4">
        <f>IF('True_Odds_Calculator_3-way'!B309="","",'True_Odds_Calculator_3-way'!B309)</f>
        <v>5.35</v>
      </c>
      <c r="C308" s="4">
        <f>IF('True_Odds_Calculator_3-way'!C309="","",'True_Odds_Calculator_3-way'!C309)</f>
        <v>9.8000000000000007</v>
      </c>
      <c r="D308" s="9">
        <f t="shared" si="65"/>
        <v>0.72433075678886671</v>
      </c>
      <c r="E308" s="9">
        <f t="shared" si="66"/>
        <v>0.17861185705998189</v>
      </c>
      <c r="F308" s="9">
        <f t="shared" si="67"/>
        <v>9.7057386151151226E-2</v>
      </c>
      <c r="G308" s="9">
        <f t="shared" si="68"/>
        <v>1.057179873464781</v>
      </c>
      <c r="H308" s="9">
        <f t="shared" si="69"/>
        <v>1.3805847544473213</v>
      </c>
      <c r="I308" s="9">
        <f t="shared" si="70"/>
        <v>5.5987324495717967</v>
      </c>
      <c r="J308" s="9">
        <f t="shared" si="71"/>
        <v>10.303182886490074</v>
      </c>
      <c r="K308" s="11">
        <f t="shared" si="72"/>
        <v>0.73529411764705876</v>
      </c>
      <c r="L308" s="11">
        <f t="shared" si="73"/>
        <v>0.18691588785046731</v>
      </c>
      <c r="M308" s="11">
        <f t="shared" si="74"/>
        <v>0.1020408163265306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-0.1932660914833223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0.18946831068876152</v>
      </c>
      <c r="Q308" s="11">
        <f>2*'OddsRatio_working_3-way'!K308*'OddsRatio_working_3-way'!L308*'OddsRatio_working_3-way'!M308</f>
        <v>2.8048602618617538E-2</v>
      </c>
      <c r="R308" s="11">
        <f t="shared" si="75"/>
        <v>0</v>
      </c>
      <c r="S308" s="11">
        <f t="shared" si="76"/>
        <v>-0.98034947172878228</v>
      </c>
      <c r="T308" s="11">
        <f t="shared" si="77"/>
        <v>-0.14512945547428305</v>
      </c>
      <c r="U308" s="11">
        <f>'OddsRatio_working_3-way'!S308-'OddsRatio_working_3-way'!R308^2/3</f>
        <v>-0.98034947172878228</v>
      </c>
      <c r="V308" s="11">
        <f>'OddsRatio_working_3-way'!S308*'OddsRatio_working_3-way'!R308/3-2*'OddsRatio_working_3-way'!R308^3/27-'OddsRatio_working_3-way'!T308</f>
        <v>0.14512945547428305</v>
      </c>
      <c r="W308" s="11">
        <f>'OddsRatio_working_3-way'!V308^2+4*'OddsRatio_working_3-way'!U308^3/27</f>
        <v>-0.11852251627244728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0.18680543027352631</v>
      </c>
      <c r="Y308" s="11">
        <f>IF('OddsRatio_working_3-way'!W308&gt;=0,IF('OddsRatio_working_3-way'!V308+SQRT('OddsRatio_working_3-way'!W308)&gt;0,0,PI()),ACOS('OddsRatio_working_3-way'!V308/(2*'OddsRatio_working_3-way'!X308)))</f>
        <v>1.1718465070682198</v>
      </c>
      <c r="Z308" s="11">
        <f>'OddsRatio_working_3-way'!X308^(1/3)*COS('OddsRatio_working_3-way'!Y308/3)</f>
        <v>0.52858993673239052</v>
      </c>
      <c r="AA308" s="11">
        <f>'OddsRatio_working_3-way'!X308^(1/3)*COS(('OddsRatio_working_3-way'!Y308+2*PI())/3)</f>
        <v>-0.45279397902972951</v>
      </c>
      <c r="AB308" s="11">
        <f>'OddsRatio_working_3-way'!X308^(1/3)*COS(('OddsRatio_working_3-way'!Y308+4*PI())/3)</f>
        <v>-7.5795957702661135E-2</v>
      </c>
      <c r="AC308" s="11">
        <f>'OddsRatio_working_3-way'!X308^(1/3)*SIN('OddsRatio_working_3-way'!Y308/3)</f>
        <v>0.21765990909713923</v>
      </c>
      <c r="AD308" s="11">
        <f>'OddsRatio_working_3-way'!X308^(1/3)*SIN(('OddsRatio_working_3-way'!Y308+2*PI())/3)</f>
        <v>0.34894235884648972</v>
      </c>
      <c r="AE308" s="11">
        <f>'OddsRatio_working_3-way'!X308^(1/3)*SIN(('OddsRatio_working_3-way'!Y308+4*PI())/3)</f>
        <v>-0.566602267943629</v>
      </c>
      <c r="AF308" s="11">
        <f>-'OddsRatio_working_3-way'!U308/(3*'OddsRatio_working_3-way'!X308^(1/3))*COS(('OddsRatio_working_3-way'!Y308)/3)</f>
        <v>0.52858993673239041</v>
      </c>
      <c r="AG308" s="11">
        <f>-'OddsRatio_working_3-way'!U308/(3*'OddsRatio_working_3-way'!X308^(1/3))*COS(('OddsRatio_working_3-way'!Y308+2*PI())/3)</f>
        <v>-0.45279397902972945</v>
      </c>
      <c r="AH308" s="11">
        <f>-'OddsRatio_working_3-way'!U308/(3*'OddsRatio_working_3-way'!X308^(1/3))*COS(('OddsRatio_working_3-way'!Y308+4*PI())/3)</f>
        <v>-7.5795957702661121E-2</v>
      </c>
      <c r="AI308" s="11">
        <f>'OddsRatio_working_3-way'!U308/(3*'OddsRatio_working_3-way'!X308^(1/3))*SIN(('OddsRatio_working_3-way'!Y308)/3)</f>
        <v>-0.2176599090971392</v>
      </c>
      <c r="AJ308" s="11">
        <f>'OddsRatio_working_3-way'!U308/(3*'OddsRatio_working_3-way'!X308^(1/3))*SIN(('OddsRatio_working_3-way'!Y308+2*PI())/3)</f>
        <v>-0.34894235884648966</v>
      </c>
      <c r="AK308" s="11">
        <f>'OddsRatio_working_3-way'!U308/(3*'OddsRatio_working_3-way'!X308^(1/3))*SIN(('OddsRatio_working_3-way'!Y308+4*PI())/3)</f>
        <v>0.56660226794362889</v>
      </c>
      <c r="AL308" s="11">
        <f>'OddsRatio_working_3-way'!Z308+'OddsRatio_working_3-way'!AF308</f>
        <v>1.057179873464781</v>
      </c>
      <c r="AM308" s="11">
        <f>'OddsRatio_working_3-way'!AA308+'OddsRatio_working_3-way'!AG308</f>
        <v>-0.90558795805945902</v>
      </c>
      <c r="AN308" s="11">
        <f>'OddsRatio_working_3-way'!AB308+'OddsRatio_working_3-way'!AH308</f>
        <v>-0.15159191540532224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1.057179873464781</v>
      </c>
      <c r="AS308" s="11">
        <f>IF(('OddsRatio_working_3-way'!X308=0),IF(Q308&gt;0,-Q308^(1/3),(-Q308)^(1/3)),'OddsRatio_working_3-way'!AM308-'OddsRatio_working_3-way'!R308/3)</f>
        <v>-0.90558795805945902</v>
      </c>
      <c r="AT308" s="11">
        <f>IF(('OddsRatio_working_3-way'!X308=0),IF(Q308&gt;0,-Q308^(1/3),(-Q308)^(1/3)),'OddsRatio_working_3-way'!AN308-'OddsRatio_working_3-way'!R308/3)</f>
        <v>-0.15159191540532224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2.2200000000000002</v>
      </c>
      <c r="B309" s="4">
        <f>IF('True_Odds_Calculator_3-way'!B310="","",'True_Odds_Calculator_3-way'!B310)</f>
        <v>3.53</v>
      </c>
      <c r="C309" s="4">
        <f>IF('True_Odds_Calculator_3-way'!C310="","",'True_Odds_Calculator_3-way'!C310)</f>
        <v>3.48</v>
      </c>
      <c r="D309" s="9">
        <f t="shared" si="65"/>
        <v>0.4424568202295846</v>
      </c>
      <c r="E309" s="9">
        <f t="shared" si="66"/>
        <v>0.27676498292882495</v>
      </c>
      <c r="F309" s="9">
        <f t="shared" si="67"/>
        <v>0.28077819684159061</v>
      </c>
      <c r="G309" s="9">
        <f t="shared" si="68"/>
        <v>1.032875041076462</v>
      </c>
      <c r="H309" s="9">
        <f t="shared" si="69"/>
        <v>2.2601075501132835</v>
      </c>
      <c r="I309" s="9">
        <f t="shared" si="70"/>
        <v>3.613173853923449</v>
      </c>
      <c r="J309" s="9">
        <f t="shared" si="71"/>
        <v>3.5615301018696255</v>
      </c>
      <c r="K309" s="11">
        <f t="shared" si="72"/>
        <v>0.4504504504504504</v>
      </c>
      <c r="L309" s="11">
        <f t="shared" si="73"/>
        <v>0.28328611898016998</v>
      </c>
      <c r="M309" s="11">
        <f t="shared" si="74"/>
        <v>0.28735632183908044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-0.28068881619726604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0.22844471901812918</v>
      </c>
      <c r="Q309" s="11">
        <f>2*'OddsRatio_working_3-way'!K309*'OddsRatio_working_3-way'!L309*'OddsRatio_working_3-way'!M309</f>
        <v>7.3336988448837612E-2</v>
      </c>
      <c r="R309" s="11">
        <f t="shared" si="75"/>
        <v>0</v>
      </c>
      <c r="S309" s="11">
        <f t="shared" si="76"/>
        <v>-0.81387182472414543</v>
      </c>
      <c r="T309" s="11">
        <f t="shared" si="77"/>
        <v>-0.2612750641169006</v>
      </c>
      <c r="U309" s="11">
        <f>'OddsRatio_working_3-way'!S309-'OddsRatio_working_3-way'!R309^2/3</f>
        <v>-0.81387182472414543</v>
      </c>
      <c r="V309" s="11">
        <f>'OddsRatio_working_3-way'!S309*'OddsRatio_working_3-way'!R309/3-2*'OddsRatio_working_3-way'!R309^3/27-'OddsRatio_working_3-way'!T309</f>
        <v>0.2612750641169006</v>
      </c>
      <c r="W309" s="11">
        <f>'OddsRatio_working_3-way'!V309^2+4*'OddsRatio_working_3-way'!U309^3/27</f>
        <v>-1.1601770328788119E-2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0.14130324612166437</v>
      </c>
      <c r="Y309" s="11">
        <f>IF('OddsRatio_working_3-way'!W309&gt;=0,IF('OddsRatio_working_3-way'!V309+SQRT('OddsRatio_working_3-way'!W309)&gt;0,0,PI()),ACOS('OddsRatio_working_3-way'!V309/(2*'OddsRatio_working_3-way'!X309)))</f>
        <v>0.39102475709687168</v>
      </c>
      <c r="Z309" s="11">
        <f>'OddsRatio_working_3-way'!X309^(1/3)*COS('OddsRatio_working_3-way'!Y309/3)</f>
        <v>0.51643752053823089</v>
      </c>
      <c r="AA309" s="11">
        <f>'OddsRatio_working_3-way'!X309^(1/3)*COS(('OddsRatio_working_3-way'!Y309+2*PI())/3)</f>
        <v>-0.31684615758708878</v>
      </c>
      <c r="AB309" s="11">
        <f>'OddsRatio_working_3-way'!X309^(1/3)*COS(('OddsRatio_working_3-way'!Y309+4*PI())/3)</f>
        <v>-0.19959136295114227</v>
      </c>
      <c r="AC309" s="11">
        <f>'OddsRatio_working_3-way'!X309^(1/3)*SIN('OddsRatio_working_3-way'!Y309/3)</f>
        <v>6.7697087246838122E-2</v>
      </c>
      <c r="AD309" s="11">
        <f>'OddsRatio_working_3-way'!X309^(1/3)*SIN(('OddsRatio_working_3-way'!Y309+2*PI())/3)</f>
        <v>0.41339946863013677</v>
      </c>
      <c r="AE309" s="11">
        <f>'OddsRatio_working_3-way'!X309^(1/3)*SIN(('OddsRatio_working_3-way'!Y309+4*PI())/3)</f>
        <v>-0.48109655587697475</v>
      </c>
      <c r="AF309" s="11">
        <f>-'OddsRatio_working_3-way'!U309/(3*'OddsRatio_working_3-way'!X309^(1/3))*COS(('OddsRatio_working_3-way'!Y309)/3)</f>
        <v>0.516437520538231</v>
      </c>
      <c r="AG309" s="11">
        <f>-'OddsRatio_working_3-way'!U309/(3*'OddsRatio_working_3-way'!X309^(1/3))*COS(('OddsRatio_working_3-way'!Y309+2*PI())/3)</f>
        <v>-0.31684615758708889</v>
      </c>
      <c r="AH309" s="11">
        <f>-'OddsRatio_working_3-way'!U309/(3*'OddsRatio_working_3-way'!X309^(1/3))*COS(('OddsRatio_working_3-way'!Y309+4*PI())/3)</f>
        <v>-0.19959136295114233</v>
      </c>
      <c r="AI309" s="11">
        <f>'OddsRatio_working_3-way'!U309/(3*'OddsRatio_working_3-way'!X309^(1/3))*SIN(('OddsRatio_working_3-way'!Y309)/3)</f>
        <v>-6.7697087246838136E-2</v>
      </c>
      <c r="AJ309" s="11">
        <f>'OddsRatio_working_3-way'!U309/(3*'OddsRatio_working_3-way'!X309^(1/3))*SIN(('OddsRatio_working_3-way'!Y309+2*PI())/3)</f>
        <v>-0.41339946863013682</v>
      </c>
      <c r="AK309" s="11">
        <f>'OddsRatio_working_3-way'!U309/(3*'OddsRatio_working_3-way'!X309^(1/3))*SIN(('OddsRatio_working_3-way'!Y309+4*PI())/3)</f>
        <v>0.48109655587697486</v>
      </c>
      <c r="AL309" s="11">
        <f>'OddsRatio_working_3-way'!Z309+'OddsRatio_working_3-way'!AF309</f>
        <v>1.032875041076462</v>
      </c>
      <c r="AM309" s="11">
        <f>'OddsRatio_working_3-way'!AA309+'OddsRatio_working_3-way'!AG309</f>
        <v>-0.63369231517417768</v>
      </c>
      <c r="AN309" s="11">
        <f>'OddsRatio_working_3-way'!AB309+'OddsRatio_working_3-way'!AH309</f>
        <v>-0.3991827259022846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1.032875041076462</v>
      </c>
      <c r="AS309" s="11">
        <f>IF(('OddsRatio_working_3-way'!X309=0),IF(Q309&gt;0,-Q309^(1/3),(-Q309)^(1/3)),'OddsRatio_working_3-way'!AM309-'OddsRatio_working_3-way'!R309/3)</f>
        <v>-0.63369231517417768</v>
      </c>
      <c r="AT309" s="11">
        <f>IF(('OddsRatio_working_3-way'!X309=0),IF(Q309&gt;0,-Q309^(1/3),(-Q309)^(1/3)),'OddsRatio_working_3-way'!AN309-'OddsRatio_working_3-way'!R309/3)</f>
        <v>-0.3991827259022846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6.45</v>
      </c>
      <c r="B310" s="4">
        <f>IF('True_Odds_Calculator_3-way'!B311="","",'True_Odds_Calculator_3-way'!B311)</f>
        <v>4.91</v>
      </c>
      <c r="C310" s="4">
        <f>IF('True_Odds_Calculator_3-way'!C311="","",'True_Odds_Calculator_3-way'!C311)</f>
        <v>1.5</v>
      </c>
      <c r="D310" s="9">
        <f t="shared" si="65"/>
        <v>0.1486650193840878</v>
      </c>
      <c r="E310" s="9">
        <f t="shared" si="66"/>
        <v>0.19575629199719333</v>
      </c>
      <c r="F310" s="9">
        <f t="shared" si="67"/>
        <v>0.65557868861871904</v>
      </c>
      <c r="G310" s="9">
        <f t="shared" si="68"/>
        <v>1.0507398039645375</v>
      </c>
      <c r="H310" s="9">
        <f t="shared" si="69"/>
        <v>6.72653193160673</v>
      </c>
      <c r="I310" s="9">
        <f t="shared" si="70"/>
        <v>5.1083926335013414</v>
      </c>
      <c r="J310" s="9">
        <f t="shared" si="71"/>
        <v>1.5253699019822691</v>
      </c>
      <c r="K310" s="11">
        <f t="shared" si="72"/>
        <v>0.15503875968992248</v>
      </c>
      <c r="L310" s="11">
        <f t="shared" si="73"/>
        <v>0.20366598778004072</v>
      </c>
      <c r="M310" s="11">
        <f t="shared" si="74"/>
        <v>0.66666666666666663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-0.22429045822215932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0.20756037617686834</v>
      </c>
      <c r="Q310" s="11">
        <f>2*'OddsRatio_working_3-way'!K310*'OddsRatio_working_3-way'!L310*'OddsRatio_working_3-way'!M310</f>
        <v>4.2101496181920557E-2</v>
      </c>
      <c r="R310" s="11">
        <f t="shared" si="75"/>
        <v>0</v>
      </c>
      <c r="S310" s="11">
        <f t="shared" si="76"/>
        <v>-0.9254088552054236</v>
      </c>
      <c r="T310" s="11">
        <f t="shared" si="77"/>
        <v>-0.18770970693821981</v>
      </c>
      <c r="U310" s="11">
        <f>'OddsRatio_working_3-way'!S310-'OddsRatio_working_3-way'!R310^2/3</f>
        <v>-0.9254088552054236</v>
      </c>
      <c r="V310" s="11">
        <f>'OddsRatio_working_3-way'!S310*'OddsRatio_working_3-way'!R310/3-2*'OddsRatio_working_3-way'!R310^3/27-'OddsRatio_working_3-way'!T310</f>
        <v>0.18770970693821981</v>
      </c>
      <c r="W310" s="11">
        <f>'OddsRatio_working_3-way'!V310^2+4*'OddsRatio_working_3-way'!U310^3/27</f>
        <v>-8.2172928017452629E-2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0.171324153358688</v>
      </c>
      <c r="Y310" s="11">
        <f>IF('OddsRatio_working_3-way'!W310&gt;=0,IF('OddsRatio_working_3-way'!V310+SQRT('OddsRatio_working_3-way'!W310)&gt;0,0,PI()),ACOS('OddsRatio_working_3-way'!V310/(2*'OddsRatio_working_3-way'!X310)))</f>
        <v>0.99103972678563901</v>
      </c>
      <c r="Z310" s="11">
        <f>'OddsRatio_working_3-way'!X310^(1/3)*COS('OddsRatio_working_3-way'!Y310/3)</f>
        <v>0.52536990198226885</v>
      </c>
      <c r="AA310" s="11">
        <f>'OddsRatio_working_3-way'!X310^(1/3)*COS(('OddsRatio_working_3-way'!Y310+2*PI())/3)</f>
        <v>-0.41870438365806806</v>
      </c>
      <c r="AB310" s="11">
        <f>'OddsRatio_working_3-way'!X310^(1/3)*COS(('OddsRatio_working_3-way'!Y310+4*PI())/3)</f>
        <v>-0.10666551832420099</v>
      </c>
      <c r="AC310" s="11">
        <f>'OddsRatio_working_3-way'!X310^(1/3)*SIN('OddsRatio_working_3-way'!Y310/3)</f>
        <v>0.18015572289813381</v>
      </c>
      <c r="AD310" s="11">
        <f>'OddsRatio_working_3-way'!X310^(1/3)*SIN(('OddsRatio_working_3-way'!Y310+2*PI())/3)</f>
        <v>0.36490582005131861</v>
      </c>
      <c r="AE310" s="11">
        <f>'OddsRatio_working_3-way'!X310^(1/3)*SIN(('OddsRatio_working_3-way'!Y310+4*PI())/3)</f>
        <v>-0.54506154294945219</v>
      </c>
      <c r="AF310" s="11">
        <f>-'OddsRatio_working_3-way'!U310/(3*'OddsRatio_working_3-way'!X310^(1/3))*COS(('OddsRatio_working_3-way'!Y310)/3)</f>
        <v>0.52536990198226863</v>
      </c>
      <c r="AG310" s="11">
        <f>-'OddsRatio_working_3-way'!U310/(3*'OddsRatio_working_3-way'!X310^(1/3))*COS(('OddsRatio_working_3-way'!Y310+2*PI())/3)</f>
        <v>-0.41870438365806789</v>
      </c>
      <c r="AH310" s="11">
        <f>-'OddsRatio_working_3-way'!U310/(3*'OddsRatio_working_3-way'!X310^(1/3))*COS(('OddsRatio_working_3-way'!Y310+4*PI())/3)</f>
        <v>-0.10666551832420094</v>
      </c>
      <c r="AI310" s="11">
        <f>'OddsRatio_working_3-way'!U310/(3*'OddsRatio_working_3-way'!X310^(1/3))*SIN(('OddsRatio_working_3-way'!Y310)/3)</f>
        <v>-0.18015572289813372</v>
      </c>
      <c r="AJ310" s="11">
        <f>'OddsRatio_working_3-way'!U310/(3*'OddsRatio_working_3-way'!X310^(1/3))*SIN(('OddsRatio_working_3-way'!Y310+2*PI())/3)</f>
        <v>-0.36490582005131844</v>
      </c>
      <c r="AK310" s="11">
        <f>'OddsRatio_working_3-way'!U310/(3*'OddsRatio_working_3-way'!X310^(1/3))*SIN(('OddsRatio_working_3-way'!Y310+4*PI())/3)</f>
        <v>0.54506154294945197</v>
      </c>
      <c r="AL310" s="11">
        <f>'OddsRatio_working_3-way'!Z310+'OddsRatio_working_3-way'!AF310</f>
        <v>1.0507398039645375</v>
      </c>
      <c r="AM310" s="11">
        <f>'OddsRatio_working_3-way'!AA310+'OddsRatio_working_3-way'!AG310</f>
        <v>-0.83740876731613589</v>
      </c>
      <c r="AN310" s="11">
        <f>'OddsRatio_working_3-way'!AB310+'OddsRatio_working_3-way'!AH310</f>
        <v>-0.21333103664840192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1.0507398039645375</v>
      </c>
      <c r="AS310" s="11">
        <f>IF(('OddsRatio_working_3-way'!X310=0),IF(Q310&gt;0,-Q310^(1/3),(-Q310)^(1/3)),'OddsRatio_working_3-way'!AM310-'OddsRatio_working_3-way'!R310/3)</f>
        <v>-0.83740876731613589</v>
      </c>
      <c r="AT310" s="11">
        <f>IF(('OddsRatio_working_3-way'!X310=0),IF(Q310&gt;0,-Q310^(1/3),(-Q310)^(1/3)),'OddsRatio_working_3-way'!AN310-'OddsRatio_working_3-way'!R310/3)</f>
        <v>-0.21333103664840192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2.06</v>
      </c>
      <c r="B311" s="4">
        <f>IF('True_Odds_Calculator_3-way'!B312="","",'True_Odds_Calculator_3-way'!B312)</f>
        <v>3.62</v>
      </c>
      <c r="C311" s="4">
        <f>IF('True_Odds_Calculator_3-way'!C312="","",'True_Odds_Calculator_3-way'!C312)</f>
        <v>3.81</v>
      </c>
      <c r="D311" s="9">
        <f t="shared" si="65"/>
        <v>0.47601415414078796</v>
      </c>
      <c r="E311" s="9">
        <f t="shared" si="66"/>
        <v>0.26876008699904458</v>
      </c>
      <c r="F311" s="9">
        <f t="shared" si="67"/>
        <v>0.25522575886016768</v>
      </c>
      <c r="G311" s="9">
        <f t="shared" si="68"/>
        <v>1.0384696870427468</v>
      </c>
      <c r="H311" s="9">
        <f t="shared" si="69"/>
        <v>2.1007778682653115</v>
      </c>
      <c r="I311" s="9">
        <f t="shared" si="70"/>
        <v>3.7207905800519963</v>
      </c>
      <c r="J311" s="9">
        <f t="shared" si="71"/>
        <v>3.9180998205901192</v>
      </c>
      <c r="K311" s="11">
        <f t="shared" si="72"/>
        <v>0.4854368932038835</v>
      </c>
      <c r="L311" s="11">
        <f t="shared" si="73"/>
        <v>0.27624309392265195</v>
      </c>
      <c r="M311" s="11">
        <f t="shared" si="74"/>
        <v>0.26246719160104987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-0.27467093754835126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0.22842515602247676</v>
      </c>
      <c r="Q311" s="11">
        <f>2*'OddsRatio_working_3-way'!K311*'OddsRatio_working_3-way'!L311*'OddsRatio_working_3-way'!M311</f>
        <v>7.0392960253459702E-2</v>
      </c>
      <c r="R311" s="11">
        <f t="shared" si="75"/>
        <v>0</v>
      </c>
      <c r="S311" s="11">
        <f t="shared" si="76"/>
        <v>-0.83163205420036945</v>
      </c>
      <c r="T311" s="11">
        <f t="shared" si="77"/>
        <v>-0.25628106446852678</v>
      </c>
      <c r="U311" s="11">
        <f>'OddsRatio_working_3-way'!S311-'OddsRatio_working_3-way'!R311^2/3</f>
        <v>-0.83163205420036945</v>
      </c>
      <c r="V311" s="11">
        <f>'OddsRatio_working_3-way'!S311*'OddsRatio_working_3-way'!R311/3-2*'OddsRatio_working_3-way'!R311^3/27-'OddsRatio_working_3-way'!T311</f>
        <v>0.25628106446852678</v>
      </c>
      <c r="W311" s="11">
        <f>'OddsRatio_working_3-way'!V311^2+4*'OddsRatio_working_3-way'!U311^3/27</f>
        <v>-1.952988312514814E-2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0.14595364600641988</v>
      </c>
      <c r="Y311" s="11">
        <f>IF('OddsRatio_working_3-way'!W311&gt;=0,IF('OddsRatio_working_3-way'!V311+SQRT('OddsRatio_working_3-way'!W311)&gt;0,0,PI()),ACOS('OddsRatio_working_3-way'!V311/(2*'OddsRatio_working_3-way'!X311)))</f>
        <v>0.49922548158481672</v>
      </c>
      <c r="Z311" s="11">
        <f>'OddsRatio_working_3-way'!X311^(1/3)*COS('OddsRatio_working_3-way'!Y311/3)</f>
        <v>0.51923484352137339</v>
      </c>
      <c r="AA311" s="11">
        <f>'OddsRatio_working_3-way'!X311^(1/3)*COS(('OddsRatio_working_3-way'!Y311+2*PI())/3)</f>
        <v>-0.33514487706730639</v>
      </c>
      <c r="AB311" s="11">
        <f>'OddsRatio_working_3-way'!X311^(1/3)*COS(('OddsRatio_working_3-way'!Y311+4*PI())/3)</f>
        <v>-0.18408996645406678</v>
      </c>
      <c r="AC311" s="11">
        <f>'OddsRatio_working_3-way'!X311^(1/3)*SIN('OddsRatio_working_3-way'!Y311/3)</f>
        <v>8.7211593304968721E-2</v>
      </c>
      <c r="AD311" s="11">
        <f>'OddsRatio_working_3-way'!X311^(1/3)*SIN(('OddsRatio_working_3-way'!Y311+2*PI())/3)</f>
        <v>0.40606476836706301</v>
      </c>
      <c r="AE311" s="11">
        <f>'OddsRatio_working_3-way'!X311^(1/3)*SIN(('OddsRatio_working_3-way'!Y311+4*PI())/3)</f>
        <v>-0.49327636167203165</v>
      </c>
      <c r="AF311" s="11">
        <f>-'OddsRatio_working_3-way'!U311/(3*'OddsRatio_working_3-way'!X311^(1/3))*COS(('OddsRatio_working_3-way'!Y311)/3)</f>
        <v>0.5192348435213735</v>
      </c>
      <c r="AG311" s="11">
        <f>-'OddsRatio_working_3-way'!U311/(3*'OddsRatio_working_3-way'!X311^(1/3))*COS(('OddsRatio_working_3-way'!Y311+2*PI())/3)</f>
        <v>-0.33514487706730645</v>
      </c>
      <c r="AH311" s="11">
        <f>-'OddsRatio_working_3-way'!U311/(3*'OddsRatio_working_3-way'!X311^(1/3))*COS(('OddsRatio_working_3-way'!Y311+4*PI())/3)</f>
        <v>-0.18408996645406681</v>
      </c>
      <c r="AI311" s="11">
        <f>'OddsRatio_working_3-way'!U311/(3*'OddsRatio_working_3-way'!X311^(1/3))*SIN(('OddsRatio_working_3-way'!Y311)/3)</f>
        <v>-8.7211593304968735E-2</v>
      </c>
      <c r="AJ311" s="11">
        <f>'OddsRatio_working_3-way'!U311/(3*'OddsRatio_working_3-way'!X311^(1/3))*SIN(('OddsRatio_working_3-way'!Y311+2*PI())/3)</f>
        <v>-0.40606476836706307</v>
      </c>
      <c r="AK311" s="11">
        <f>'OddsRatio_working_3-way'!U311/(3*'OddsRatio_working_3-way'!X311^(1/3))*SIN(('OddsRatio_working_3-way'!Y311+4*PI())/3)</f>
        <v>0.49327636167203176</v>
      </c>
      <c r="AL311" s="11">
        <f>'OddsRatio_working_3-way'!Z311+'OddsRatio_working_3-way'!AF311</f>
        <v>1.0384696870427468</v>
      </c>
      <c r="AM311" s="11">
        <f>'OddsRatio_working_3-way'!AA311+'OddsRatio_working_3-way'!AG311</f>
        <v>-0.67028975413461289</v>
      </c>
      <c r="AN311" s="11">
        <f>'OddsRatio_working_3-way'!AB311+'OddsRatio_working_3-way'!AH311</f>
        <v>-0.36817993290813356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1.0384696870427468</v>
      </c>
      <c r="AS311" s="11">
        <f>IF(('OddsRatio_working_3-way'!X311=0),IF(Q311&gt;0,-Q311^(1/3),(-Q311)^(1/3)),'OddsRatio_working_3-way'!AM311-'OddsRatio_working_3-way'!R311/3)</f>
        <v>-0.67028975413461289</v>
      </c>
      <c r="AT311" s="11">
        <f>IF(('OddsRatio_working_3-way'!X311=0),IF(Q311&gt;0,-Q311^(1/3),(-Q311)^(1/3)),'OddsRatio_working_3-way'!AN311-'OddsRatio_working_3-way'!R311/3)</f>
        <v>-0.36817993290813356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1.46</v>
      </c>
      <c r="B312" s="4">
        <f>IF('True_Odds_Calculator_3-way'!B313="","",'True_Odds_Calculator_3-way'!B313)</f>
        <v>4.25</v>
      </c>
      <c r="C312" s="4">
        <f>IF('True_Odds_Calculator_3-way'!C313="","",'True_Odds_Calculator_3-way'!C313)</f>
        <v>7.33</v>
      </c>
      <c r="D312" s="9">
        <f t="shared" si="65"/>
        <v>0.66037596817023247</v>
      </c>
      <c r="E312" s="9">
        <f t="shared" si="66"/>
        <v>0.21581664524082228</v>
      </c>
      <c r="F312" s="9">
        <f t="shared" si="67"/>
        <v>0.1238073865889454</v>
      </c>
      <c r="G312" s="9">
        <f t="shared" si="68"/>
        <v>1.1180193530045055</v>
      </c>
      <c r="H312" s="9">
        <f t="shared" si="69"/>
        <v>1.5142889023820729</v>
      </c>
      <c r="I312" s="9">
        <f t="shared" si="70"/>
        <v>4.6335628972646425</v>
      </c>
      <c r="J312" s="9">
        <f t="shared" si="71"/>
        <v>8.0770625045185209</v>
      </c>
      <c r="K312" s="11">
        <f t="shared" si="72"/>
        <v>0.68493150684931503</v>
      </c>
      <c r="L312" s="11">
        <f t="shared" si="73"/>
        <v>0.23529411764705882</v>
      </c>
      <c r="M312" s="11">
        <f t="shared" si="74"/>
        <v>0.13642564802182811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-0.20806505337749692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0.22074351428511751</v>
      </c>
      <c r="Q312" s="11">
        <f>2*'OddsRatio_working_3-way'!K312*'OddsRatio_working_3-way'!L312*'OddsRatio_working_3-way'!M312</f>
        <v>4.3972811610581169E-2</v>
      </c>
      <c r="R312" s="11">
        <f t="shared" si="75"/>
        <v>0</v>
      </c>
      <c r="S312" s="11">
        <f t="shared" si="76"/>
        <v>-1.0609350811287745</v>
      </c>
      <c r="T312" s="11">
        <f t="shared" si="77"/>
        <v>-0.21134164962724589</v>
      </c>
      <c r="U312" s="11">
        <f>'OddsRatio_working_3-way'!S312-'OddsRatio_working_3-way'!R312^2/3</f>
        <v>-1.0609350811287745</v>
      </c>
      <c r="V312" s="11">
        <f>'OddsRatio_working_3-way'!S312*'OddsRatio_working_3-way'!R312/3-2*'OddsRatio_working_3-way'!R312^3/27-'OddsRatio_working_3-way'!T312</f>
        <v>0.21134164962724589</v>
      </c>
      <c r="W312" s="11">
        <f>'OddsRatio_working_3-way'!V312^2+4*'OddsRatio_working_3-way'!U312^3/27</f>
        <v>-0.13224889273349338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0.21030584014754497</v>
      </c>
      <c r="Y312" s="11">
        <f>IF('OddsRatio_working_3-way'!W312&gt;=0,IF('OddsRatio_working_3-way'!V312+SQRT('OddsRatio_working_3-way'!W312)&gt;0,0,PI()),ACOS('OddsRatio_working_3-way'!V312/(2*'OddsRatio_working_3-way'!X312)))</f>
        <v>1.044351613099848</v>
      </c>
      <c r="Z312" s="11">
        <f>'OddsRatio_working_3-way'!X312^(1/3)*COS('OddsRatio_working_3-way'!Y312/3)</f>
        <v>0.55900967650225286</v>
      </c>
      <c r="AA312" s="11">
        <f>'OddsRatio_working_3-way'!X312^(1/3)*COS(('OddsRatio_working_3-way'!Y312+2*PI())/3)</f>
        <v>-0.45518894813255167</v>
      </c>
      <c r="AB312" s="11">
        <f>'OddsRatio_working_3-way'!X312^(1/3)*COS(('OddsRatio_working_3-way'!Y312+4*PI())/3)</f>
        <v>-0.1038207283697013</v>
      </c>
      <c r="AC312" s="11">
        <f>'OddsRatio_working_3-way'!X312^(1/3)*SIN('OddsRatio_working_3-way'!Y312/3)</f>
        <v>0.20286253626476128</v>
      </c>
      <c r="AD312" s="11">
        <f>'OddsRatio_working_3-way'!X312^(1/3)*SIN(('OddsRatio_working_3-way'!Y312+2*PI())/3)</f>
        <v>0.38268531267989131</v>
      </c>
      <c r="AE312" s="11">
        <f>'OddsRatio_working_3-way'!X312^(1/3)*SIN(('OddsRatio_working_3-way'!Y312+4*PI())/3)</f>
        <v>-0.58554784894465262</v>
      </c>
      <c r="AF312" s="11">
        <f>-'OddsRatio_working_3-way'!U312/(3*'OddsRatio_working_3-way'!X312^(1/3))*COS(('OddsRatio_working_3-way'!Y312)/3)</f>
        <v>0.55900967650225264</v>
      </c>
      <c r="AG312" s="11">
        <f>-'OddsRatio_working_3-way'!U312/(3*'OddsRatio_working_3-way'!X312^(1/3))*COS(('OddsRatio_working_3-way'!Y312+2*PI())/3)</f>
        <v>-0.45518894813255151</v>
      </c>
      <c r="AH312" s="11">
        <f>-'OddsRatio_working_3-way'!U312/(3*'OddsRatio_working_3-way'!X312^(1/3))*COS(('OddsRatio_working_3-way'!Y312+4*PI())/3)</f>
        <v>-0.10382072836970127</v>
      </c>
      <c r="AI312" s="11">
        <f>'OddsRatio_working_3-way'!U312/(3*'OddsRatio_working_3-way'!X312^(1/3))*SIN(('OddsRatio_working_3-way'!Y312)/3)</f>
        <v>-0.2028625362647612</v>
      </c>
      <c r="AJ312" s="11">
        <f>'OddsRatio_working_3-way'!U312/(3*'OddsRatio_working_3-way'!X312^(1/3))*SIN(('OddsRatio_working_3-way'!Y312+2*PI())/3)</f>
        <v>-0.38268531267989114</v>
      </c>
      <c r="AK312" s="11">
        <f>'OddsRatio_working_3-way'!U312/(3*'OddsRatio_working_3-way'!X312^(1/3))*SIN(('OddsRatio_working_3-way'!Y312+4*PI())/3)</f>
        <v>0.58554784894465239</v>
      </c>
      <c r="AL312" s="11">
        <f>'OddsRatio_working_3-way'!Z312+'OddsRatio_working_3-way'!AF312</f>
        <v>1.1180193530045055</v>
      </c>
      <c r="AM312" s="11">
        <f>'OddsRatio_working_3-way'!AA312+'OddsRatio_working_3-way'!AG312</f>
        <v>-0.91037789626510324</v>
      </c>
      <c r="AN312" s="11">
        <f>'OddsRatio_working_3-way'!AB312+'OddsRatio_working_3-way'!AH312</f>
        <v>-0.20764145673940257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1.1180193530045055</v>
      </c>
      <c r="AS312" s="11">
        <f>IF(('OddsRatio_working_3-way'!X312=0),IF(Q312&gt;0,-Q312^(1/3),(-Q312)^(1/3)),'OddsRatio_working_3-way'!AM312-'OddsRatio_working_3-way'!R312/3)</f>
        <v>-0.91037789626510324</v>
      </c>
      <c r="AT312" s="11">
        <f>IF(('OddsRatio_working_3-way'!X312=0),IF(Q312&gt;0,-Q312^(1/3),(-Q312)^(1/3)),'OddsRatio_working_3-way'!AN312-'OddsRatio_working_3-way'!R312/3)</f>
        <v>-0.20764145673940257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4.25</v>
      </c>
      <c r="B313" s="4">
        <f>IF('True_Odds_Calculator_3-way'!B314="","",'True_Odds_Calculator_3-way'!B314)</f>
        <v>3.81</v>
      </c>
      <c r="C313" s="4">
        <f>IF('True_Odds_Calculator_3-way'!C314="","",'True_Odds_Calculator_3-way'!C314)</f>
        <v>1.76</v>
      </c>
      <c r="D313" s="9">
        <f t="shared" si="65"/>
        <v>0.21640940029540637</v>
      </c>
      <c r="E313" s="9">
        <f t="shared" si="66"/>
        <v>0.24209199923038252</v>
      </c>
      <c r="F313" s="9">
        <f t="shared" si="67"/>
        <v>0.54149860047421117</v>
      </c>
      <c r="G313" s="9">
        <f t="shared" si="68"/>
        <v>1.1141142648146951</v>
      </c>
      <c r="H313" s="9">
        <f t="shared" si="69"/>
        <v>4.6208713606477589</v>
      </c>
      <c r="I313" s="9">
        <f t="shared" si="70"/>
        <v>4.1306610841292937</v>
      </c>
      <c r="J313" s="9">
        <f t="shared" si="71"/>
        <v>1.8467268412591675</v>
      </c>
      <c r="K313" s="11">
        <f t="shared" si="72"/>
        <v>0.23529411764705882</v>
      </c>
      <c r="L313" s="11">
        <f t="shared" si="73"/>
        <v>0.26246719160104987</v>
      </c>
      <c r="M313" s="11">
        <f t="shared" si="74"/>
        <v>0.56818181818181823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-0.24354358780018803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0.23930832175389843</v>
      </c>
      <c r="Q313" s="11">
        <f>2*'OddsRatio_working_3-way'!K313*'OddsRatio_working_3-way'!L313*'OddsRatio_working_3-way'!M313</f>
        <v>7.0178393476216544E-2</v>
      </c>
      <c r="R313" s="11">
        <f t="shared" si="75"/>
        <v>0</v>
      </c>
      <c r="S313" s="11">
        <f t="shared" si="76"/>
        <v>-0.98260982321667867</v>
      </c>
      <c r="T313" s="11">
        <f t="shared" si="77"/>
        <v>-0.28815537337732511</v>
      </c>
      <c r="U313" s="11">
        <f>'OddsRatio_working_3-way'!S313-'OddsRatio_working_3-way'!R313^2/3</f>
        <v>-0.98260982321667867</v>
      </c>
      <c r="V313" s="11">
        <f>'OddsRatio_working_3-way'!S313*'OddsRatio_working_3-way'!R313/3-2*'OddsRatio_working_3-way'!R313^3/27-'OddsRatio_working_3-way'!T313</f>
        <v>0.28815537337732511</v>
      </c>
      <c r="W313" s="11">
        <f>'OddsRatio_working_3-way'!V313^2+4*'OddsRatio_working_3-way'!U313^3/27</f>
        <v>-5.7519290466203493E-2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0.18745186693684138</v>
      </c>
      <c r="Y313" s="11">
        <f>IF('OddsRatio_working_3-way'!W313&gt;=0,IF('OddsRatio_working_3-way'!V313+SQRT('OddsRatio_working_3-way'!W313)&gt;0,0,PI()),ACOS('OddsRatio_working_3-way'!V313/(2*'OddsRatio_working_3-way'!X313)))</f>
        <v>0.69412829195813086</v>
      </c>
      <c r="Z313" s="11">
        <f>'OddsRatio_working_3-way'!X313^(1/3)*COS('OddsRatio_working_3-way'!Y313/3)</f>
        <v>0.55705713240734767</v>
      </c>
      <c r="AA313" s="11">
        <f>'OddsRatio_working_3-way'!X313^(1/3)*COS(('OddsRatio_working_3-way'!Y313+2*PI())/3)</f>
        <v>-0.39218581071429365</v>
      </c>
      <c r="AB313" s="11">
        <f>'OddsRatio_working_3-way'!X313^(1/3)*COS(('OddsRatio_working_3-way'!Y313+4*PI())/3)</f>
        <v>-0.16487132169305382</v>
      </c>
      <c r="AC313" s="11">
        <f>'OddsRatio_working_3-way'!X313^(1/3)*SIN('OddsRatio_working_3-way'!Y313/3)</f>
        <v>0.13124008142711505</v>
      </c>
      <c r="AD313" s="11">
        <f>'OddsRatio_working_3-way'!X313^(1/3)*SIN(('OddsRatio_working_3-way'!Y313+2*PI())/3)</f>
        <v>0.41680558731051726</v>
      </c>
      <c r="AE313" s="11">
        <f>'OddsRatio_working_3-way'!X313^(1/3)*SIN(('OddsRatio_working_3-way'!Y313+4*PI())/3)</f>
        <v>-0.54804566873763227</v>
      </c>
      <c r="AF313" s="11">
        <f>-'OddsRatio_working_3-way'!U313/(3*'OddsRatio_working_3-way'!X313^(1/3))*COS(('OddsRatio_working_3-way'!Y313)/3)</f>
        <v>0.55705713240734744</v>
      </c>
      <c r="AG313" s="11">
        <f>-'OddsRatio_working_3-way'!U313/(3*'OddsRatio_working_3-way'!X313^(1/3))*COS(('OddsRatio_working_3-way'!Y313+2*PI())/3)</f>
        <v>-0.39218581071429354</v>
      </c>
      <c r="AH313" s="11">
        <f>-'OddsRatio_working_3-way'!U313/(3*'OddsRatio_working_3-way'!X313^(1/3))*COS(('OddsRatio_working_3-way'!Y313+4*PI())/3)</f>
        <v>-0.16487132169305377</v>
      </c>
      <c r="AI313" s="11">
        <f>'OddsRatio_working_3-way'!U313/(3*'OddsRatio_working_3-way'!X313^(1/3))*SIN(('OddsRatio_working_3-way'!Y313)/3)</f>
        <v>-0.13124008142711502</v>
      </c>
      <c r="AJ313" s="11">
        <f>'OddsRatio_working_3-way'!U313/(3*'OddsRatio_working_3-way'!X313^(1/3))*SIN(('OddsRatio_working_3-way'!Y313+2*PI())/3)</f>
        <v>-0.41680558731051709</v>
      </c>
      <c r="AK313" s="11">
        <f>'OddsRatio_working_3-way'!U313/(3*'OddsRatio_working_3-way'!X313^(1/3))*SIN(('OddsRatio_working_3-way'!Y313+4*PI())/3)</f>
        <v>0.54804566873763205</v>
      </c>
      <c r="AL313" s="11">
        <f>'OddsRatio_working_3-way'!Z313+'OddsRatio_working_3-way'!AF313</f>
        <v>1.1141142648146951</v>
      </c>
      <c r="AM313" s="11">
        <f>'OddsRatio_working_3-way'!AA313+'OddsRatio_working_3-way'!AG313</f>
        <v>-0.78437162142858718</v>
      </c>
      <c r="AN313" s="11">
        <f>'OddsRatio_working_3-way'!AB313+'OddsRatio_working_3-way'!AH313</f>
        <v>-0.32974264338610759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1.1141142648146951</v>
      </c>
      <c r="AS313" s="11">
        <f>IF(('OddsRatio_working_3-way'!X313=0),IF(Q313&gt;0,-Q313^(1/3),(-Q313)^(1/3)),'OddsRatio_working_3-way'!AM313-'OddsRatio_working_3-way'!R313/3)</f>
        <v>-0.78437162142858718</v>
      </c>
      <c r="AT313" s="11">
        <f>IF(('OddsRatio_working_3-way'!X313=0),IF(Q313&gt;0,-Q313^(1/3),(-Q313)^(1/3)),'OddsRatio_working_3-way'!AN313-'OddsRatio_working_3-way'!R313/3)</f>
        <v>-0.32974264338610759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1.48</v>
      </c>
      <c r="B314" s="4">
        <f>IF('True_Odds_Calculator_3-way'!B315="","",'True_Odds_Calculator_3-way'!B315)</f>
        <v>4.1900000000000004</v>
      </c>
      <c r="C314" s="4">
        <f>IF('True_Odds_Calculator_3-way'!C315="","",'True_Odds_Calculator_3-way'!C315)</f>
        <v>6.98</v>
      </c>
      <c r="D314" s="9">
        <f t="shared" si="65"/>
        <v>0.65082683867340452</v>
      </c>
      <c r="E314" s="9">
        <f t="shared" si="66"/>
        <v>0.21903232445080173</v>
      </c>
      <c r="F314" s="9">
        <f t="shared" si="67"/>
        <v>0.13014083687579373</v>
      </c>
      <c r="G314" s="9">
        <f t="shared" si="68"/>
        <v>1.1177229377630464</v>
      </c>
      <c r="H314" s="9">
        <f t="shared" si="69"/>
        <v>1.5365070101262623</v>
      </c>
      <c r="I314" s="9">
        <f t="shared" si="70"/>
        <v>4.5655361714641183</v>
      </c>
      <c r="J314" s="9">
        <f t="shared" si="71"/>
        <v>7.6839831678230173</v>
      </c>
      <c r="K314" s="11">
        <f t="shared" si="72"/>
        <v>0.67567567567567566</v>
      </c>
      <c r="L314" s="11">
        <f t="shared" si="73"/>
        <v>0.2386634844868735</v>
      </c>
      <c r="M314" s="11">
        <f t="shared" si="74"/>
        <v>0.14326647564469913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-0.21154459983436058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0.22294418660442283</v>
      </c>
      <c r="Q314" s="11">
        <f>2*'OddsRatio_working_3-way'!K314*'OddsRatio_working_3-way'!L314*'OddsRatio_working_3-way'!M314</f>
        <v>4.6206049037186073E-2</v>
      </c>
      <c r="R314" s="11">
        <f t="shared" si="75"/>
        <v>0</v>
      </c>
      <c r="S314" s="11">
        <f t="shared" si="76"/>
        <v>-1.0538873919683516</v>
      </c>
      <c r="T314" s="11">
        <f t="shared" si="77"/>
        <v>-0.21842225740276711</v>
      </c>
      <c r="U314" s="11">
        <f>'OddsRatio_working_3-way'!S314-'OddsRatio_working_3-way'!R314^2/3</f>
        <v>-1.0538873919683516</v>
      </c>
      <c r="V314" s="11">
        <f>'OddsRatio_working_3-way'!S314*'OddsRatio_working_3-way'!R314/3-2*'OddsRatio_working_3-way'!R314^3/27-'OddsRatio_working_3-way'!T314</f>
        <v>0.21842225740276711</v>
      </c>
      <c r="W314" s="11">
        <f>'OddsRatio_working_3-way'!V314^2+4*'OddsRatio_working_3-way'!U314^3/27</f>
        <v>-0.12570360041956385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0.20821376212229856</v>
      </c>
      <c r="Y314" s="11">
        <f>IF('OddsRatio_working_3-way'!W314&gt;=0,IF('OddsRatio_working_3-way'!V314+SQRT('OddsRatio_working_3-way'!W314)&gt;0,0,PI()),ACOS('OddsRatio_working_3-way'!V314/(2*'OddsRatio_working_3-way'!X314)))</f>
        <v>1.0186515988571934</v>
      </c>
      <c r="Z314" s="11">
        <f>'OddsRatio_working_3-way'!X314^(1/3)*COS('OddsRatio_working_3-way'!Y314/3)</f>
        <v>0.55886146888152322</v>
      </c>
      <c r="AA314" s="11">
        <f>'OddsRatio_working_3-way'!X314^(1/3)*COS(('OddsRatio_working_3-way'!Y314+2*PI())/3)</f>
        <v>-0.45039050146732718</v>
      </c>
      <c r="AB314" s="11">
        <f>'OddsRatio_working_3-way'!X314^(1/3)*COS(('OddsRatio_working_3-way'!Y314+4*PI())/3)</f>
        <v>-0.10847096741419623</v>
      </c>
      <c r="AC314" s="11">
        <f>'OddsRatio_working_3-way'!X314^(1/3)*SIN('OddsRatio_working_3-way'!Y314/3)</f>
        <v>0.19740733502676674</v>
      </c>
      <c r="AD314" s="11">
        <f>'OddsRatio_working_3-way'!X314^(1/3)*SIN(('OddsRatio_working_3-way'!Y314+2*PI())/3)</f>
        <v>0.38528456173430237</v>
      </c>
      <c r="AE314" s="11">
        <f>'OddsRatio_working_3-way'!X314^(1/3)*SIN(('OddsRatio_working_3-way'!Y314+4*PI())/3)</f>
        <v>-0.58269189676106903</v>
      </c>
      <c r="AF314" s="11">
        <f>-'OddsRatio_working_3-way'!U314/(3*'OddsRatio_working_3-way'!X314^(1/3))*COS(('OddsRatio_working_3-way'!Y314)/3)</f>
        <v>0.55886146888152322</v>
      </c>
      <c r="AG314" s="11">
        <f>-'OddsRatio_working_3-way'!U314/(3*'OddsRatio_working_3-way'!X314^(1/3))*COS(('OddsRatio_working_3-way'!Y314+2*PI())/3)</f>
        <v>-0.45039050146732718</v>
      </c>
      <c r="AH314" s="11">
        <f>-'OddsRatio_working_3-way'!U314/(3*'OddsRatio_working_3-way'!X314^(1/3))*COS(('OddsRatio_working_3-way'!Y314+4*PI())/3)</f>
        <v>-0.10847096741419623</v>
      </c>
      <c r="AI314" s="11">
        <f>'OddsRatio_working_3-way'!U314/(3*'OddsRatio_working_3-way'!X314^(1/3))*SIN(('OddsRatio_working_3-way'!Y314)/3)</f>
        <v>-0.19740733502676674</v>
      </c>
      <c r="AJ314" s="11">
        <f>'OddsRatio_working_3-way'!U314/(3*'OddsRatio_working_3-way'!X314^(1/3))*SIN(('OddsRatio_working_3-way'!Y314+2*PI())/3)</f>
        <v>-0.38528456173430237</v>
      </c>
      <c r="AK314" s="11">
        <f>'OddsRatio_working_3-way'!U314/(3*'OddsRatio_working_3-way'!X314^(1/3))*SIN(('OddsRatio_working_3-way'!Y314+4*PI())/3)</f>
        <v>0.58269189676106903</v>
      </c>
      <c r="AL314" s="11">
        <f>'OddsRatio_working_3-way'!Z314+'OddsRatio_working_3-way'!AF314</f>
        <v>1.1177229377630464</v>
      </c>
      <c r="AM314" s="11">
        <f>'OddsRatio_working_3-way'!AA314+'OddsRatio_working_3-way'!AG314</f>
        <v>-0.90078100293465435</v>
      </c>
      <c r="AN314" s="11">
        <f>'OddsRatio_working_3-way'!AB314+'OddsRatio_working_3-way'!AH314</f>
        <v>-0.21694193482839247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1.1177229377630464</v>
      </c>
      <c r="AS314" s="11">
        <f>IF(('OddsRatio_working_3-way'!X314=0),IF(Q314&gt;0,-Q314^(1/3),(-Q314)^(1/3)),'OddsRatio_working_3-way'!AM314-'OddsRatio_working_3-way'!R314/3)</f>
        <v>-0.90078100293465435</v>
      </c>
      <c r="AT314" s="11">
        <f>IF(('OddsRatio_working_3-way'!X314=0),IF(Q314&gt;0,-Q314^(1/3),(-Q314)^(1/3)),'OddsRatio_working_3-way'!AN314-'OddsRatio_working_3-way'!R314/3)</f>
        <v>-0.21694193482839247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3.21</v>
      </c>
      <c r="B315" s="4">
        <f>IF('True_Odds_Calculator_3-way'!B316="","",'True_Odds_Calculator_3-way'!B316)</f>
        <v>3.41</v>
      </c>
      <c r="C315" s="4">
        <f>IF('True_Odds_Calculator_3-way'!C316="","",'True_Odds_Calculator_3-way'!C316)</f>
        <v>2.4</v>
      </c>
      <c r="D315" s="9">
        <f t="shared" si="65"/>
        <v>0.30461405658360535</v>
      </c>
      <c r="E315" s="9">
        <f t="shared" si="66"/>
        <v>0.28657937180306658</v>
      </c>
      <c r="F315" s="9">
        <f t="shared" si="67"/>
        <v>0.40880657161332762</v>
      </c>
      <c r="G315" s="9">
        <f t="shared" si="68"/>
        <v>1.0329604502434755</v>
      </c>
      <c r="H315" s="9">
        <f t="shared" si="69"/>
        <v>3.2828425950380815</v>
      </c>
      <c r="I315" s="9">
        <f t="shared" si="70"/>
        <v>3.4894346850867768</v>
      </c>
      <c r="J315" s="9">
        <f t="shared" si="71"/>
        <v>2.446144630340866</v>
      </c>
      <c r="K315" s="11">
        <f t="shared" si="72"/>
        <v>0.3115264797507788</v>
      </c>
      <c r="L315" s="11">
        <f t="shared" si="73"/>
        <v>0.29325513196480935</v>
      </c>
      <c r="M315" s="11">
        <f t="shared" si="74"/>
        <v>0.41666666666666669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-0.28383549087498428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0.22915315348236664</v>
      </c>
      <c r="Q315" s="11">
        <f>2*'OddsRatio_working_3-way'!K315*'OddsRatio_working_3-way'!L315*'OddsRatio_working_3-way'!M315</f>
        <v>7.6130615774872623E-2</v>
      </c>
      <c r="R315" s="11">
        <f t="shared" si="75"/>
        <v>0</v>
      </c>
      <c r="S315" s="11">
        <f t="shared" si="76"/>
        <v>-0.80734496160417601</v>
      </c>
      <c r="T315" s="11">
        <f t="shared" si="77"/>
        <v>-0.26822091747647042</v>
      </c>
      <c r="U315" s="11">
        <f>'OddsRatio_working_3-way'!S315-'OddsRatio_working_3-way'!R315^2/3</f>
        <v>-0.80734496160417601</v>
      </c>
      <c r="V315" s="11">
        <f>'OddsRatio_working_3-way'!S315*'OddsRatio_working_3-way'!R315/3-2*'OddsRatio_working_3-way'!R315^3/27-'OddsRatio_working_3-way'!T315</f>
        <v>0.26822091747647042</v>
      </c>
      <c r="W315" s="11">
        <f>'OddsRatio_working_3-way'!V315^2+4*'OddsRatio_working_3-way'!U315^3/27</f>
        <v>-6.0178651815193662E-3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0.13960688177292596</v>
      </c>
      <c r="Y315" s="11">
        <f>IF('OddsRatio_working_3-way'!W315&gt;=0,IF('OddsRatio_working_3-way'!V315+SQRT('OddsRatio_working_3-way'!W315)&gt;0,0,PI()),ACOS('OddsRatio_working_3-way'!V315/(2*'OddsRatio_working_3-way'!X315)))</f>
        <v>0.28153794182824154</v>
      </c>
      <c r="Z315" s="11">
        <f>'OddsRatio_working_3-way'!X315^(1/3)*COS('OddsRatio_working_3-way'!Y315/3)</f>
        <v>0.51648022512173763</v>
      </c>
      <c r="AA315" s="11">
        <f>'OddsRatio_working_3-way'!X315^(1/3)*COS(('OddsRatio_working_3-way'!Y315+2*PI())/3)</f>
        <v>-0.30033967544094409</v>
      </c>
      <c r="AB315" s="11">
        <f>'OddsRatio_working_3-way'!X315^(1/3)*COS(('OddsRatio_working_3-way'!Y315+4*PI())/3)</f>
        <v>-0.21614054968079366</v>
      </c>
      <c r="AC315" s="11">
        <f>'OddsRatio_working_3-way'!X315^(1/3)*SIN('OddsRatio_working_3-way'!Y315/3)</f>
        <v>4.8612387923154067E-2</v>
      </c>
      <c r="AD315" s="11">
        <f>'OddsRatio_working_3-way'!X315^(1/3)*SIN(('OddsRatio_working_3-way'!Y315+2*PI())/3)</f>
        <v>0.42297880154615358</v>
      </c>
      <c r="AE315" s="11">
        <f>'OddsRatio_working_3-way'!X315^(1/3)*SIN(('OddsRatio_working_3-way'!Y315+4*PI())/3)</f>
        <v>-0.47159118946930756</v>
      </c>
      <c r="AF315" s="11">
        <f>-'OddsRatio_working_3-way'!U315/(3*'OddsRatio_working_3-way'!X315^(1/3))*COS(('OddsRatio_working_3-way'!Y315)/3)</f>
        <v>0.51648022512173775</v>
      </c>
      <c r="AG315" s="11">
        <f>-'OddsRatio_working_3-way'!U315/(3*'OddsRatio_working_3-way'!X315^(1/3))*COS(('OddsRatio_working_3-way'!Y315+2*PI())/3)</f>
        <v>-0.30033967544094414</v>
      </c>
      <c r="AH315" s="11">
        <f>-'OddsRatio_working_3-way'!U315/(3*'OddsRatio_working_3-way'!X315^(1/3))*COS(('OddsRatio_working_3-way'!Y315+4*PI())/3)</f>
        <v>-0.21614054968079369</v>
      </c>
      <c r="AI315" s="11">
        <f>'OddsRatio_working_3-way'!U315/(3*'OddsRatio_working_3-way'!X315^(1/3))*SIN(('OddsRatio_working_3-way'!Y315)/3)</f>
        <v>-4.8612387923154074E-2</v>
      </c>
      <c r="AJ315" s="11">
        <f>'OddsRatio_working_3-way'!U315/(3*'OddsRatio_working_3-way'!X315^(1/3))*SIN(('OddsRatio_working_3-way'!Y315+2*PI())/3)</f>
        <v>-0.42297880154615364</v>
      </c>
      <c r="AK315" s="11">
        <f>'OddsRatio_working_3-way'!U315/(3*'OddsRatio_working_3-way'!X315^(1/3))*SIN(('OddsRatio_working_3-way'!Y315+4*PI())/3)</f>
        <v>0.47159118946930767</v>
      </c>
      <c r="AL315" s="11">
        <f>'OddsRatio_working_3-way'!Z315+'OddsRatio_working_3-way'!AF315</f>
        <v>1.0329604502434755</v>
      </c>
      <c r="AM315" s="11">
        <f>'OddsRatio_working_3-way'!AA315+'OddsRatio_working_3-way'!AG315</f>
        <v>-0.60067935088188817</v>
      </c>
      <c r="AN315" s="11">
        <f>'OddsRatio_working_3-way'!AB315+'OddsRatio_working_3-way'!AH315</f>
        <v>-0.43228109936158732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1.0329604502434755</v>
      </c>
      <c r="AS315" s="11">
        <f>IF(('OddsRatio_working_3-way'!X315=0),IF(Q315&gt;0,-Q315^(1/3),(-Q315)^(1/3)),'OddsRatio_working_3-way'!AM315-'OddsRatio_working_3-way'!R315/3)</f>
        <v>-0.60067935088188817</v>
      </c>
      <c r="AT315" s="11">
        <f>IF(('OddsRatio_working_3-way'!X315=0),IF(Q315&gt;0,-Q315^(1/3),(-Q315)^(1/3)),'OddsRatio_working_3-way'!AN315-'OddsRatio_working_3-way'!R315/3)</f>
        <v>-0.43228109936158732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6.36</v>
      </c>
      <c r="B316" s="4">
        <f>IF('True_Odds_Calculator_3-way'!B317="","",'True_Odds_Calculator_3-way'!B317)</f>
        <v>4.1900000000000004</v>
      </c>
      <c r="C316" s="4">
        <f>IF('True_Odds_Calculator_3-way'!C317="","",'True_Odds_Calculator_3-way'!C317)</f>
        <v>1.59</v>
      </c>
      <c r="D316" s="9">
        <f t="shared" si="65"/>
        <v>0.15128688587256364</v>
      </c>
      <c r="E316" s="9">
        <f t="shared" si="66"/>
        <v>0.2304804670213178</v>
      </c>
      <c r="F316" s="9">
        <f t="shared" si="67"/>
        <v>0.61823264710611858</v>
      </c>
      <c r="G316" s="9">
        <f t="shared" si="68"/>
        <v>1.0466340026177265</v>
      </c>
      <c r="H316" s="9">
        <f t="shared" si="69"/>
        <v>6.6099582540310138</v>
      </c>
      <c r="I316" s="9">
        <f t="shared" si="70"/>
        <v>4.3387624683505486</v>
      </c>
      <c r="J316" s="9">
        <f t="shared" si="71"/>
        <v>1.6175140615444588</v>
      </c>
      <c r="K316" s="11">
        <f t="shared" si="72"/>
        <v>0.15723270440251572</v>
      </c>
      <c r="L316" s="11">
        <f t="shared" si="73"/>
        <v>0.2386634844868735</v>
      </c>
      <c r="M316" s="11">
        <f t="shared" si="74"/>
        <v>0.62893081761006286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-0.23808893998049052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0.2157138016900067</v>
      </c>
      <c r="Q316" s="11">
        <f>2*'OddsRatio_working_3-way'!K316*'OddsRatio_working_3-way'!L316*'OddsRatio_working_3-way'!M316</f>
        <v>4.720214478993582E-2</v>
      </c>
      <c r="R316" s="11">
        <f t="shared" si="75"/>
        <v>0</v>
      </c>
      <c r="S316" s="11">
        <f t="shared" si="76"/>
        <v>-0.90602193326444613</v>
      </c>
      <c r="T316" s="11">
        <f t="shared" si="77"/>
        <v>-0.19825425235545865</v>
      </c>
      <c r="U316" s="11">
        <f>'OddsRatio_working_3-way'!S316-'OddsRatio_working_3-way'!R316^2/3</f>
        <v>-0.90602193326444613</v>
      </c>
      <c r="V316" s="11">
        <f>'OddsRatio_working_3-way'!S316*'OddsRatio_working_3-way'!R316/3-2*'OddsRatio_working_3-way'!R316^3/27-'OddsRatio_working_3-way'!T316</f>
        <v>0.19825425235545865</v>
      </c>
      <c r="W316" s="11">
        <f>'OddsRatio_working_3-way'!V316^2+4*'OddsRatio_working_3-way'!U316^3/27</f>
        <v>-7.0877685222491937E-2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0.16596869719883461</v>
      </c>
      <c r="Y316" s="11">
        <f>IF('OddsRatio_working_3-way'!W316&gt;=0,IF('OddsRatio_working_3-way'!V316+SQRT('OddsRatio_working_3-way'!W316)&gt;0,0,PI()),ACOS('OddsRatio_working_3-way'!V316/(2*'OddsRatio_working_3-way'!X316)))</f>
        <v>0.93071086311215201</v>
      </c>
      <c r="Z316" s="11">
        <f>'OddsRatio_working_3-way'!X316^(1/3)*COS('OddsRatio_working_3-way'!Y316/3)</f>
        <v>0.52331700130886327</v>
      </c>
      <c r="AA316" s="11">
        <f>'OddsRatio_working_3-way'!X316^(1/3)*COS(('OddsRatio_working_3-way'!Y316+2*PI())/3)</f>
        <v>-0.40695120667209755</v>
      </c>
      <c r="AB316" s="11">
        <f>'OddsRatio_working_3-way'!X316^(1/3)*COS(('OddsRatio_working_3-way'!Y316+4*PI())/3)</f>
        <v>-0.11636579463676586</v>
      </c>
      <c r="AC316" s="11">
        <f>'OddsRatio_working_3-way'!X316^(1/3)*SIN('OddsRatio_working_3-way'!Y316/3)</f>
        <v>0.16776956586117728</v>
      </c>
      <c r="AD316" s="11">
        <f>'OddsRatio_working_3-way'!X316^(1/3)*SIN(('OddsRatio_working_3-way'!Y316+2*PI())/3)</f>
        <v>0.36932103443518133</v>
      </c>
      <c r="AE316" s="11">
        <f>'OddsRatio_working_3-way'!X316^(1/3)*SIN(('OddsRatio_working_3-way'!Y316+4*PI())/3)</f>
        <v>-0.53709060029635847</v>
      </c>
      <c r="AF316" s="11">
        <f>-'OddsRatio_working_3-way'!U316/(3*'OddsRatio_working_3-way'!X316^(1/3))*COS(('OddsRatio_working_3-way'!Y316)/3)</f>
        <v>0.52331700130886338</v>
      </c>
      <c r="AG316" s="11">
        <f>-'OddsRatio_working_3-way'!U316/(3*'OddsRatio_working_3-way'!X316^(1/3))*COS(('OddsRatio_working_3-way'!Y316+2*PI())/3)</f>
        <v>-0.40695120667209761</v>
      </c>
      <c r="AH316" s="11">
        <f>-'OddsRatio_working_3-way'!U316/(3*'OddsRatio_working_3-way'!X316^(1/3))*COS(('OddsRatio_working_3-way'!Y316+4*PI())/3)</f>
        <v>-0.11636579463676587</v>
      </c>
      <c r="AI316" s="11">
        <f>'OddsRatio_working_3-way'!U316/(3*'OddsRatio_working_3-way'!X316^(1/3))*SIN(('OddsRatio_working_3-way'!Y316)/3)</f>
        <v>-0.16776956586117731</v>
      </c>
      <c r="AJ316" s="11">
        <f>'OddsRatio_working_3-way'!U316/(3*'OddsRatio_working_3-way'!X316^(1/3))*SIN(('OddsRatio_working_3-way'!Y316+2*PI())/3)</f>
        <v>-0.36932103443518138</v>
      </c>
      <c r="AK316" s="11">
        <f>'OddsRatio_working_3-way'!U316/(3*'OddsRatio_working_3-way'!X316^(1/3))*SIN(('OddsRatio_working_3-way'!Y316+4*PI())/3)</f>
        <v>0.53709060029635858</v>
      </c>
      <c r="AL316" s="11">
        <f>'OddsRatio_working_3-way'!Z316+'OddsRatio_working_3-way'!AF316</f>
        <v>1.0466340026177265</v>
      </c>
      <c r="AM316" s="11">
        <f>'OddsRatio_working_3-way'!AA316+'OddsRatio_working_3-way'!AG316</f>
        <v>-0.81390241334419522</v>
      </c>
      <c r="AN316" s="11">
        <f>'OddsRatio_working_3-way'!AB316+'OddsRatio_working_3-way'!AH316</f>
        <v>-0.23273158927353171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1.0466340026177265</v>
      </c>
      <c r="AS316" s="11">
        <f>IF(('OddsRatio_working_3-way'!X316=0),IF(Q316&gt;0,-Q316^(1/3),(-Q316)^(1/3)),'OddsRatio_working_3-way'!AM316-'OddsRatio_working_3-way'!R316/3)</f>
        <v>-0.81390241334419522</v>
      </c>
      <c r="AT316" s="11">
        <f>IF(('OddsRatio_working_3-way'!X316=0),IF(Q316&gt;0,-Q316^(1/3),(-Q316)^(1/3)),'OddsRatio_working_3-way'!AN316-'OddsRatio_working_3-way'!R316/3)</f>
        <v>-0.23273158927353171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1.34</v>
      </c>
      <c r="B317" s="4">
        <f>IF('True_Odds_Calculator_3-way'!B318="","",'True_Odds_Calculator_3-way'!B318)</f>
        <v>5.25</v>
      </c>
      <c r="C317" s="4">
        <f>IF('True_Odds_Calculator_3-way'!C318="","",'True_Odds_Calculator_3-way'!C318)</f>
        <v>10.94</v>
      </c>
      <c r="D317" s="9">
        <f t="shared" si="65"/>
        <v>0.73350096034781043</v>
      </c>
      <c r="E317" s="9">
        <f t="shared" si="66"/>
        <v>0.18045462901499501</v>
      </c>
      <c r="F317" s="9">
        <f t="shared" si="67"/>
        <v>8.6044410637194521E-2</v>
      </c>
      <c r="G317" s="9">
        <f t="shared" si="68"/>
        <v>1.0686021521876534</v>
      </c>
      <c r="H317" s="9">
        <f t="shared" si="69"/>
        <v>1.3633247317438022</v>
      </c>
      <c r="I317" s="9">
        <f t="shared" si="70"/>
        <v>5.5415591467975274</v>
      </c>
      <c r="J317" s="9">
        <f t="shared" si="71"/>
        <v>11.621905392745276</v>
      </c>
      <c r="K317" s="11">
        <f t="shared" si="72"/>
        <v>0.74626865671641784</v>
      </c>
      <c r="L317" s="11">
        <f t="shared" si="73"/>
        <v>0.19047619047619047</v>
      </c>
      <c r="M317" s="11">
        <f t="shared" si="74"/>
        <v>9.1407678244972576E-2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-0.18662628357299416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0.18879226224583529</v>
      </c>
      <c r="Q317" s="11">
        <f>2*'OddsRatio_working_3-way'!K317*'OddsRatio_working_3-way'!L317*'OddsRatio_working_3-way'!M317</f>
        <v>2.5986546764739892E-2</v>
      </c>
      <c r="R317" s="11">
        <f t="shared" si="75"/>
        <v>0</v>
      </c>
      <c r="S317" s="11">
        <f t="shared" si="76"/>
        <v>-1.0116059679878582</v>
      </c>
      <c r="T317" s="11">
        <f t="shared" si="77"/>
        <v>-0.13924376710087522</v>
      </c>
      <c r="U317" s="11">
        <f>'OddsRatio_working_3-way'!S317-'OddsRatio_working_3-way'!R317^2/3</f>
        <v>-1.0116059679878582</v>
      </c>
      <c r="V317" s="11">
        <f>'OddsRatio_working_3-way'!S317*'OddsRatio_working_3-way'!R317/3-2*'OddsRatio_working_3-way'!R317^3/27-'OddsRatio_working_3-way'!T317</f>
        <v>0.13924376710087522</v>
      </c>
      <c r="W317" s="11">
        <f>'OddsRatio_working_3-way'!V317^2+4*'OddsRatio_working_3-way'!U317^3/27</f>
        <v>-0.13397762706411678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0.19581014640498048</v>
      </c>
      <c r="Y317" s="11">
        <f>IF('OddsRatio_working_3-way'!W317&gt;=0,IF('OddsRatio_working_3-way'!V317+SQRT('OddsRatio_working_3-way'!W317)&gt;0,0,PI()),ACOS('OddsRatio_working_3-way'!V317/(2*'OddsRatio_working_3-way'!X317)))</f>
        <v>1.2072852084066759</v>
      </c>
      <c r="Z317" s="11">
        <f>'OddsRatio_working_3-way'!X317^(1/3)*COS('OddsRatio_working_3-way'!Y317/3)</f>
        <v>0.53430107609382682</v>
      </c>
      <c r="AA317" s="11">
        <f>'OddsRatio_working_3-way'!X317^(1/3)*COS(('OddsRatio_working_3-way'!Y317+2*PI())/3)</f>
        <v>-0.46411058998815996</v>
      </c>
      <c r="AB317" s="11">
        <f>'OddsRatio_working_3-way'!X317^(1/3)*COS(('OddsRatio_working_3-way'!Y317+4*PI())/3)</f>
        <v>-7.0190486105666763E-2</v>
      </c>
      <c r="AC317" s="11">
        <f>'OddsRatio_working_3-way'!X317^(1/3)*SIN('OddsRatio_working_3-way'!Y317/3)</f>
        <v>0.22742987801576284</v>
      </c>
      <c r="AD317" s="11">
        <f>'OddsRatio_working_3-way'!X317^(1/3)*SIN(('OddsRatio_working_3-way'!Y317+2*PI())/3)</f>
        <v>0.34900336615873512</v>
      </c>
      <c r="AE317" s="11">
        <f>'OddsRatio_working_3-way'!X317^(1/3)*SIN(('OddsRatio_working_3-way'!Y317+4*PI())/3)</f>
        <v>-0.57643324417449793</v>
      </c>
      <c r="AF317" s="11">
        <f>-'OddsRatio_working_3-way'!U317/(3*'OddsRatio_working_3-way'!X317^(1/3))*COS(('OddsRatio_working_3-way'!Y317)/3)</f>
        <v>0.53430107609382671</v>
      </c>
      <c r="AG317" s="11">
        <f>-'OddsRatio_working_3-way'!U317/(3*'OddsRatio_working_3-way'!X317^(1/3))*COS(('OddsRatio_working_3-way'!Y317+2*PI())/3)</f>
        <v>-0.46411058998815991</v>
      </c>
      <c r="AH317" s="11">
        <f>-'OddsRatio_working_3-way'!U317/(3*'OddsRatio_working_3-way'!X317^(1/3))*COS(('OddsRatio_working_3-way'!Y317+4*PI())/3)</f>
        <v>-7.019048610566675E-2</v>
      </c>
      <c r="AI317" s="11">
        <f>'OddsRatio_working_3-way'!U317/(3*'OddsRatio_working_3-way'!X317^(1/3))*SIN(('OddsRatio_working_3-way'!Y317)/3)</f>
        <v>-0.22742987801576278</v>
      </c>
      <c r="AJ317" s="11">
        <f>'OddsRatio_working_3-way'!U317/(3*'OddsRatio_working_3-way'!X317^(1/3))*SIN(('OddsRatio_working_3-way'!Y317+2*PI())/3)</f>
        <v>-0.34900336615873506</v>
      </c>
      <c r="AK317" s="11">
        <f>'OddsRatio_working_3-way'!U317/(3*'OddsRatio_working_3-way'!X317^(1/3))*SIN(('OddsRatio_working_3-way'!Y317+4*PI())/3)</f>
        <v>0.57643324417449782</v>
      </c>
      <c r="AL317" s="11">
        <f>'OddsRatio_working_3-way'!Z317+'OddsRatio_working_3-way'!AF317</f>
        <v>1.0686021521876534</v>
      </c>
      <c r="AM317" s="11">
        <f>'OddsRatio_working_3-way'!AA317+'OddsRatio_working_3-way'!AG317</f>
        <v>-0.92822117997631981</v>
      </c>
      <c r="AN317" s="11">
        <f>'OddsRatio_working_3-way'!AB317+'OddsRatio_working_3-way'!AH317</f>
        <v>-0.1403809722113335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1.0686021521876534</v>
      </c>
      <c r="AS317" s="11">
        <f>IF(('OddsRatio_working_3-way'!X317=0),IF(Q317&gt;0,-Q317^(1/3),(-Q317)^(1/3)),'OddsRatio_working_3-way'!AM317-'OddsRatio_working_3-way'!R317/3)</f>
        <v>-0.92822117997631981</v>
      </c>
      <c r="AT317" s="11">
        <f>IF(('OddsRatio_working_3-way'!X317=0),IF(Q317&gt;0,-Q317^(1/3),(-Q317)^(1/3)),'OddsRatio_working_3-way'!AN317-'OddsRatio_working_3-way'!R317/3)</f>
        <v>-0.1403809722113335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2.6</v>
      </c>
      <c r="B318" s="4">
        <f>IF('True_Odds_Calculator_3-way'!B319="","",'True_Odds_Calculator_3-way'!B319)</f>
        <v>3.79</v>
      </c>
      <c r="C318" s="4">
        <f>IF('True_Odds_Calculator_3-way'!C319="","",'True_Odds_Calculator_3-way'!C319)</f>
        <v>2.68</v>
      </c>
      <c r="D318" s="9">
        <f t="shared" si="65"/>
        <v>0.37691499841508791</v>
      </c>
      <c r="E318" s="9">
        <f t="shared" si="66"/>
        <v>0.25755773116332237</v>
      </c>
      <c r="F318" s="9">
        <f t="shared" si="67"/>
        <v>0.36552727042158967</v>
      </c>
      <c r="G318" s="9">
        <f t="shared" si="68"/>
        <v>1.0331988051101688</v>
      </c>
      <c r="H318" s="9">
        <f t="shared" si="69"/>
        <v>2.6531180881762704</v>
      </c>
      <c r="I318" s="9">
        <f t="shared" si="70"/>
        <v>3.8826246662573705</v>
      </c>
      <c r="J318" s="9">
        <f t="shared" si="71"/>
        <v>2.7357739925850839</v>
      </c>
      <c r="K318" s="11">
        <f t="shared" si="72"/>
        <v>0.38461538461538458</v>
      </c>
      <c r="L318" s="11">
        <f t="shared" si="73"/>
        <v>0.26385224274406333</v>
      </c>
      <c r="M318" s="11">
        <f t="shared" si="74"/>
        <v>0.37313432835820892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-0.28397892817220982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0.22984832282670267</v>
      </c>
      <c r="Q318" s="11">
        <f>2*'OddsRatio_working_3-way'!K318*'OddsRatio_working_3-way'!L318*'OddsRatio_working_3-way'!M318</f>
        <v>7.5732561063163978E-2</v>
      </c>
      <c r="R318" s="11">
        <f t="shared" si="75"/>
        <v>0</v>
      </c>
      <c r="S318" s="11">
        <f t="shared" si="76"/>
        <v>-0.80938513398190803</v>
      </c>
      <c r="T318" s="11">
        <f t="shared" si="77"/>
        <v>-0.26668373442566984</v>
      </c>
      <c r="U318" s="11">
        <f>'OddsRatio_working_3-way'!S318-'OddsRatio_working_3-way'!R318^2/3</f>
        <v>-0.80938513398190803</v>
      </c>
      <c r="V318" s="11">
        <f>'OddsRatio_working_3-way'!S318*'OddsRatio_working_3-way'!R318/3-2*'OddsRatio_working_3-way'!R318^3/27-'OddsRatio_working_3-way'!T318</f>
        <v>0.26668373442566984</v>
      </c>
      <c r="W318" s="11">
        <f>'OddsRatio_working_3-way'!V318^2+4*'OddsRatio_working_3-way'!U318^3/27</f>
        <v>-7.4326269291444813E-3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0.14013639885515619</v>
      </c>
      <c r="Y318" s="11">
        <f>IF('OddsRatio_working_3-way'!W318&gt;=0,IF('OddsRatio_working_3-way'!V318+SQRT('OddsRatio_working_3-way'!W318)&gt;0,0,PI()),ACOS('OddsRatio_working_3-way'!V318/(2*'OddsRatio_working_3-way'!X318)))</f>
        <v>0.31267260288251753</v>
      </c>
      <c r="Z318" s="11">
        <f>'OddsRatio_working_3-way'!X318^(1/3)*COS('OddsRatio_working_3-way'!Y318/3)</f>
        <v>0.51659940255508441</v>
      </c>
      <c r="AA318" s="11">
        <f>'OddsRatio_working_3-way'!X318^(1/3)*COS(('OddsRatio_working_3-way'!Y318+2*PI())/3)</f>
        <v>-0.30509795397221501</v>
      </c>
      <c r="AB318" s="11">
        <f>'OddsRatio_working_3-way'!X318^(1/3)*COS(('OddsRatio_working_3-way'!Y318+4*PI())/3)</f>
        <v>-0.21150144858286948</v>
      </c>
      <c r="AC318" s="11">
        <f>'OddsRatio_working_3-way'!X318^(1/3)*SIN('OddsRatio_working_3-way'!Y318/3)</f>
        <v>5.4037967581746983E-2</v>
      </c>
      <c r="AD318" s="11">
        <f>'OddsRatio_working_3-way'!X318^(1/3)*SIN(('OddsRatio_working_3-way'!Y318+2*PI())/3)</f>
        <v>0.42036922240169322</v>
      </c>
      <c r="AE318" s="11">
        <f>'OddsRatio_working_3-way'!X318^(1/3)*SIN(('OddsRatio_working_3-way'!Y318+4*PI())/3)</f>
        <v>-0.47440718998344017</v>
      </c>
      <c r="AF318" s="11">
        <f>-'OddsRatio_working_3-way'!U318/(3*'OddsRatio_working_3-way'!X318^(1/3))*COS(('OddsRatio_working_3-way'!Y318)/3)</f>
        <v>0.5165994025550843</v>
      </c>
      <c r="AG318" s="11">
        <f>-'OddsRatio_working_3-way'!U318/(3*'OddsRatio_working_3-way'!X318^(1/3))*COS(('OddsRatio_working_3-way'!Y318+2*PI())/3)</f>
        <v>-0.30509795397221495</v>
      </c>
      <c r="AH318" s="11">
        <f>-'OddsRatio_working_3-way'!U318/(3*'OddsRatio_working_3-way'!X318^(1/3))*COS(('OddsRatio_working_3-way'!Y318+4*PI())/3)</f>
        <v>-0.21150144858286943</v>
      </c>
      <c r="AI318" s="11">
        <f>'OddsRatio_working_3-way'!U318/(3*'OddsRatio_working_3-way'!X318^(1/3))*SIN(('OddsRatio_working_3-way'!Y318)/3)</f>
        <v>-5.4037967581746969E-2</v>
      </c>
      <c r="AJ318" s="11">
        <f>'OddsRatio_working_3-way'!U318/(3*'OddsRatio_working_3-way'!X318^(1/3))*SIN(('OddsRatio_working_3-way'!Y318+2*PI())/3)</f>
        <v>-0.42036922240169317</v>
      </c>
      <c r="AK318" s="11">
        <f>'OddsRatio_working_3-way'!U318/(3*'OddsRatio_working_3-way'!X318^(1/3))*SIN(('OddsRatio_working_3-way'!Y318+4*PI())/3)</f>
        <v>0.47440718998344006</v>
      </c>
      <c r="AL318" s="11">
        <f>'OddsRatio_working_3-way'!Z318+'OddsRatio_working_3-way'!AF318</f>
        <v>1.0331988051101688</v>
      </c>
      <c r="AM318" s="11">
        <f>'OddsRatio_working_3-way'!AA318+'OddsRatio_working_3-way'!AG318</f>
        <v>-0.61019590794442991</v>
      </c>
      <c r="AN318" s="11">
        <f>'OddsRatio_working_3-way'!AB318+'OddsRatio_working_3-way'!AH318</f>
        <v>-0.42300289716573891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1.0331988051101688</v>
      </c>
      <c r="AS318" s="11">
        <f>IF(('OddsRatio_working_3-way'!X318=0),IF(Q318&gt;0,-Q318^(1/3),(-Q318)^(1/3)),'OddsRatio_working_3-way'!AM318-'OddsRatio_working_3-way'!R318/3)</f>
        <v>-0.61019590794442991</v>
      </c>
      <c r="AT318" s="11">
        <f>IF(('OddsRatio_working_3-way'!X318=0),IF(Q318&gt;0,-Q318^(1/3),(-Q318)^(1/3)),'OddsRatio_working_3-way'!AN318-'OddsRatio_working_3-way'!R318/3)</f>
        <v>-0.42300289716573891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1.35</v>
      </c>
      <c r="B319" s="4">
        <f>IF('True_Odds_Calculator_3-way'!B320="","",'True_Odds_Calculator_3-way'!B320)</f>
        <v>5.64</v>
      </c>
      <c r="C319" s="4">
        <f>IF('True_Odds_Calculator_3-way'!C320="","",'True_Odds_Calculator_3-way'!C320)</f>
        <v>9.09</v>
      </c>
      <c r="D319" s="9">
        <f t="shared" si="65"/>
        <v>0.72811364355023511</v>
      </c>
      <c r="E319" s="9">
        <f t="shared" si="66"/>
        <v>0.16805660831470279</v>
      </c>
      <c r="F319" s="9">
        <f t="shared" si="67"/>
        <v>0.10382974813506216</v>
      </c>
      <c r="G319" s="9">
        <f t="shared" si="68"/>
        <v>1.066891368080026</v>
      </c>
      <c r="H319" s="9">
        <f t="shared" si="69"/>
        <v>1.373411978828009</v>
      </c>
      <c r="I319" s="9">
        <f t="shared" si="70"/>
        <v>5.9503759478913203</v>
      </c>
      <c r="J319" s="9">
        <f t="shared" si="71"/>
        <v>9.6311511677674098</v>
      </c>
      <c r="K319" s="11">
        <f t="shared" si="72"/>
        <v>0.7407407407407407</v>
      </c>
      <c r="L319" s="11">
        <f t="shared" si="73"/>
        <v>0.1773049645390071</v>
      </c>
      <c r="M319" s="11">
        <f t="shared" si="74"/>
        <v>0.11001100110011001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-0.18982691544699515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0.18898658975432614</v>
      </c>
      <c r="Q319" s="11">
        <f>2*'OddsRatio_working_3-way'!K319*'OddsRatio_working_3-way'!L319*'OddsRatio_working_3-way'!M319</f>
        <v>2.8897032072526928E-2</v>
      </c>
      <c r="R319" s="11">
        <f t="shared" si="75"/>
        <v>0</v>
      </c>
      <c r="S319" s="11">
        <f t="shared" si="76"/>
        <v>-0.99557320050905185</v>
      </c>
      <c r="T319" s="11">
        <f t="shared" si="77"/>
        <v>-0.1522283181206501</v>
      </c>
      <c r="U319" s="11">
        <f>'OddsRatio_working_3-way'!S319-'OddsRatio_working_3-way'!R319^2/3</f>
        <v>-0.99557320050905185</v>
      </c>
      <c r="V319" s="11">
        <f>'OddsRatio_working_3-way'!S319*'OddsRatio_working_3-way'!R319/3-2*'OddsRatio_working_3-way'!R319^3/27-'OddsRatio_working_3-way'!T319</f>
        <v>0.1522283181206501</v>
      </c>
      <c r="W319" s="11">
        <f>'OddsRatio_working_3-way'!V319^2+4*'OddsRatio_working_3-way'!U319^3/27</f>
        <v>-0.1230159175974679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0.19117359809562467</v>
      </c>
      <c r="Y319" s="11">
        <f>IF('OddsRatio_working_3-way'!W319&gt;=0,IF('OddsRatio_working_3-way'!V319+SQRT('OddsRatio_working_3-way'!W319)&gt;0,0,PI()),ACOS('OddsRatio_working_3-way'!V319/(2*'OddsRatio_working_3-way'!X319)))</f>
        <v>1.1613062843805075</v>
      </c>
      <c r="Z319" s="11">
        <f>'OddsRatio_working_3-way'!X319^(1/3)*COS('OddsRatio_working_3-way'!Y319/3)</f>
        <v>0.53344568404001313</v>
      </c>
      <c r="AA319" s="11">
        <f>'OddsRatio_working_3-way'!X319^(1/3)*COS(('OddsRatio_working_3-way'!Y319+2*PI())/3)</f>
        <v>-0.45505785406390359</v>
      </c>
      <c r="AB319" s="11">
        <f>'OddsRatio_working_3-way'!X319^(1/3)*COS(('OddsRatio_working_3-way'!Y319+4*PI())/3)</f>
        <v>-7.8387829976109283E-2</v>
      </c>
      <c r="AC319" s="11">
        <f>'OddsRatio_working_3-way'!X319^(1/3)*SIN('OddsRatio_working_3-way'!Y319/3)</f>
        <v>0.2174705398027508</v>
      </c>
      <c r="AD319" s="11">
        <f>'OddsRatio_working_3-way'!X319^(1/3)*SIN(('OddsRatio_working_3-way'!Y319+2*PI())/3)</f>
        <v>0.35324224401644316</v>
      </c>
      <c r="AE319" s="11">
        <f>'OddsRatio_working_3-way'!X319^(1/3)*SIN(('OddsRatio_working_3-way'!Y319+4*PI())/3)</f>
        <v>-0.57071278381919388</v>
      </c>
      <c r="AF319" s="11">
        <f>-'OddsRatio_working_3-way'!U319/(3*'OddsRatio_working_3-way'!X319^(1/3))*COS(('OddsRatio_working_3-way'!Y319)/3)</f>
        <v>0.53344568404001302</v>
      </c>
      <c r="AG319" s="11">
        <f>-'OddsRatio_working_3-way'!U319/(3*'OddsRatio_working_3-way'!X319^(1/3))*COS(('OddsRatio_working_3-way'!Y319+2*PI())/3)</f>
        <v>-0.45505785406390348</v>
      </c>
      <c r="AH319" s="11">
        <f>-'OddsRatio_working_3-way'!U319/(3*'OddsRatio_working_3-way'!X319^(1/3))*COS(('OddsRatio_working_3-way'!Y319+4*PI())/3)</f>
        <v>-7.8387829976109269E-2</v>
      </c>
      <c r="AI319" s="11">
        <f>'OddsRatio_working_3-way'!U319/(3*'OddsRatio_working_3-way'!X319^(1/3))*SIN(('OddsRatio_working_3-way'!Y319)/3)</f>
        <v>-0.21747053980275075</v>
      </c>
      <c r="AJ319" s="11">
        <f>'OddsRatio_working_3-way'!U319/(3*'OddsRatio_working_3-way'!X319^(1/3))*SIN(('OddsRatio_working_3-way'!Y319+2*PI())/3)</f>
        <v>-0.35324224401644311</v>
      </c>
      <c r="AK319" s="11">
        <f>'OddsRatio_working_3-way'!U319/(3*'OddsRatio_working_3-way'!X319^(1/3))*SIN(('OddsRatio_working_3-way'!Y319+4*PI())/3)</f>
        <v>0.57071278381919377</v>
      </c>
      <c r="AL319" s="11">
        <f>'OddsRatio_working_3-way'!Z319+'OddsRatio_working_3-way'!AF319</f>
        <v>1.066891368080026</v>
      </c>
      <c r="AM319" s="11">
        <f>'OddsRatio_working_3-way'!AA319+'OddsRatio_working_3-way'!AG319</f>
        <v>-0.91011570812780707</v>
      </c>
      <c r="AN319" s="11">
        <f>'OddsRatio_working_3-way'!AB319+'OddsRatio_working_3-way'!AH319</f>
        <v>-0.15677565995221854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1.066891368080026</v>
      </c>
      <c r="AS319" s="11">
        <f>IF(('OddsRatio_working_3-way'!X319=0),IF(Q319&gt;0,-Q319^(1/3),(-Q319)^(1/3)),'OddsRatio_working_3-way'!AM319-'OddsRatio_working_3-way'!R319/3)</f>
        <v>-0.91011570812780707</v>
      </c>
      <c r="AT319" s="11">
        <f>IF(('OddsRatio_working_3-way'!X319=0),IF(Q319&gt;0,-Q319^(1/3),(-Q319)^(1/3)),'OddsRatio_working_3-way'!AN319-'OddsRatio_working_3-way'!R319/3)</f>
        <v>-0.15677565995221854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2.56</v>
      </c>
      <c r="B320" s="4">
        <f>IF('True_Odds_Calculator_3-way'!B321="","",'True_Odds_Calculator_3-way'!B321)</f>
        <v>3.49</v>
      </c>
      <c r="C320" s="4">
        <f>IF('True_Odds_Calculator_3-way'!C321="","",'True_Odds_Calculator_3-way'!C321)</f>
        <v>2.85</v>
      </c>
      <c r="D320" s="9">
        <f t="shared" si="65"/>
        <v>0.38064927866417397</v>
      </c>
      <c r="E320" s="9">
        <f t="shared" si="66"/>
        <v>0.27800278053960398</v>
      </c>
      <c r="F320" s="9">
        <f t="shared" si="67"/>
        <v>0.34134794079622183</v>
      </c>
      <c r="G320" s="9">
        <f t="shared" si="68"/>
        <v>1.0430065559489994</v>
      </c>
      <c r="H320" s="9">
        <f t="shared" si="69"/>
        <v>2.6270902272804393</v>
      </c>
      <c r="I320" s="9">
        <f t="shared" si="70"/>
        <v>3.5970863243130085</v>
      </c>
      <c r="J320" s="9">
        <f t="shared" si="71"/>
        <v>2.9295621285056495</v>
      </c>
      <c r="K320" s="11">
        <f t="shared" si="72"/>
        <v>0.390625</v>
      </c>
      <c r="L320" s="11">
        <f t="shared" si="73"/>
        <v>0.28653295128939826</v>
      </c>
      <c r="M320" s="11">
        <f t="shared" si="74"/>
        <v>0.35087719298245612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-0.282218462524506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0.23170838988588949</v>
      </c>
      <c r="Q320" s="11">
        <f>2*'OddsRatio_working_3-way'!K320*'OddsRatio_working_3-way'!L320*'OddsRatio_working_3-way'!M320</f>
        <v>7.8545216910471019E-2</v>
      </c>
      <c r="R320" s="11">
        <f t="shared" si="75"/>
        <v>0</v>
      </c>
      <c r="S320" s="11">
        <f t="shared" si="76"/>
        <v>-0.8210249174104598</v>
      </c>
      <c r="T320" s="11">
        <f t="shared" si="77"/>
        <v>-0.27831353132557962</v>
      </c>
      <c r="U320" s="11">
        <f>'OddsRatio_working_3-way'!S320-'OddsRatio_working_3-way'!R320^2/3</f>
        <v>-0.8210249174104598</v>
      </c>
      <c r="V320" s="11">
        <f>'OddsRatio_working_3-way'!S320*'OddsRatio_working_3-way'!R320/3-2*'OddsRatio_working_3-way'!R320^3/27-'OddsRatio_working_3-way'!T320</f>
        <v>0.27831353132557962</v>
      </c>
      <c r="W320" s="11">
        <f>'OddsRatio_working_3-way'!V320^2+4*'OddsRatio_working_3-way'!U320^3/27</f>
        <v>-4.5324002956081966E-3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0.14317019767965206</v>
      </c>
      <c r="Y320" s="11">
        <f>IF('OddsRatio_working_3-way'!W320&gt;=0,IF('OddsRatio_working_3-way'!V320+SQRT('OddsRatio_working_3-way'!W320)&gt;0,0,PI()),ACOS('OddsRatio_working_3-way'!V320/(2*'OddsRatio_working_3-way'!X320)))</f>
        <v>0.23733753587274165</v>
      </c>
      <c r="Z320" s="11">
        <f>'OddsRatio_working_3-way'!X320^(1/3)*COS('OddsRatio_working_3-way'!Y320/3)</f>
        <v>0.52150327797449969</v>
      </c>
      <c r="AA320" s="11">
        <f>'OddsRatio_working_3-way'!X320^(1/3)*COS(('OddsRatio_working_3-way'!Y320+2*PI())/3)</f>
        <v>-0.29655635444490658</v>
      </c>
      <c r="AB320" s="11">
        <f>'OddsRatio_working_3-way'!X320^(1/3)*COS(('OddsRatio_working_3-way'!Y320+4*PI())/3)</f>
        <v>-0.22494692352959317</v>
      </c>
      <c r="AC320" s="11">
        <f>'OddsRatio_working_3-way'!X320^(1/3)*SIN('OddsRatio_working_3-way'!Y320/3)</f>
        <v>4.134372421547227E-2</v>
      </c>
      <c r="AD320" s="11">
        <f>'OddsRatio_working_3-way'!X320^(1/3)*SIN(('OddsRatio_working_3-way'!Y320+2*PI())/3)</f>
        <v>0.43096322477503834</v>
      </c>
      <c r="AE320" s="11">
        <f>'OddsRatio_working_3-way'!X320^(1/3)*SIN(('OddsRatio_working_3-way'!Y320+4*PI())/3)</f>
        <v>-0.47230694899051046</v>
      </c>
      <c r="AF320" s="11">
        <f>-'OddsRatio_working_3-way'!U320/(3*'OddsRatio_working_3-way'!X320^(1/3))*COS(('OddsRatio_working_3-way'!Y320)/3)</f>
        <v>0.52150327797449958</v>
      </c>
      <c r="AG320" s="11">
        <f>-'OddsRatio_working_3-way'!U320/(3*'OddsRatio_working_3-way'!X320^(1/3))*COS(('OddsRatio_working_3-way'!Y320+2*PI())/3)</f>
        <v>-0.29655635444490652</v>
      </c>
      <c r="AH320" s="11">
        <f>-'OddsRatio_working_3-way'!U320/(3*'OddsRatio_working_3-way'!X320^(1/3))*COS(('OddsRatio_working_3-way'!Y320+4*PI())/3)</f>
        <v>-0.22494692352959314</v>
      </c>
      <c r="AI320" s="11">
        <f>'OddsRatio_working_3-way'!U320/(3*'OddsRatio_working_3-way'!X320^(1/3))*SIN(('OddsRatio_working_3-way'!Y320)/3)</f>
        <v>-4.1343724215472263E-2</v>
      </c>
      <c r="AJ320" s="11">
        <f>'OddsRatio_working_3-way'!U320/(3*'OddsRatio_working_3-way'!X320^(1/3))*SIN(('OddsRatio_working_3-way'!Y320+2*PI())/3)</f>
        <v>-0.43096322477503823</v>
      </c>
      <c r="AK320" s="11">
        <f>'OddsRatio_working_3-way'!U320/(3*'OddsRatio_working_3-way'!X320^(1/3))*SIN(('OddsRatio_working_3-way'!Y320+4*PI())/3)</f>
        <v>0.47230694899051034</v>
      </c>
      <c r="AL320" s="11">
        <f>'OddsRatio_working_3-way'!Z320+'OddsRatio_working_3-way'!AF320</f>
        <v>1.0430065559489994</v>
      </c>
      <c r="AM320" s="11">
        <f>'OddsRatio_working_3-way'!AA320+'OddsRatio_working_3-way'!AG320</f>
        <v>-0.59311270888981316</v>
      </c>
      <c r="AN320" s="11">
        <f>'OddsRatio_working_3-way'!AB320+'OddsRatio_working_3-way'!AH320</f>
        <v>-0.44989384705918634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1.0430065559489994</v>
      </c>
      <c r="AS320" s="11">
        <f>IF(('OddsRatio_working_3-way'!X320=0),IF(Q320&gt;0,-Q320^(1/3),(-Q320)^(1/3)),'OddsRatio_working_3-way'!AM320-'OddsRatio_working_3-way'!R320/3)</f>
        <v>-0.59311270888981316</v>
      </c>
      <c r="AT320" s="11">
        <f>IF(('OddsRatio_working_3-way'!X320=0),IF(Q320&gt;0,-Q320^(1/3),(-Q320)^(1/3)),'OddsRatio_working_3-way'!AN320-'OddsRatio_working_3-way'!R320/3)</f>
        <v>-0.44989384705918634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1.56</v>
      </c>
      <c r="B321" s="4">
        <f>IF('True_Odds_Calculator_3-way'!B322="","",'True_Odds_Calculator_3-way'!B322)</f>
        <v>4.6900000000000004</v>
      </c>
      <c r="C321" s="4">
        <f>IF('True_Odds_Calculator_3-way'!C322="","",'True_Odds_Calculator_3-way'!C322)</f>
        <v>5.6</v>
      </c>
      <c r="D321" s="9">
        <f t="shared" si="65"/>
        <v>0.62694319492162898</v>
      </c>
      <c r="E321" s="9">
        <f t="shared" si="66"/>
        <v>0.20321510256623901</v>
      </c>
      <c r="F321" s="9">
        <f t="shared" si="67"/>
        <v>0.16984170251213199</v>
      </c>
      <c r="G321" s="9">
        <f t="shared" si="68"/>
        <v>1.0625729278306495</v>
      </c>
      <c r="H321" s="9">
        <f t="shared" si="69"/>
        <v>1.5950408395851636</v>
      </c>
      <c r="I321" s="9">
        <f t="shared" si="70"/>
        <v>4.9208941036950975</v>
      </c>
      <c r="J321" s="9">
        <f t="shared" si="71"/>
        <v>5.8878354680209881</v>
      </c>
      <c r="K321" s="11">
        <f t="shared" si="72"/>
        <v>0.64102564102564097</v>
      </c>
      <c r="L321" s="11">
        <f t="shared" si="73"/>
        <v>0.21321961620469082</v>
      </c>
      <c r="M321" s="11">
        <f t="shared" si="74"/>
        <v>0.17857142857142858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-0.23199934393964239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0.21600201504252675</v>
      </c>
      <c r="Q321" s="11">
        <f>2*'OddsRatio_working_3-way'!K321*'OddsRatio_working_3-way'!L321*'OddsRatio_working_3-way'!M321</f>
        <v>4.8814014698876099E-2</v>
      </c>
      <c r="R321" s="11">
        <f t="shared" si="75"/>
        <v>0</v>
      </c>
      <c r="S321" s="11">
        <f t="shared" si="76"/>
        <v>-0.93104580114124136</v>
      </c>
      <c r="T321" s="11">
        <f t="shared" si="77"/>
        <v>-0.21040583076638222</v>
      </c>
      <c r="U321" s="11">
        <f>'OddsRatio_working_3-way'!S321-'OddsRatio_working_3-way'!R321^2/3</f>
        <v>-0.93104580114124136</v>
      </c>
      <c r="V321" s="11">
        <f>'OddsRatio_working_3-way'!S321*'OddsRatio_working_3-way'!R321/3-2*'OddsRatio_working_3-way'!R321^3/27-'OddsRatio_working_3-way'!T321</f>
        <v>0.21040583076638222</v>
      </c>
      <c r="W321" s="11">
        <f>'OddsRatio_working_3-way'!V321^2+4*'OddsRatio_working_3-way'!U321^3/27</f>
        <v>-7.5295844570330325E-2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0.17289191579627269</v>
      </c>
      <c r="Y321" s="11">
        <f>IF('OddsRatio_working_3-way'!W321&gt;=0,IF('OddsRatio_working_3-way'!V321+SQRT('OddsRatio_working_3-way'!W321)&gt;0,0,PI()),ACOS('OddsRatio_working_3-way'!V321/(2*'OddsRatio_working_3-way'!X321)))</f>
        <v>0.91664057135545596</v>
      </c>
      <c r="Z321" s="11">
        <f>'OddsRatio_working_3-way'!X321^(1/3)*COS('OddsRatio_working_3-way'!Y321/3)</f>
        <v>0.53128646391532475</v>
      </c>
      <c r="AA321" s="11">
        <f>'OddsRatio_working_3-way'!X321^(1/3)*COS(('OddsRatio_working_3-way'!Y321+2*PI())/3)</f>
        <v>-0.41077238213285322</v>
      </c>
      <c r="AB321" s="11">
        <f>'OddsRatio_working_3-way'!X321^(1/3)*COS(('OddsRatio_working_3-way'!Y321+4*PI())/3)</f>
        <v>-0.12051408178247147</v>
      </c>
      <c r="AC321" s="11">
        <f>'OddsRatio_working_3-way'!X321^(1/3)*SIN('OddsRatio_working_3-way'!Y321/3)</f>
        <v>0.16758070784181603</v>
      </c>
      <c r="AD321" s="11">
        <f>'OddsRatio_working_3-way'!X321^(1/3)*SIN(('OddsRatio_working_3-way'!Y321+2*PI())/3)</f>
        <v>0.37631722051656769</v>
      </c>
      <c r="AE321" s="11">
        <f>'OddsRatio_working_3-way'!X321^(1/3)*SIN(('OddsRatio_working_3-way'!Y321+4*PI())/3)</f>
        <v>-0.5438979283583838</v>
      </c>
      <c r="AF321" s="11">
        <f>-'OddsRatio_working_3-way'!U321/(3*'OddsRatio_working_3-way'!X321^(1/3))*COS(('OddsRatio_working_3-way'!Y321)/3)</f>
        <v>0.53128646391532475</v>
      </c>
      <c r="AG321" s="11">
        <f>-'OddsRatio_working_3-way'!U321/(3*'OddsRatio_working_3-way'!X321^(1/3))*COS(('OddsRatio_working_3-way'!Y321+2*PI())/3)</f>
        <v>-0.41077238213285322</v>
      </c>
      <c r="AH321" s="11">
        <f>-'OddsRatio_working_3-way'!U321/(3*'OddsRatio_working_3-way'!X321^(1/3))*COS(('OddsRatio_working_3-way'!Y321+4*PI())/3)</f>
        <v>-0.12051408178247147</v>
      </c>
      <c r="AI321" s="11">
        <f>'OddsRatio_working_3-way'!U321/(3*'OddsRatio_working_3-way'!X321^(1/3))*SIN(('OddsRatio_working_3-way'!Y321)/3)</f>
        <v>-0.16758070784181603</v>
      </c>
      <c r="AJ321" s="11">
        <f>'OddsRatio_working_3-way'!U321/(3*'OddsRatio_working_3-way'!X321^(1/3))*SIN(('OddsRatio_working_3-way'!Y321+2*PI())/3)</f>
        <v>-0.37631722051656769</v>
      </c>
      <c r="AK321" s="11">
        <f>'OddsRatio_working_3-way'!U321/(3*'OddsRatio_working_3-way'!X321^(1/3))*SIN(('OddsRatio_working_3-way'!Y321+4*PI())/3)</f>
        <v>0.5438979283583838</v>
      </c>
      <c r="AL321" s="11">
        <f>'OddsRatio_working_3-way'!Z321+'OddsRatio_working_3-way'!AF321</f>
        <v>1.0625729278306495</v>
      </c>
      <c r="AM321" s="11">
        <f>'OddsRatio_working_3-way'!AA321+'OddsRatio_working_3-way'!AG321</f>
        <v>-0.82154476426570644</v>
      </c>
      <c r="AN321" s="11">
        <f>'OddsRatio_working_3-way'!AB321+'OddsRatio_working_3-way'!AH321</f>
        <v>-0.24102816356494294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1.0625729278306495</v>
      </c>
      <c r="AS321" s="11">
        <f>IF(('OddsRatio_working_3-way'!X321=0),IF(Q321&gt;0,-Q321^(1/3),(-Q321)^(1/3)),'OddsRatio_working_3-way'!AM321-'OddsRatio_working_3-way'!R321/3)</f>
        <v>-0.82154476426570644</v>
      </c>
      <c r="AT321" s="11">
        <f>IF(('OddsRatio_working_3-way'!X321=0),IF(Q321&gt;0,-Q321^(1/3),(-Q321)^(1/3)),'OddsRatio_working_3-way'!AN321-'OddsRatio_working_3-way'!R321/3)</f>
        <v>-0.24102816356494294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4.1100000000000003</v>
      </c>
      <c r="B322" s="4">
        <f>IF('True_Odds_Calculator_3-way'!B323="","",'True_Odds_Calculator_3-way'!B323)</f>
        <v>3.86</v>
      </c>
      <c r="C322" s="4">
        <f>IF('True_Odds_Calculator_3-way'!C323="","",'True_Odds_Calculator_3-way'!C323)</f>
        <v>1.89</v>
      </c>
      <c r="D322" s="9">
        <f t="shared" si="65"/>
        <v>0.23409536700919012</v>
      </c>
      <c r="E322" s="9">
        <f t="shared" si="66"/>
        <v>0.249453707036179</v>
      </c>
      <c r="F322" s="9">
        <f t="shared" si="67"/>
        <v>0.51645092595463105</v>
      </c>
      <c r="G322" s="9">
        <f t="shared" si="68"/>
        <v>1.0520139262773633</v>
      </c>
      <c r="H322" s="9">
        <f t="shared" si="69"/>
        <v>4.2717633107225996</v>
      </c>
      <c r="I322" s="9">
        <f t="shared" si="70"/>
        <v>4.0087598291532585</v>
      </c>
      <c r="J322" s="9">
        <f t="shared" si="71"/>
        <v>1.9362923943868533</v>
      </c>
      <c r="K322" s="11">
        <f t="shared" si="72"/>
        <v>0.24330900243309</v>
      </c>
      <c r="L322" s="11">
        <f t="shared" si="73"/>
        <v>0.2590673575129534</v>
      </c>
      <c r="M322" s="11">
        <f t="shared" si="74"/>
        <v>0.52910052910052918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-0.26401311308589159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0.22878797004838636</v>
      </c>
      <c r="Q322" s="11">
        <f>2*'OddsRatio_working_3-way'!K322*'OddsRatio_working_3-way'!L322*'OddsRatio_working_3-way'!M322</f>
        <v>6.6702032084077656E-2</v>
      </c>
      <c r="R322" s="11">
        <f t="shared" si="75"/>
        <v>0</v>
      </c>
      <c r="S322" s="11">
        <f t="shared" si="76"/>
        <v>-0.86657805506029761</v>
      </c>
      <c r="T322" s="11">
        <f t="shared" si="77"/>
        <v>-0.2526466632828856</v>
      </c>
      <c r="U322" s="11">
        <f>'OddsRatio_working_3-way'!S322-'OddsRatio_working_3-way'!R322^2/3</f>
        <v>-0.86657805506029761</v>
      </c>
      <c r="V322" s="11">
        <f>'OddsRatio_working_3-way'!S322*'OddsRatio_working_3-way'!R322/3-2*'OddsRatio_working_3-way'!R322^3/27-'OddsRatio_working_3-way'!T322</f>
        <v>0.2526466632828856</v>
      </c>
      <c r="W322" s="11">
        <f>'OddsRatio_working_3-way'!V322^2+4*'OddsRatio_working_3-way'!U322^3/27</f>
        <v>-3.2579043071455219E-2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0.15524929914449775</v>
      </c>
      <c r="Y322" s="11">
        <f>IF('OddsRatio_working_3-way'!W322&gt;=0,IF('OddsRatio_working_3-way'!V322+SQRT('OddsRatio_working_3-way'!W322)&gt;0,0,PI()),ACOS('OddsRatio_working_3-way'!V322/(2*'OddsRatio_working_3-way'!X322)))</f>
        <v>0.62034056775649038</v>
      </c>
      <c r="Z322" s="11">
        <f>'OddsRatio_working_3-way'!X322^(1/3)*COS('OddsRatio_working_3-way'!Y322/3)</f>
        <v>0.52600696313868167</v>
      </c>
      <c r="AA322" s="11">
        <f>'OddsRatio_working_3-way'!X322^(1/3)*COS(('OddsRatio_working_3-way'!Y322+2*PI())/3)</f>
        <v>-0.35856508375500212</v>
      </c>
      <c r="AB322" s="11">
        <f>'OddsRatio_working_3-way'!X322^(1/3)*COS(('OddsRatio_working_3-way'!Y322+4*PI())/3)</f>
        <v>-0.16744187938367969</v>
      </c>
      <c r="AC322" s="11">
        <f>'OddsRatio_working_3-way'!X322^(1/3)*SIN('OddsRatio_working_3-way'!Y322/3)</f>
        <v>0.11034503349216702</v>
      </c>
      <c r="AD322" s="11">
        <f>'OddsRatio_working_3-way'!X322^(1/3)*SIN(('OddsRatio_working_3-way'!Y322+2*PI())/3)</f>
        <v>0.40036287589951969</v>
      </c>
      <c r="AE322" s="11">
        <f>'OddsRatio_working_3-way'!X322^(1/3)*SIN(('OddsRatio_working_3-way'!Y322+4*PI())/3)</f>
        <v>-0.51070790939168653</v>
      </c>
      <c r="AF322" s="11">
        <f>-'OddsRatio_working_3-way'!U322/(3*'OddsRatio_working_3-way'!X322^(1/3))*COS(('OddsRatio_working_3-way'!Y322)/3)</f>
        <v>0.52600696313868167</v>
      </c>
      <c r="AG322" s="11">
        <f>-'OddsRatio_working_3-way'!U322/(3*'OddsRatio_working_3-way'!X322^(1/3))*COS(('OddsRatio_working_3-way'!Y322+2*PI())/3)</f>
        <v>-0.35856508375500212</v>
      </c>
      <c r="AH322" s="11">
        <f>-'OddsRatio_working_3-way'!U322/(3*'OddsRatio_working_3-way'!X322^(1/3))*COS(('OddsRatio_working_3-way'!Y322+4*PI())/3)</f>
        <v>-0.16744187938367969</v>
      </c>
      <c r="AI322" s="11">
        <f>'OddsRatio_working_3-way'!U322/(3*'OddsRatio_working_3-way'!X322^(1/3))*SIN(('OddsRatio_working_3-way'!Y322)/3)</f>
        <v>-0.11034503349216702</v>
      </c>
      <c r="AJ322" s="11">
        <f>'OddsRatio_working_3-way'!U322/(3*'OddsRatio_working_3-way'!X322^(1/3))*SIN(('OddsRatio_working_3-way'!Y322+2*PI())/3)</f>
        <v>-0.40036287589951969</v>
      </c>
      <c r="AK322" s="11">
        <f>'OddsRatio_working_3-way'!U322/(3*'OddsRatio_working_3-way'!X322^(1/3))*SIN(('OddsRatio_working_3-way'!Y322+4*PI())/3)</f>
        <v>0.51070790939168653</v>
      </c>
      <c r="AL322" s="11">
        <f>'OddsRatio_working_3-way'!Z322+'OddsRatio_working_3-way'!AF322</f>
        <v>1.0520139262773633</v>
      </c>
      <c r="AM322" s="11">
        <f>'OddsRatio_working_3-way'!AA322+'OddsRatio_working_3-way'!AG322</f>
        <v>-0.71713016751000425</v>
      </c>
      <c r="AN322" s="11">
        <f>'OddsRatio_working_3-way'!AB322+'OddsRatio_working_3-way'!AH322</f>
        <v>-0.33488375876735937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1.0520139262773633</v>
      </c>
      <c r="AS322" s="11">
        <f>IF(('OddsRatio_working_3-way'!X322=0),IF(Q322&gt;0,-Q322^(1/3),(-Q322)^(1/3)),'OddsRatio_working_3-way'!AM322-'OddsRatio_working_3-way'!R322/3)</f>
        <v>-0.71713016751000425</v>
      </c>
      <c r="AT322" s="11">
        <f>IF(('OddsRatio_working_3-way'!X322=0),IF(Q322&gt;0,-Q322^(1/3),(-Q322)^(1/3)),'OddsRatio_working_3-way'!AN322-'OddsRatio_working_3-way'!R322/3)</f>
        <v>-0.33488375876735937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2.0499999999999998</v>
      </c>
      <c r="B323" s="4">
        <f>IF('True_Odds_Calculator_3-way'!B324="","",'True_Odds_Calculator_3-way'!B324)</f>
        <v>3.9</v>
      </c>
      <c r="C323" s="4">
        <f>IF('True_Odds_Calculator_3-way'!C324="","",'True_Odds_Calculator_3-way'!C324)</f>
        <v>3.52</v>
      </c>
      <c r="D323" s="9">
        <f t="shared" si="65"/>
        <v>0.47675702856184576</v>
      </c>
      <c r="E323" s="9">
        <f t="shared" si="66"/>
        <v>0.24806491810047379</v>
      </c>
      <c r="F323" s="9">
        <f t="shared" si="67"/>
        <v>0.27517805333768064</v>
      </c>
      <c r="G323" s="9">
        <f t="shared" si="68"/>
        <v>1.0452423553526391</v>
      </c>
      <c r="H323" s="9">
        <f t="shared" si="69"/>
        <v>2.0975044731202703</v>
      </c>
      <c r="I323" s="9">
        <f t="shared" si="70"/>
        <v>4.0312028305226528</v>
      </c>
      <c r="J323" s="9">
        <f t="shared" si="71"/>
        <v>3.6340107354886508</v>
      </c>
      <c r="K323" s="11">
        <f t="shared" si="72"/>
        <v>0.48780487804878053</v>
      </c>
      <c r="L323" s="11">
        <f t="shared" si="73"/>
        <v>0.25641025641025644</v>
      </c>
      <c r="M323" s="11">
        <f t="shared" si="74"/>
        <v>0.28409090909090912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-0.27266331229745866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0.22990221160952867</v>
      </c>
      <c r="Q323" s="11">
        <f>2*'OddsRatio_working_3-way'!K323*'OddsRatio_working_3-way'!L323*'OddsRatio_working_3-way'!M323</f>
        <v>7.1067144237875968E-2</v>
      </c>
      <c r="R323" s="11">
        <f t="shared" si="75"/>
        <v>0</v>
      </c>
      <c r="S323" s="11">
        <f t="shared" si="76"/>
        <v>-0.84317251804936522</v>
      </c>
      <c r="T323" s="11">
        <f t="shared" si="77"/>
        <v>-0.26064065472932474</v>
      </c>
      <c r="U323" s="11">
        <f>'OddsRatio_working_3-way'!S323-'OddsRatio_working_3-way'!R323^2/3</f>
        <v>-0.84317251804936522</v>
      </c>
      <c r="V323" s="11">
        <f>'OddsRatio_working_3-way'!S323*'OddsRatio_working_3-way'!R323/3-2*'OddsRatio_working_3-way'!R323^3/27-'OddsRatio_working_3-way'!T323</f>
        <v>0.26064065472932474</v>
      </c>
      <c r="W323" s="11">
        <f>'OddsRatio_working_3-way'!V323^2+4*'OddsRatio_working_3-way'!U323^3/27</f>
        <v>-2.0873113044821492E-2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0.14900223483437469</v>
      </c>
      <c r="Y323" s="11">
        <f>IF('OddsRatio_working_3-way'!W323&gt;=0,IF('OddsRatio_working_3-way'!V323+SQRT('OddsRatio_working_3-way'!W323)&gt;0,0,PI()),ACOS('OddsRatio_working_3-way'!V323/(2*'OddsRatio_working_3-way'!X323)))</f>
        <v>0.50614497959175364</v>
      </c>
      <c r="Z323" s="11">
        <f>'OddsRatio_working_3-way'!X323^(1/3)*COS('OddsRatio_working_3-way'!Y323/3)</f>
        <v>0.52262117767631955</v>
      </c>
      <c r="AA323" s="11">
        <f>'OddsRatio_working_3-way'!X323^(1/3)*COS(('OddsRatio_working_3-way'!Y323+2*PI())/3)</f>
        <v>-0.33840441476153643</v>
      </c>
      <c r="AB323" s="11">
        <f>'OddsRatio_working_3-way'!X323^(1/3)*COS(('OddsRatio_working_3-way'!Y323+4*PI())/3)</f>
        <v>-0.18421676291478278</v>
      </c>
      <c r="AC323" s="11">
        <f>'OddsRatio_working_3-way'!X323^(1/3)*SIN('OddsRatio_working_3-way'!Y323/3)</f>
        <v>8.9020282299439493E-2</v>
      </c>
      <c r="AD323" s="11">
        <f>'OddsRatio_working_3-way'!X323^(1/3)*SIN(('OddsRatio_working_3-way'!Y323+2*PI())/3)</f>
        <v>0.40809307527371386</v>
      </c>
      <c r="AE323" s="11">
        <f>'OddsRatio_working_3-way'!X323^(1/3)*SIN(('OddsRatio_working_3-way'!Y323+4*PI())/3)</f>
        <v>-0.49711335757315328</v>
      </c>
      <c r="AF323" s="11">
        <f>-'OddsRatio_working_3-way'!U323/(3*'OddsRatio_working_3-way'!X323^(1/3))*COS(('OddsRatio_working_3-way'!Y323)/3)</f>
        <v>0.52262117767631955</v>
      </c>
      <c r="AG323" s="11">
        <f>-'OddsRatio_working_3-way'!U323/(3*'OddsRatio_working_3-way'!X323^(1/3))*COS(('OddsRatio_working_3-way'!Y323+2*PI())/3)</f>
        <v>-0.33840441476153643</v>
      </c>
      <c r="AH323" s="11">
        <f>-'OddsRatio_working_3-way'!U323/(3*'OddsRatio_working_3-way'!X323^(1/3))*COS(('OddsRatio_working_3-way'!Y323+4*PI())/3)</f>
        <v>-0.18421676291478278</v>
      </c>
      <c r="AI323" s="11">
        <f>'OddsRatio_working_3-way'!U323/(3*'OddsRatio_working_3-way'!X323^(1/3))*SIN(('OddsRatio_working_3-way'!Y323)/3)</f>
        <v>-8.9020282299439493E-2</v>
      </c>
      <c r="AJ323" s="11">
        <f>'OddsRatio_working_3-way'!U323/(3*'OddsRatio_working_3-way'!X323^(1/3))*SIN(('OddsRatio_working_3-way'!Y323+2*PI())/3)</f>
        <v>-0.40809307527371386</v>
      </c>
      <c r="AK323" s="11">
        <f>'OddsRatio_working_3-way'!U323/(3*'OddsRatio_working_3-way'!X323^(1/3))*SIN(('OddsRatio_working_3-way'!Y323+4*PI())/3)</f>
        <v>0.49711335757315328</v>
      </c>
      <c r="AL323" s="11">
        <f>'OddsRatio_working_3-way'!Z323+'OddsRatio_working_3-way'!AF323</f>
        <v>1.0452423553526391</v>
      </c>
      <c r="AM323" s="11">
        <f>'OddsRatio_working_3-way'!AA323+'OddsRatio_working_3-way'!AG323</f>
        <v>-0.67680882952307286</v>
      </c>
      <c r="AN323" s="11">
        <f>'OddsRatio_working_3-way'!AB323+'OddsRatio_working_3-way'!AH323</f>
        <v>-0.36843352582956557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1.0452423553526391</v>
      </c>
      <c r="AS323" s="11">
        <f>IF(('OddsRatio_working_3-way'!X323=0),IF(Q323&gt;0,-Q323^(1/3),(-Q323)^(1/3)),'OddsRatio_working_3-way'!AM323-'OddsRatio_working_3-way'!R323/3)</f>
        <v>-0.67680882952307286</v>
      </c>
      <c r="AT323" s="11">
        <f>IF(('OddsRatio_working_3-way'!X323=0),IF(Q323&gt;0,-Q323^(1/3),(-Q323)^(1/3)),'OddsRatio_working_3-way'!AN323-'OddsRatio_working_3-way'!R323/3)</f>
        <v>-0.36843352582956557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3.75</v>
      </c>
      <c r="B324" s="4">
        <f>IF('True_Odds_Calculator_3-way'!B325="","",'True_Odds_Calculator_3-way'!B325)</f>
        <v>3.92</v>
      </c>
      <c r="C324" s="4">
        <f>IF('True_Odds_Calculator_3-way'!C325="","",'True_Odds_Calculator_3-way'!C325)</f>
        <v>1.97</v>
      </c>
      <c r="D324" s="9">
        <f t="shared" ref="D324:D387" si="78">(K324/(AR324+K324-(AR324*K324)))</f>
        <v>0.25766358425723151</v>
      </c>
      <c r="E324" s="9">
        <f t="shared" ref="E324:E387" si="79">(L324/(AR324+L324-(AR324*L324)))</f>
        <v>0.24635823267068208</v>
      </c>
      <c r="F324" s="9">
        <f t="shared" ref="F324:F387" si="80">(M324/(AR324+M324-(AR324*M324)))</f>
        <v>0.49597818307208641</v>
      </c>
      <c r="G324" s="9">
        <f t="shared" ref="G324:G387" si="81">AR324</f>
        <v>1.0476471310205182</v>
      </c>
      <c r="H324" s="9">
        <f t="shared" ref="H324:H387" si="82">IF(A324="","",1/D324)</f>
        <v>3.8810296103064252</v>
      </c>
      <c r="I324" s="9">
        <f t="shared" ref="I324:I387" si="83">IF(B324="","",1/E324)</f>
        <v>4.0591296225799125</v>
      </c>
      <c r="J324" s="9">
        <f t="shared" ref="J324:J387" si="84">IF(C324="","",1/F324)</f>
        <v>2.0162177170899027</v>
      </c>
      <c r="K324" s="11">
        <f t="shared" ref="K324:K387" si="85">1/A324</f>
        <v>0.26666666666666666</v>
      </c>
      <c r="L324" s="11">
        <f t="shared" ref="L324:L387" si="86">1/B324</f>
        <v>0.25510204081632654</v>
      </c>
      <c r="M324" s="11">
        <f t="shared" ref="M324:M387" si="87">1/C324</f>
        <v>0.50761421319796951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-0.26896992299457867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0.2292896854173142</v>
      </c>
      <c r="Q324" s="11">
        <f>2*'OddsRatio_working_3-way'!K324*'OddsRatio_working_3-way'!L324*'OddsRatio_working_3-way'!M324</f>
        <v>6.9063158258227147E-2</v>
      </c>
      <c r="R324" s="11">
        <f t="shared" ref="R324:R387" si="88">O324/N324</f>
        <v>0</v>
      </c>
      <c r="S324" s="11">
        <f t="shared" ref="S324:S387" si="89">P324/N324</f>
        <v>-0.85247332811236198</v>
      </c>
      <c r="T324" s="11">
        <f t="shared" ref="T324:T387" si="90">Q324/N324</f>
        <v>-0.2567690747326391</v>
      </c>
      <c r="U324" s="11">
        <f>'OddsRatio_working_3-way'!S324-'OddsRatio_working_3-way'!R324^2/3</f>
        <v>-0.85247332811236198</v>
      </c>
      <c r="V324" s="11">
        <f>'OddsRatio_working_3-way'!S324*'OddsRatio_working_3-way'!R324/3-2*'OddsRatio_working_3-way'!R324^3/27-'OddsRatio_working_3-way'!T324</f>
        <v>0.2567690747326391</v>
      </c>
      <c r="W324" s="11">
        <f>'OddsRatio_working_3-way'!V324^2+4*'OddsRatio_working_3-way'!U324^3/27</f>
        <v>-2.5847650121868723E-2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0.15147442676977221</v>
      </c>
      <c r="Y324" s="11">
        <f>IF('OddsRatio_working_3-way'!W324&gt;=0,IF('OddsRatio_working_3-way'!V324+SQRT('OddsRatio_working_3-way'!W324)&gt;0,0,PI()),ACOS('OddsRatio_working_3-way'!V324/(2*'OddsRatio_working_3-way'!X324)))</f>
        <v>0.55941490915580605</v>
      </c>
      <c r="Z324" s="11">
        <f>'OddsRatio_working_3-way'!X324^(1/3)*COS('OddsRatio_working_3-way'!Y324/3)</f>
        <v>0.5238235655102591</v>
      </c>
      <c r="AA324" s="11">
        <f>'OddsRatio_working_3-way'!X324^(1/3)*COS(('OddsRatio_working_3-way'!Y324+2*PI())/3)</f>
        <v>-0.34749791592037998</v>
      </c>
      <c r="AB324" s="11">
        <f>'OddsRatio_working_3-way'!X324^(1/3)*COS(('OddsRatio_working_3-way'!Y324+4*PI())/3)</f>
        <v>-0.1763256495898792</v>
      </c>
      <c r="AC324" s="11">
        <f>'OddsRatio_working_3-way'!X324^(1/3)*SIN('OddsRatio_working_3-way'!Y324/3)</f>
        <v>9.8826354043712983E-2</v>
      </c>
      <c r="AD324" s="11">
        <f>'OddsRatio_working_3-way'!X324^(1/3)*SIN(('OddsRatio_working_3-way'!Y324+2*PI())/3)</f>
        <v>0.40423133781096993</v>
      </c>
      <c r="AE324" s="11">
        <f>'OddsRatio_working_3-way'!X324^(1/3)*SIN(('OddsRatio_working_3-way'!Y324+4*PI())/3)</f>
        <v>-0.50305769185468296</v>
      </c>
      <c r="AF324" s="11">
        <f>-'OddsRatio_working_3-way'!U324/(3*'OddsRatio_working_3-way'!X324^(1/3))*COS(('OddsRatio_working_3-way'!Y324)/3)</f>
        <v>0.5238235655102591</v>
      </c>
      <c r="AG324" s="11">
        <f>-'OddsRatio_working_3-way'!U324/(3*'OddsRatio_working_3-way'!X324^(1/3))*COS(('OddsRatio_working_3-way'!Y324+2*PI())/3)</f>
        <v>-0.34749791592037998</v>
      </c>
      <c r="AH324" s="11">
        <f>-'OddsRatio_working_3-way'!U324/(3*'OddsRatio_working_3-way'!X324^(1/3))*COS(('OddsRatio_working_3-way'!Y324+4*PI())/3)</f>
        <v>-0.1763256495898792</v>
      </c>
      <c r="AI324" s="11">
        <f>'OddsRatio_working_3-way'!U324/(3*'OddsRatio_working_3-way'!X324^(1/3))*SIN(('OddsRatio_working_3-way'!Y324)/3)</f>
        <v>-9.8826354043712983E-2</v>
      </c>
      <c r="AJ324" s="11">
        <f>'OddsRatio_working_3-way'!U324/(3*'OddsRatio_working_3-way'!X324^(1/3))*SIN(('OddsRatio_working_3-way'!Y324+2*PI())/3)</f>
        <v>-0.40423133781096993</v>
      </c>
      <c r="AK324" s="11">
        <f>'OddsRatio_working_3-way'!U324/(3*'OddsRatio_working_3-way'!X324^(1/3))*SIN(('OddsRatio_working_3-way'!Y324+4*PI())/3)</f>
        <v>0.50305769185468296</v>
      </c>
      <c r="AL324" s="11">
        <f>'OddsRatio_working_3-way'!Z324+'OddsRatio_working_3-way'!AF324</f>
        <v>1.0476471310205182</v>
      </c>
      <c r="AM324" s="11">
        <f>'OddsRatio_working_3-way'!AA324+'OddsRatio_working_3-way'!AG324</f>
        <v>-0.69499583184075997</v>
      </c>
      <c r="AN324" s="11">
        <f>'OddsRatio_working_3-way'!AB324+'OddsRatio_working_3-way'!AH324</f>
        <v>-0.3526512991797584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1.0476471310205182</v>
      </c>
      <c r="AS324" s="11">
        <f>IF(('OddsRatio_working_3-way'!X324=0),IF(Q324&gt;0,-Q324^(1/3),(-Q324)^(1/3)),'OddsRatio_working_3-way'!AM324-'OddsRatio_working_3-way'!R324/3)</f>
        <v>-0.69499583184075997</v>
      </c>
      <c r="AT324" s="11">
        <f>IF(('OddsRatio_working_3-way'!X324=0),IF(Q324&gt;0,-Q324^(1/3),(-Q324)^(1/3)),'OddsRatio_working_3-way'!AN324-'OddsRatio_working_3-way'!R324/3)</f>
        <v>-0.3526512991797584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2.1800000000000002</v>
      </c>
      <c r="B325" s="4">
        <f>IF('True_Odds_Calculator_3-way'!B326="","",'True_Odds_Calculator_3-way'!B326)</f>
        <v>3.62</v>
      </c>
      <c r="C325" s="4">
        <f>IF('True_Odds_Calculator_3-way'!C326="","",'True_Odds_Calculator_3-way'!C326)</f>
        <v>3.35</v>
      </c>
      <c r="D325" s="9">
        <f t="shared" si="78"/>
        <v>0.44601144299058404</v>
      </c>
      <c r="E325" s="9">
        <f t="shared" si="79"/>
        <v>0.26610806550476085</v>
      </c>
      <c r="F325" s="9">
        <f t="shared" si="80"/>
        <v>0.28788049150465533</v>
      </c>
      <c r="G325" s="9">
        <f t="shared" si="81"/>
        <v>1.0526228314370687</v>
      </c>
      <c r="H325" s="9">
        <f t="shared" si="82"/>
        <v>2.2420949410957411</v>
      </c>
      <c r="I325" s="9">
        <f t="shared" si="83"/>
        <v>3.7578718183651194</v>
      </c>
      <c r="J325" s="9">
        <f t="shared" si="84"/>
        <v>3.4736636538771122</v>
      </c>
      <c r="K325" s="11">
        <f t="shared" si="85"/>
        <v>0.4587155963302752</v>
      </c>
      <c r="L325" s="11">
        <f t="shared" si="86"/>
        <v>0.27624309392265195</v>
      </c>
      <c r="M325" s="11">
        <f t="shared" si="87"/>
        <v>0.29850746268656714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-0.27481554163391586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0.23262974498484312</v>
      </c>
      <c r="Q325" s="11">
        <f>2*'OddsRatio_working_3-way'!K325*'OddsRatio_working_3-way'!L325*'OddsRatio_working_3-way'!M325</f>
        <v>7.5651949588566872E-2</v>
      </c>
      <c r="R325" s="11">
        <f t="shared" si="88"/>
        <v>0</v>
      </c>
      <c r="S325" s="11">
        <f t="shared" si="89"/>
        <v>-0.84649413785604311</v>
      </c>
      <c r="T325" s="11">
        <f t="shared" si="90"/>
        <v>-0.27528264645724981</v>
      </c>
      <c r="U325" s="11">
        <f>'OddsRatio_working_3-way'!S325-'OddsRatio_working_3-way'!R325^2/3</f>
        <v>-0.84649413785604311</v>
      </c>
      <c r="V325" s="11">
        <f>'OddsRatio_working_3-way'!S325*'OddsRatio_working_3-way'!R325/3-2*'OddsRatio_working_3-way'!R325^3/27-'OddsRatio_working_3-way'!T325</f>
        <v>0.27528264645724981</v>
      </c>
      <c r="W325" s="11">
        <f>'OddsRatio_working_3-way'!V325^2+4*'OddsRatio_working_3-way'!U325^3/27</f>
        <v>-1.4079811661578484E-2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0.14988357740433547</v>
      </c>
      <c r="Y325" s="11">
        <f>IF('OddsRatio_working_3-way'!W325&gt;=0,IF('OddsRatio_working_3-way'!V325+SQRT('OddsRatio_working_3-way'!W325)&gt;0,0,PI()),ACOS('OddsRatio_working_3-way'!V325/(2*'OddsRatio_working_3-way'!X325)))</f>
        <v>0.40697712382232143</v>
      </c>
      <c r="Z325" s="11">
        <f>'OddsRatio_working_3-way'!X325^(1/3)*COS('OddsRatio_working_3-way'!Y325/3)</f>
        <v>0.52631141571853435</v>
      </c>
      <c r="AA325" s="11">
        <f>'OddsRatio_working_3-way'!X325^(1/3)*COS(('OddsRatio_working_3-way'!Y325+2*PI())/3)</f>
        <v>-0.32537109765371292</v>
      </c>
      <c r="AB325" s="11">
        <f>'OddsRatio_working_3-way'!X325^(1/3)*COS(('OddsRatio_working_3-way'!Y325+4*PI())/3)</f>
        <v>-0.2009403180648216</v>
      </c>
      <c r="AC325" s="11">
        <f>'OddsRatio_working_3-way'!X325^(1/3)*SIN('OddsRatio_working_3-way'!Y325/3)</f>
        <v>7.1840144091121522E-2</v>
      </c>
      <c r="AD325" s="11">
        <f>'OddsRatio_working_3-way'!X325^(1/3)*SIN(('OddsRatio_working_3-way'!Y325+2*PI())/3)</f>
        <v>0.41987898426844256</v>
      </c>
      <c r="AE325" s="11">
        <f>'OddsRatio_working_3-way'!X325^(1/3)*SIN(('OddsRatio_working_3-way'!Y325+4*PI())/3)</f>
        <v>-0.491719128359564</v>
      </c>
      <c r="AF325" s="11">
        <f>-'OddsRatio_working_3-way'!U325/(3*'OddsRatio_working_3-way'!X325^(1/3))*COS(('OddsRatio_working_3-way'!Y325)/3)</f>
        <v>0.52631141571853435</v>
      </c>
      <c r="AG325" s="11">
        <f>-'OddsRatio_working_3-way'!U325/(3*'OddsRatio_working_3-way'!X325^(1/3))*COS(('OddsRatio_working_3-way'!Y325+2*PI())/3)</f>
        <v>-0.32537109765371292</v>
      </c>
      <c r="AH325" s="11">
        <f>-'OddsRatio_working_3-way'!U325/(3*'OddsRatio_working_3-way'!X325^(1/3))*COS(('OddsRatio_working_3-way'!Y325+4*PI())/3)</f>
        <v>-0.2009403180648216</v>
      </c>
      <c r="AI325" s="11">
        <f>'OddsRatio_working_3-way'!U325/(3*'OddsRatio_working_3-way'!X325^(1/3))*SIN(('OddsRatio_working_3-way'!Y325)/3)</f>
        <v>-7.1840144091121522E-2</v>
      </c>
      <c r="AJ325" s="11">
        <f>'OddsRatio_working_3-way'!U325/(3*'OddsRatio_working_3-way'!X325^(1/3))*SIN(('OddsRatio_working_3-way'!Y325+2*PI())/3)</f>
        <v>-0.41987898426844256</v>
      </c>
      <c r="AK325" s="11">
        <f>'OddsRatio_working_3-way'!U325/(3*'OddsRatio_working_3-way'!X325^(1/3))*SIN(('OddsRatio_working_3-way'!Y325+4*PI())/3)</f>
        <v>0.491719128359564</v>
      </c>
      <c r="AL325" s="11">
        <f>'OddsRatio_working_3-way'!Z325+'OddsRatio_working_3-way'!AF325</f>
        <v>1.0526228314370687</v>
      </c>
      <c r="AM325" s="11">
        <f>'OddsRatio_working_3-way'!AA325+'OddsRatio_working_3-way'!AG325</f>
        <v>-0.65074219530742583</v>
      </c>
      <c r="AN325" s="11">
        <f>'OddsRatio_working_3-way'!AB325+'OddsRatio_working_3-way'!AH325</f>
        <v>-0.4018806361296432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1.0526228314370687</v>
      </c>
      <c r="AS325" s="11">
        <f>IF(('OddsRatio_working_3-way'!X325=0),IF(Q325&gt;0,-Q325^(1/3),(-Q325)^(1/3)),'OddsRatio_working_3-way'!AM325-'OddsRatio_working_3-way'!R325/3)</f>
        <v>-0.65074219530742583</v>
      </c>
      <c r="AT325" s="11">
        <f>IF(('OddsRatio_working_3-way'!X325=0),IF(Q325&gt;0,-Q325^(1/3),(-Q325)^(1/3)),'OddsRatio_working_3-way'!AN325-'OddsRatio_working_3-way'!R325/3)</f>
        <v>-0.4018806361296432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2.16</v>
      </c>
      <c r="B326" s="4">
        <f>IF('True_Odds_Calculator_3-way'!B327="","",'True_Odds_Calculator_3-way'!B327)</f>
        <v>3.38</v>
      </c>
      <c r="C326" s="4">
        <f>IF('True_Odds_Calculator_3-way'!C327="","",'True_Odds_Calculator_3-way'!C327)</f>
        <v>3.64</v>
      </c>
      <c r="D326" s="9">
        <f t="shared" si="78"/>
        <v>0.4501809457358189</v>
      </c>
      <c r="E326" s="9">
        <f t="shared" si="79"/>
        <v>0.28523913963783587</v>
      </c>
      <c r="F326" s="9">
        <f t="shared" si="80"/>
        <v>0.26457991462634534</v>
      </c>
      <c r="G326" s="9">
        <f t="shared" si="81"/>
        <v>1.0528698467156778</v>
      </c>
      <c r="H326" s="9">
        <f t="shared" si="82"/>
        <v>2.2213290221901865</v>
      </c>
      <c r="I326" s="9">
        <f t="shared" si="83"/>
        <v>3.5058302351833133</v>
      </c>
      <c r="J326" s="9">
        <f t="shared" si="84"/>
        <v>3.7795763953293897</v>
      </c>
      <c r="K326" s="11">
        <f t="shared" si="85"/>
        <v>0.46296296296296291</v>
      </c>
      <c r="L326" s="11">
        <f t="shared" si="86"/>
        <v>0.29585798816568049</v>
      </c>
      <c r="M326" s="11">
        <f t="shared" si="87"/>
        <v>0.27472527472527469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-0.27426288373033947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0.23255015858566158</v>
      </c>
      <c r="Q326" s="11">
        <f>2*'OddsRatio_working_3-way'!K326*'OddsRatio_working_3-way'!L326*'OddsRatio_working_3-way'!M326</f>
        <v>7.5258950998595961E-2</v>
      </c>
      <c r="R326" s="11">
        <f t="shared" si="88"/>
        <v>0</v>
      </c>
      <c r="S326" s="11">
        <f t="shared" si="89"/>
        <v>-0.84790969679407791</v>
      </c>
      <c r="T326" s="11">
        <f t="shared" si="90"/>
        <v>-0.27440443261944264</v>
      </c>
      <c r="U326" s="11">
        <f>'OddsRatio_working_3-way'!S326-'OddsRatio_working_3-way'!R326^2/3</f>
        <v>-0.84790969679407791</v>
      </c>
      <c r="V326" s="11">
        <f>'OddsRatio_working_3-way'!S326*'OddsRatio_working_3-way'!R326/3-2*'OddsRatio_working_3-way'!R326^3/27-'OddsRatio_working_3-way'!T326</f>
        <v>0.27440443261944264</v>
      </c>
      <c r="W326" s="11">
        <f>'OddsRatio_working_3-way'!V326^2+4*'OddsRatio_working_3-way'!U326^3/27</f>
        <v>-1.5014118552130251E-2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0.15025970117876622</v>
      </c>
      <c r="Y326" s="11">
        <f>IF('OddsRatio_working_3-way'!W326&gt;=0,IF('OddsRatio_working_3-way'!V326+SQRT('OddsRatio_working_3-way'!W326)&gt;0,0,PI()),ACOS('OddsRatio_working_3-way'!V326/(2*'OddsRatio_working_3-way'!X326)))</f>
        <v>0.41997151876227834</v>
      </c>
      <c r="Z326" s="11">
        <f>'OddsRatio_working_3-way'!X326^(1/3)*COS('OddsRatio_working_3-way'!Y326/3)</f>
        <v>0.52643492335783892</v>
      </c>
      <c r="AA326" s="11">
        <f>'OddsRatio_working_3-way'!X326^(1/3)*COS(('OddsRatio_working_3-way'!Y326+2*PI())/3)</f>
        <v>-0.32746018734057802</v>
      </c>
      <c r="AB326" s="11">
        <f>'OddsRatio_working_3-way'!X326^(1/3)*COS(('OddsRatio_working_3-way'!Y326+4*PI())/3)</f>
        <v>-0.19897473601726107</v>
      </c>
      <c r="AC326" s="11">
        <f>'OddsRatio_working_3-way'!X326^(1/3)*SIN('OddsRatio_working_3-way'!Y326/3)</f>
        <v>7.4181109908467741E-2</v>
      </c>
      <c r="AD326" s="11">
        <f>'OddsRatio_working_3-way'!X326^(1/3)*SIN(('OddsRatio_working_3-way'!Y326+2*PI())/3)</f>
        <v>0.41881546211296866</v>
      </c>
      <c r="AE326" s="11">
        <f>'OddsRatio_working_3-way'!X326^(1/3)*SIN(('OddsRatio_working_3-way'!Y326+4*PI())/3)</f>
        <v>-0.49299657202143632</v>
      </c>
      <c r="AF326" s="11">
        <f>-'OddsRatio_working_3-way'!U326/(3*'OddsRatio_working_3-way'!X326^(1/3))*COS(('OddsRatio_working_3-way'!Y326)/3)</f>
        <v>0.52643492335783892</v>
      </c>
      <c r="AG326" s="11">
        <f>-'OddsRatio_working_3-way'!U326/(3*'OddsRatio_working_3-way'!X326^(1/3))*COS(('OddsRatio_working_3-way'!Y326+2*PI())/3)</f>
        <v>-0.32746018734057802</v>
      </c>
      <c r="AH326" s="11">
        <f>-'OddsRatio_working_3-way'!U326/(3*'OddsRatio_working_3-way'!X326^(1/3))*COS(('OddsRatio_working_3-way'!Y326+4*PI())/3)</f>
        <v>-0.19897473601726107</v>
      </c>
      <c r="AI326" s="11">
        <f>'OddsRatio_working_3-way'!U326/(3*'OddsRatio_working_3-way'!X326^(1/3))*SIN(('OddsRatio_working_3-way'!Y326)/3)</f>
        <v>-7.4181109908467741E-2</v>
      </c>
      <c r="AJ326" s="11">
        <f>'OddsRatio_working_3-way'!U326/(3*'OddsRatio_working_3-way'!X326^(1/3))*SIN(('OddsRatio_working_3-way'!Y326+2*PI())/3)</f>
        <v>-0.41881546211296866</v>
      </c>
      <c r="AK326" s="11">
        <f>'OddsRatio_working_3-way'!U326/(3*'OddsRatio_working_3-way'!X326^(1/3))*SIN(('OddsRatio_working_3-way'!Y326+4*PI())/3)</f>
        <v>0.49299657202143632</v>
      </c>
      <c r="AL326" s="11">
        <f>'OddsRatio_working_3-way'!Z326+'OddsRatio_working_3-way'!AF326</f>
        <v>1.0528698467156778</v>
      </c>
      <c r="AM326" s="11">
        <f>'OddsRatio_working_3-way'!AA326+'OddsRatio_working_3-way'!AG326</f>
        <v>-0.65492037468115605</v>
      </c>
      <c r="AN326" s="11">
        <f>'OddsRatio_working_3-way'!AB326+'OddsRatio_working_3-way'!AH326</f>
        <v>-0.39794947203452213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1.0528698467156778</v>
      </c>
      <c r="AS326" s="11">
        <f>IF(('OddsRatio_working_3-way'!X326=0),IF(Q326&gt;0,-Q326^(1/3),(-Q326)^(1/3)),'OddsRatio_working_3-way'!AM326-'OddsRatio_working_3-way'!R326/3)</f>
        <v>-0.65492037468115605</v>
      </c>
      <c r="AT326" s="11">
        <f>IF(('OddsRatio_working_3-way'!X326=0),IF(Q326&gt;0,-Q326^(1/3),(-Q326)^(1/3)),'OddsRatio_working_3-way'!AN326-'OddsRatio_working_3-way'!R326/3)</f>
        <v>-0.39794947203452213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3.16</v>
      </c>
      <c r="C327" s="4">
        <f>IF('True_Odds_Calculator_3-way'!C328="","",'True_Odds_Calculator_3-way'!C328)</f>
        <v>2.94</v>
      </c>
      <c r="D327" s="9">
        <f t="shared" si="78"/>
        <v>0.36462211176859405</v>
      </c>
      <c r="E327" s="9">
        <f t="shared" si="79"/>
        <v>0.30605050775894677</v>
      </c>
      <c r="F327" s="9">
        <f t="shared" si="80"/>
        <v>0.32932738047245913</v>
      </c>
      <c r="G327" s="9">
        <f t="shared" si="81"/>
        <v>1.049738212908323</v>
      </c>
      <c r="H327" s="9">
        <f t="shared" si="82"/>
        <v>2.7425654334278167</v>
      </c>
      <c r="I327" s="9">
        <f t="shared" si="83"/>
        <v>3.267434539881978</v>
      </c>
      <c r="J327" s="9">
        <f t="shared" si="84"/>
        <v>3.0364921330421466</v>
      </c>
      <c r="K327" s="11">
        <f t="shared" si="85"/>
        <v>0.37593984962406013</v>
      </c>
      <c r="L327" s="11">
        <f t="shared" si="86"/>
        <v>0.31645569620253161</v>
      </c>
      <c r="M327" s="11">
        <f t="shared" si="87"/>
        <v>0.3401360544217687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-0.28147998516052464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0.23308076442721376</v>
      </c>
      <c r="Q327" s="11">
        <f>2*'OddsRatio_working_3-way'!K327*'OddsRatio_working_3-way'!L327*'OddsRatio_working_3-way'!M327</f>
        <v>8.0930820981671425E-2</v>
      </c>
      <c r="R327" s="11">
        <f t="shared" si="88"/>
        <v>0</v>
      </c>
      <c r="S327" s="11">
        <f t="shared" si="89"/>
        <v>-0.82805448598517806</v>
      </c>
      <c r="T327" s="11">
        <f t="shared" si="90"/>
        <v>-0.28751891874485341</v>
      </c>
      <c r="U327" s="11">
        <f>'OddsRatio_working_3-way'!S327-'OddsRatio_working_3-way'!R327^2/3</f>
        <v>-0.82805448598517806</v>
      </c>
      <c r="V327" s="11">
        <f>'OddsRatio_working_3-way'!S327*'OddsRatio_working_3-way'!R327/3-2*'OddsRatio_working_3-way'!R327^3/27-'OddsRatio_working_3-way'!T327</f>
        <v>0.28751891874485341</v>
      </c>
      <c r="W327" s="11">
        <f>'OddsRatio_working_3-way'!V327^2+4*'OddsRatio_working_3-way'!U327^3/27</f>
        <v>-1.4477785539319526E-3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0.14501285045655571</v>
      </c>
      <c r="Y327" s="11">
        <f>IF('OddsRatio_working_3-way'!W327&gt;=0,IF('OddsRatio_working_3-way'!V327+SQRT('OddsRatio_working_3-way'!W327)&gt;0,0,PI()),ACOS('OddsRatio_working_3-way'!V327/(2*'OddsRatio_working_3-way'!X327)))</f>
        <v>0.1315734802549311</v>
      </c>
      <c r="Z327" s="11">
        <f>'OddsRatio_working_3-way'!X327^(1/3)*COS('OddsRatio_working_3-way'!Y327/3)</f>
        <v>0.52486910645416163</v>
      </c>
      <c r="AA327" s="11">
        <f>'OddsRatio_working_3-way'!X327^(1/3)*COS(('OddsRatio_working_3-way'!Y327+2*PI())/3)</f>
        <v>-0.28238291942088212</v>
      </c>
      <c r="AB327" s="11">
        <f>'OddsRatio_working_3-way'!X327^(1/3)*COS(('OddsRatio_working_3-way'!Y327+4*PI())/3)</f>
        <v>-0.2424861870332797</v>
      </c>
      <c r="AC327" s="11">
        <f>'OddsRatio_working_3-way'!X327^(1/3)*SIN('OddsRatio_working_3-way'!Y327/3)</f>
        <v>2.3034389183768707E-2</v>
      </c>
      <c r="AD327" s="11">
        <f>'OddsRatio_working_3-way'!X327^(1/3)*SIN(('OddsRatio_working_3-way'!Y327+2*PI())/3)</f>
        <v>0.44303278525905848</v>
      </c>
      <c r="AE327" s="11">
        <f>'OddsRatio_working_3-way'!X327^(1/3)*SIN(('OddsRatio_working_3-way'!Y327+4*PI())/3)</f>
        <v>-0.46606717444282719</v>
      </c>
      <c r="AF327" s="11">
        <f>-'OddsRatio_working_3-way'!U327/(3*'OddsRatio_working_3-way'!X327^(1/3))*COS(('OddsRatio_working_3-way'!Y327)/3)</f>
        <v>0.52486910645416152</v>
      </c>
      <c r="AG327" s="11">
        <f>-'OddsRatio_working_3-way'!U327/(3*'OddsRatio_working_3-way'!X327^(1/3))*COS(('OddsRatio_working_3-way'!Y327+2*PI())/3)</f>
        <v>-0.28238291942088206</v>
      </c>
      <c r="AH327" s="11">
        <f>-'OddsRatio_working_3-way'!U327/(3*'OddsRatio_working_3-way'!X327^(1/3))*COS(('OddsRatio_working_3-way'!Y327+4*PI())/3)</f>
        <v>-0.24248618703327965</v>
      </c>
      <c r="AI327" s="11">
        <f>'OddsRatio_working_3-way'!U327/(3*'OddsRatio_working_3-way'!X327^(1/3))*SIN(('OddsRatio_working_3-way'!Y327)/3)</f>
        <v>-2.3034389183768701E-2</v>
      </c>
      <c r="AJ327" s="11">
        <f>'OddsRatio_working_3-way'!U327/(3*'OddsRatio_working_3-way'!X327^(1/3))*SIN(('OddsRatio_working_3-way'!Y327+2*PI())/3)</f>
        <v>-0.44303278525905837</v>
      </c>
      <c r="AK327" s="11">
        <f>'OddsRatio_working_3-way'!U327/(3*'OddsRatio_working_3-way'!X327^(1/3))*SIN(('OddsRatio_working_3-way'!Y327+4*PI())/3)</f>
        <v>0.46606717444282708</v>
      </c>
      <c r="AL327" s="11">
        <f>'OddsRatio_working_3-way'!Z327+'OddsRatio_working_3-way'!AF327</f>
        <v>1.049738212908323</v>
      </c>
      <c r="AM327" s="11">
        <f>'OddsRatio_working_3-way'!AA327+'OddsRatio_working_3-way'!AG327</f>
        <v>-0.56476583884176423</v>
      </c>
      <c r="AN327" s="11">
        <f>'OddsRatio_working_3-way'!AB327+'OddsRatio_working_3-way'!AH327</f>
        <v>-0.48497237406655935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1.049738212908323</v>
      </c>
      <c r="AS327" s="11">
        <f>IF(('OddsRatio_working_3-way'!X327=0),IF(Q327&gt;0,-Q327^(1/3),(-Q327)^(1/3)),'OddsRatio_working_3-way'!AM327-'OddsRatio_working_3-way'!R327/3)</f>
        <v>-0.56476583884176423</v>
      </c>
      <c r="AT327" s="11">
        <f>IF(('OddsRatio_working_3-way'!X327=0),IF(Q327&gt;0,-Q327^(1/3),(-Q327)^(1/3)),'OddsRatio_working_3-way'!AN327-'OddsRatio_working_3-way'!R327/3)</f>
        <v>-0.48497237406655935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3</v>
      </c>
      <c r="B328" s="4">
        <f>IF('True_Odds_Calculator_3-way'!B329="","",'True_Odds_Calculator_3-way'!B329)</f>
        <v>2.96</v>
      </c>
      <c r="C328" s="4">
        <f>IF('True_Odds_Calculator_3-way'!C329="","",'True_Odds_Calculator_3-way'!C329)</f>
        <v>2.85</v>
      </c>
      <c r="D328" s="9">
        <f t="shared" si="78"/>
        <v>0.32606224464172651</v>
      </c>
      <c r="E328" s="9">
        <f t="shared" si="79"/>
        <v>0.33051720510808313</v>
      </c>
      <c r="F328" s="9">
        <f t="shared" si="80"/>
        <v>0.34342055025019019</v>
      </c>
      <c r="G328" s="9">
        <f t="shared" si="81"/>
        <v>1.0334495428914021</v>
      </c>
      <c r="H328" s="9">
        <f t="shared" si="82"/>
        <v>3.0668990857828038</v>
      </c>
      <c r="I328" s="9">
        <f t="shared" si="83"/>
        <v>3.025561104067148</v>
      </c>
      <c r="J328" s="9">
        <f t="shared" si="84"/>
        <v>2.9118816543490942</v>
      </c>
      <c r="K328" s="11">
        <f t="shared" si="85"/>
        <v>0.33333333333333331</v>
      </c>
      <c r="L328" s="11">
        <f t="shared" si="86"/>
        <v>0.33783783783783783</v>
      </c>
      <c r="M328" s="11">
        <f t="shared" si="87"/>
        <v>0.35087719298245612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-0.28654970760233911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0.229571676940098</v>
      </c>
      <c r="Q328" s="11">
        <f>2*'OddsRatio_working_3-way'!K328*'OddsRatio_working_3-way'!L328*'OddsRatio_working_3-way'!M328</f>
        <v>7.9026394815868484E-2</v>
      </c>
      <c r="R328" s="11">
        <f t="shared" si="88"/>
        <v>0</v>
      </c>
      <c r="S328" s="11">
        <f t="shared" si="89"/>
        <v>-0.80115830115830144</v>
      </c>
      <c r="T328" s="11">
        <f t="shared" si="90"/>
        <v>-0.27578599007170435</v>
      </c>
      <c r="U328" s="11">
        <f>'OddsRatio_working_3-way'!S328-'OddsRatio_working_3-way'!R328^2/3</f>
        <v>-0.80115830115830144</v>
      </c>
      <c r="V328" s="11">
        <f>'OddsRatio_working_3-way'!S328*'OddsRatio_working_3-way'!R328/3-2*'OddsRatio_working_3-way'!R328^3/27-'OddsRatio_working_3-way'!T328</f>
        <v>0.27578599007170435</v>
      </c>
      <c r="W328" s="11">
        <f>'OddsRatio_working_3-way'!V328^2+4*'OddsRatio_working_3-way'!U328^3/27</f>
        <v>-1.2388912694948073E-4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0.13800525483362916</v>
      </c>
      <c r="Y328" s="11">
        <f>IF('OddsRatio_working_3-way'!W328&gt;=0,IF('OddsRatio_working_3-way'!V328+SQRT('OddsRatio_working_3-way'!W328)&gt;0,0,PI()),ACOS('OddsRatio_working_3-way'!V328/(2*'OddsRatio_working_3-way'!X328)))</f>
        <v>4.0337479518782526E-2</v>
      </c>
      <c r="Z328" s="11">
        <f>'OddsRatio_working_3-way'!X328^(1/3)*COS('OddsRatio_working_3-way'!Y328/3)</f>
        <v>0.51672477144570106</v>
      </c>
      <c r="AA328" s="11">
        <f>'OddsRatio_working_3-way'!X328^(1/3)*COS(('OddsRatio_working_3-way'!Y328+2*PI())/3)</f>
        <v>-0.26437971240223562</v>
      </c>
      <c r="AB328" s="11">
        <f>'OddsRatio_working_3-way'!X328^(1/3)*COS(('OddsRatio_working_3-way'!Y328+4*PI())/3)</f>
        <v>-0.25234505904346527</v>
      </c>
      <c r="AC328" s="11">
        <f>'OddsRatio_working_3-way'!X328^(1/3)*SIN('OddsRatio_working_3-way'!Y328/3)</f>
        <v>6.948210356289803E-3</v>
      </c>
      <c r="AD328" s="11">
        <f>'OddsRatio_working_3-way'!X328^(1/3)*SIN(('OddsRatio_working_3-way'!Y328+2*PI())/3)</f>
        <v>0.44402267365854009</v>
      </c>
      <c r="AE328" s="11">
        <f>'OddsRatio_working_3-way'!X328^(1/3)*SIN(('OddsRatio_working_3-way'!Y328+4*PI())/3)</f>
        <v>-0.45097088401482999</v>
      </c>
      <c r="AF328" s="11">
        <f>-'OddsRatio_working_3-way'!U328/(3*'OddsRatio_working_3-way'!X328^(1/3))*COS(('OddsRatio_working_3-way'!Y328)/3)</f>
        <v>0.51672477144570095</v>
      </c>
      <c r="AG328" s="11">
        <f>-'OddsRatio_working_3-way'!U328/(3*'OddsRatio_working_3-way'!X328^(1/3))*COS(('OddsRatio_working_3-way'!Y328+2*PI())/3)</f>
        <v>-0.26437971240223557</v>
      </c>
      <c r="AH328" s="11">
        <f>-'OddsRatio_working_3-way'!U328/(3*'OddsRatio_working_3-way'!X328^(1/3))*COS(('OddsRatio_working_3-way'!Y328+4*PI())/3)</f>
        <v>-0.25234505904346521</v>
      </c>
      <c r="AI328" s="11">
        <f>'OddsRatio_working_3-way'!U328/(3*'OddsRatio_working_3-way'!X328^(1/3))*SIN(('OddsRatio_working_3-way'!Y328)/3)</f>
        <v>-6.9482103562898022E-3</v>
      </c>
      <c r="AJ328" s="11">
        <f>'OddsRatio_working_3-way'!U328/(3*'OddsRatio_working_3-way'!X328^(1/3))*SIN(('OddsRatio_working_3-way'!Y328+2*PI())/3)</f>
        <v>-0.44402267365853998</v>
      </c>
      <c r="AK328" s="11">
        <f>'OddsRatio_working_3-way'!U328/(3*'OddsRatio_working_3-way'!X328^(1/3))*SIN(('OddsRatio_working_3-way'!Y328+4*PI())/3)</f>
        <v>0.45097088401482988</v>
      </c>
      <c r="AL328" s="11">
        <f>'OddsRatio_working_3-way'!Z328+'OddsRatio_working_3-way'!AF328</f>
        <v>1.0334495428914021</v>
      </c>
      <c r="AM328" s="11">
        <f>'OddsRatio_working_3-way'!AA328+'OddsRatio_working_3-way'!AG328</f>
        <v>-0.52875942480447113</v>
      </c>
      <c r="AN328" s="11">
        <f>'OddsRatio_working_3-way'!AB328+'OddsRatio_working_3-way'!AH328</f>
        <v>-0.50469011808693054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1.0334495428914021</v>
      </c>
      <c r="AS328" s="11">
        <f>IF(('OddsRatio_working_3-way'!X328=0),IF(Q328&gt;0,-Q328^(1/3),(-Q328)^(1/3)),'OddsRatio_working_3-way'!AM328-'OddsRatio_working_3-way'!R328/3)</f>
        <v>-0.52875942480447113</v>
      </c>
      <c r="AT328" s="11">
        <f>IF(('OddsRatio_working_3-way'!X328=0),IF(Q328&gt;0,-Q328^(1/3),(-Q328)^(1/3)),'OddsRatio_working_3-way'!AN328-'OddsRatio_working_3-way'!R328/3)</f>
        <v>-0.50469011808693054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4.78</v>
      </c>
      <c r="B329" s="4">
        <f>IF('True_Odds_Calculator_3-way'!B330="","",'True_Odds_Calculator_3-way'!B330)</f>
        <v>4.6100000000000003</v>
      </c>
      <c r="C329" s="4">
        <f>IF('True_Odds_Calculator_3-way'!C330="","",'True_Odds_Calculator_3-way'!C330)</f>
        <v>1.67</v>
      </c>
      <c r="D329" s="9">
        <f t="shared" si="78"/>
        <v>0.20209105559168017</v>
      </c>
      <c r="E329" s="9">
        <f t="shared" si="79"/>
        <v>0.20961297393845768</v>
      </c>
      <c r="F329" s="9">
        <f t="shared" si="80"/>
        <v>0.58829597046986215</v>
      </c>
      <c r="G329" s="9">
        <f t="shared" si="81"/>
        <v>1.0445144230269117</v>
      </c>
      <c r="H329" s="9">
        <f t="shared" si="82"/>
        <v>4.948264519041726</v>
      </c>
      <c r="I329" s="9">
        <f t="shared" si="83"/>
        <v>4.7706970671271511</v>
      </c>
      <c r="J329" s="9">
        <f t="shared" si="84"/>
        <v>1.6998246634280305</v>
      </c>
      <c r="K329" s="11">
        <f t="shared" si="85"/>
        <v>0.20920502092050208</v>
      </c>
      <c r="L329" s="11">
        <f t="shared" si="86"/>
        <v>0.21691973969631234</v>
      </c>
      <c r="M329" s="11">
        <f t="shared" si="87"/>
        <v>0.5988023952095809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-0.24844399910369031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0.21902301279686789</v>
      </c>
      <c r="Q329" s="11">
        <f>2*'OddsRatio_working_3-way'!K329*'OddsRatio_working_3-way'!L329*'OddsRatio_working_3-way'!M329</f>
        <v>5.4348142133217835E-2</v>
      </c>
      <c r="R329" s="11">
        <f t="shared" si="88"/>
        <v>0</v>
      </c>
      <c r="S329" s="11">
        <f t="shared" si="89"/>
        <v>-0.88157900205694528</v>
      </c>
      <c r="T329" s="11">
        <f t="shared" si="90"/>
        <v>-0.2187540948032122</v>
      </c>
      <c r="U329" s="11">
        <f>'OddsRatio_working_3-way'!S329-'OddsRatio_working_3-way'!R329^2/3</f>
        <v>-0.88157900205694528</v>
      </c>
      <c r="V329" s="11">
        <f>'OddsRatio_working_3-way'!S329*'OddsRatio_working_3-way'!R329/3-2*'OddsRatio_working_3-way'!R329^3/27-'OddsRatio_working_3-way'!T329</f>
        <v>0.2187540948032122</v>
      </c>
      <c r="W329" s="11">
        <f>'OddsRatio_working_3-way'!V329^2+4*'OddsRatio_working_3-way'!U329^3/27</f>
        <v>-5.3649893960742379E-2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0.15929787188935948</v>
      </c>
      <c r="Y329" s="11">
        <f>IF('OddsRatio_working_3-way'!W329&gt;=0,IF('OddsRatio_working_3-way'!V329+SQRT('OddsRatio_working_3-way'!W329)&gt;0,0,PI()),ACOS('OddsRatio_working_3-way'!V329/(2*'OddsRatio_working_3-way'!X329)))</f>
        <v>0.81396717637197891</v>
      </c>
      <c r="Z329" s="11">
        <f>'OddsRatio_working_3-way'!X329^(1/3)*COS('OddsRatio_working_3-way'!Y329/3)</f>
        <v>0.52225721151345583</v>
      </c>
      <c r="AA329" s="11">
        <f>'OddsRatio_working_3-way'!X329^(1/3)*COS(('OddsRatio_working_3-way'!Y329+2*PI())/3)</f>
        <v>-0.3869471428682299</v>
      </c>
      <c r="AB329" s="11">
        <f>'OddsRatio_working_3-way'!X329^(1/3)*COS(('OddsRatio_working_3-way'!Y329+4*PI())/3)</f>
        <v>-0.13531006864522607</v>
      </c>
      <c r="AC329" s="11">
        <f>'OddsRatio_working_3-way'!X329^(1/3)*SIN('OddsRatio_working_3-way'!Y329/3)</f>
        <v>0.14528273254074109</v>
      </c>
      <c r="AD329" s="11">
        <f>'OddsRatio_working_3-way'!X329^(1/3)*SIN(('OddsRatio_working_3-way'!Y329+2*PI())/3)</f>
        <v>0.37964664620990501</v>
      </c>
      <c r="AE329" s="11">
        <f>'OddsRatio_working_3-way'!X329^(1/3)*SIN(('OddsRatio_working_3-way'!Y329+4*PI())/3)</f>
        <v>-0.52492937875064616</v>
      </c>
      <c r="AF329" s="11">
        <f>-'OddsRatio_working_3-way'!U329/(3*'OddsRatio_working_3-way'!X329^(1/3))*COS(('OddsRatio_working_3-way'!Y329)/3)</f>
        <v>0.52225721151345583</v>
      </c>
      <c r="AG329" s="11">
        <f>-'OddsRatio_working_3-way'!U329/(3*'OddsRatio_working_3-way'!X329^(1/3))*COS(('OddsRatio_working_3-way'!Y329+2*PI())/3)</f>
        <v>-0.3869471428682299</v>
      </c>
      <c r="AH329" s="11">
        <f>-'OddsRatio_working_3-way'!U329/(3*'OddsRatio_working_3-way'!X329^(1/3))*COS(('OddsRatio_working_3-way'!Y329+4*PI())/3)</f>
        <v>-0.13531006864522607</v>
      </c>
      <c r="AI329" s="11">
        <f>'OddsRatio_working_3-way'!U329/(3*'OddsRatio_working_3-way'!X329^(1/3))*SIN(('OddsRatio_working_3-way'!Y329)/3)</f>
        <v>-0.14528273254074109</v>
      </c>
      <c r="AJ329" s="11">
        <f>'OddsRatio_working_3-way'!U329/(3*'OddsRatio_working_3-way'!X329^(1/3))*SIN(('OddsRatio_working_3-way'!Y329+2*PI())/3)</f>
        <v>-0.37964664620990501</v>
      </c>
      <c r="AK329" s="11">
        <f>'OddsRatio_working_3-way'!U329/(3*'OddsRatio_working_3-way'!X329^(1/3))*SIN(('OddsRatio_working_3-way'!Y329+4*PI())/3)</f>
        <v>0.52492937875064616</v>
      </c>
      <c r="AL329" s="11">
        <f>'OddsRatio_working_3-way'!Z329+'OddsRatio_working_3-way'!AF329</f>
        <v>1.0445144230269117</v>
      </c>
      <c r="AM329" s="11">
        <f>'OddsRatio_working_3-way'!AA329+'OddsRatio_working_3-way'!AG329</f>
        <v>-0.7738942857364598</v>
      </c>
      <c r="AN329" s="11">
        <f>'OddsRatio_working_3-way'!AB329+'OddsRatio_working_3-way'!AH329</f>
        <v>-0.27062013729045215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1.0445144230269117</v>
      </c>
      <c r="AS329" s="11">
        <f>IF(('OddsRatio_working_3-way'!X329=0),IF(Q329&gt;0,-Q329^(1/3),(-Q329)^(1/3)),'OddsRatio_working_3-way'!AM329-'OddsRatio_working_3-way'!R329/3)</f>
        <v>-0.7738942857364598</v>
      </c>
      <c r="AT329" s="11">
        <f>IF(('OddsRatio_working_3-way'!X329=0),IF(Q329&gt;0,-Q329^(1/3),(-Q329)^(1/3)),'OddsRatio_working_3-way'!AN329-'OddsRatio_working_3-way'!R329/3)</f>
        <v>-0.27062013729045215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2.25</v>
      </c>
      <c r="B330" s="4">
        <f>IF('True_Odds_Calculator_3-way'!B331="","",'True_Odds_Calculator_3-way'!B331)</f>
        <v>3.56</v>
      </c>
      <c r="C330" s="4">
        <f>IF('True_Odds_Calculator_3-way'!C331="","",'True_Odds_Calculator_3-way'!C331)</f>
        <v>3.36</v>
      </c>
      <c r="D330" s="9">
        <f t="shared" si="78"/>
        <v>0.43579802797687711</v>
      </c>
      <c r="E330" s="9">
        <f t="shared" si="79"/>
        <v>0.2738657079828184</v>
      </c>
      <c r="F330" s="9">
        <f t="shared" si="80"/>
        <v>0.29033626404030433</v>
      </c>
      <c r="G330" s="9">
        <f t="shared" si="81"/>
        <v>1.0357127583019878</v>
      </c>
      <c r="H330" s="9">
        <f t="shared" si="82"/>
        <v>2.2946409478774847</v>
      </c>
      <c r="I330" s="9">
        <f t="shared" si="83"/>
        <v>3.6514246612530887</v>
      </c>
      <c r="J330" s="9">
        <f t="shared" si="84"/>
        <v>3.4442821095926912</v>
      </c>
      <c r="K330" s="11">
        <f t="shared" si="85"/>
        <v>0.44444444444444442</v>
      </c>
      <c r="L330" s="11">
        <f t="shared" si="86"/>
        <v>0.2808988764044944</v>
      </c>
      <c r="M330" s="11">
        <f t="shared" si="87"/>
        <v>0.29761904761904762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-0.28060162891623552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0.22925212531954106</v>
      </c>
      <c r="Q330" s="11">
        <f>2*'OddsRatio_working_3-way'!K330*'OddsRatio_working_3-way'!L330*'OddsRatio_working_3-way'!M330</f>
        <v>7.4311872064681053E-2</v>
      </c>
      <c r="R330" s="11">
        <f t="shared" si="88"/>
        <v>0</v>
      </c>
      <c r="S330" s="11">
        <f t="shared" si="89"/>
        <v>-0.81700211864406824</v>
      </c>
      <c r="T330" s="11">
        <f t="shared" si="90"/>
        <v>-0.2648305084745764</v>
      </c>
      <c r="U330" s="11">
        <f>'OddsRatio_working_3-way'!S330-'OddsRatio_working_3-way'!R330^2/3</f>
        <v>-0.81700211864406824</v>
      </c>
      <c r="V330" s="11">
        <f>'OddsRatio_working_3-way'!S330*'OddsRatio_working_3-way'!R330/3-2*'OddsRatio_working_3-way'!R330^3/27-'OddsRatio_working_3-way'!T330</f>
        <v>0.2648305084745764</v>
      </c>
      <c r="W330" s="11">
        <f>'OddsRatio_working_3-way'!V330^2+4*'OddsRatio_working_3-way'!U330^3/27</f>
        <v>-1.0656321118257775E-2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0.1421192451228549</v>
      </c>
      <c r="Y330" s="11">
        <f>IF('OddsRatio_working_3-way'!W330&gt;=0,IF('OddsRatio_working_3-way'!V330+SQRT('OddsRatio_working_3-way'!W330)&gt;0,0,PI()),ACOS('OddsRatio_working_3-way'!V330/(2*'OddsRatio_working_3-way'!X330)))</f>
        <v>0.37167763559356226</v>
      </c>
      <c r="Z330" s="11">
        <f>'OddsRatio_working_3-way'!X330^(1/3)*COS('OddsRatio_working_3-way'!Y330/3)</f>
        <v>0.51785637915099392</v>
      </c>
      <c r="AA330" s="11">
        <f>'OddsRatio_working_3-way'!X330^(1/3)*COS(('OddsRatio_working_3-way'!Y330+2*PI())/3)</f>
        <v>-0.31477716083266133</v>
      </c>
      <c r="AB330" s="11">
        <f>'OddsRatio_working_3-way'!X330^(1/3)*COS(('OddsRatio_working_3-way'!Y330+4*PI())/3)</f>
        <v>-0.20307921831833253</v>
      </c>
      <c r="AC330" s="11">
        <f>'OddsRatio_working_3-way'!X330^(1/3)*SIN('OddsRatio_working_3-way'!Y330/3)</f>
        <v>6.448883717857512E-2</v>
      </c>
      <c r="AD330" s="11">
        <f>'OddsRatio_working_3-way'!X330^(1/3)*SIN(('OddsRatio_working_3-way'!Y330+2*PI())/3)</f>
        <v>0.41623236126729934</v>
      </c>
      <c r="AE330" s="11">
        <f>'OddsRatio_working_3-way'!X330^(1/3)*SIN(('OddsRatio_working_3-way'!Y330+4*PI())/3)</f>
        <v>-0.48072119844587441</v>
      </c>
      <c r="AF330" s="11">
        <f>-'OddsRatio_working_3-way'!U330/(3*'OddsRatio_working_3-way'!X330^(1/3))*COS(('OddsRatio_working_3-way'!Y330)/3)</f>
        <v>0.51785637915099392</v>
      </c>
      <c r="AG330" s="11">
        <f>-'OddsRatio_working_3-way'!U330/(3*'OddsRatio_working_3-way'!X330^(1/3))*COS(('OddsRatio_working_3-way'!Y330+2*PI())/3)</f>
        <v>-0.31477716083266133</v>
      </c>
      <c r="AH330" s="11">
        <f>-'OddsRatio_working_3-way'!U330/(3*'OddsRatio_working_3-way'!X330^(1/3))*COS(('OddsRatio_working_3-way'!Y330+4*PI())/3)</f>
        <v>-0.20307921831833253</v>
      </c>
      <c r="AI330" s="11">
        <f>'OddsRatio_working_3-way'!U330/(3*'OddsRatio_working_3-way'!X330^(1/3))*SIN(('OddsRatio_working_3-way'!Y330)/3)</f>
        <v>-6.448883717857512E-2</v>
      </c>
      <c r="AJ330" s="11">
        <f>'OddsRatio_working_3-way'!U330/(3*'OddsRatio_working_3-way'!X330^(1/3))*SIN(('OddsRatio_working_3-way'!Y330+2*PI())/3)</f>
        <v>-0.41623236126729934</v>
      </c>
      <c r="AK330" s="11">
        <f>'OddsRatio_working_3-way'!U330/(3*'OddsRatio_working_3-way'!X330^(1/3))*SIN(('OddsRatio_working_3-way'!Y330+4*PI())/3)</f>
        <v>0.48072119844587441</v>
      </c>
      <c r="AL330" s="11">
        <f>'OddsRatio_working_3-way'!Z330+'OddsRatio_working_3-way'!AF330</f>
        <v>1.0357127583019878</v>
      </c>
      <c r="AM330" s="11">
        <f>'OddsRatio_working_3-way'!AA330+'OddsRatio_working_3-way'!AG330</f>
        <v>-0.62955432166532266</v>
      </c>
      <c r="AN330" s="11">
        <f>'OddsRatio_working_3-way'!AB330+'OddsRatio_working_3-way'!AH330</f>
        <v>-0.40615843663666507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1.0357127583019878</v>
      </c>
      <c r="AS330" s="11">
        <f>IF(('OddsRatio_working_3-way'!X330=0),IF(Q330&gt;0,-Q330^(1/3),(-Q330)^(1/3)),'OddsRatio_working_3-way'!AM330-'OddsRatio_working_3-way'!R330/3)</f>
        <v>-0.62955432166532266</v>
      </c>
      <c r="AT330" s="11">
        <f>IF(('OddsRatio_working_3-way'!X330=0),IF(Q330&gt;0,-Q330^(1/3),(-Q330)^(1/3)),'OddsRatio_working_3-way'!AN330-'OddsRatio_working_3-way'!R330/3)</f>
        <v>-0.40615843663666507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1.41</v>
      </c>
      <c r="B331" s="4">
        <f>IF('True_Odds_Calculator_3-way'!B332="","",'True_Odds_Calculator_3-way'!B332)</f>
        <v>4.96</v>
      </c>
      <c r="C331" s="4">
        <f>IF('True_Odds_Calculator_3-way'!C332="","",'True_Odds_Calculator_3-way'!C332)</f>
        <v>8.52</v>
      </c>
      <c r="D331" s="9">
        <f t="shared" si="78"/>
        <v>0.69663967575661256</v>
      </c>
      <c r="E331" s="9">
        <f t="shared" si="79"/>
        <v>0.19208868617299221</v>
      </c>
      <c r="F331" s="9">
        <f t="shared" si="80"/>
        <v>0.11127163807039506</v>
      </c>
      <c r="G331" s="9">
        <f t="shared" si="81"/>
        <v>1.0621032014266478</v>
      </c>
      <c r="H331" s="9">
        <f t="shared" si="82"/>
        <v>1.435462312584926</v>
      </c>
      <c r="I331" s="9">
        <f t="shared" si="83"/>
        <v>5.205928677649525</v>
      </c>
      <c r="J331" s="9">
        <f t="shared" si="84"/>
        <v>8.9870160747283911</v>
      </c>
      <c r="K331" s="11">
        <f t="shared" si="85"/>
        <v>0.70921985815602839</v>
      </c>
      <c r="L331" s="11">
        <f t="shared" si="86"/>
        <v>0.20161290322580647</v>
      </c>
      <c r="M331" s="11">
        <f t="shared" si="87"/>
        <v>0.11737089201877934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-0.20490686051794638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0.19954528513259073</v>
      </c>
      <c r="Q331" s="11">
        <f>2*'OddsRatio_working_3-way'!K331*'OddsRatio_working_3-way'!L331*'OddsRatio_working_3-way'!M331</f>
        <v>3.3565228785969847E-2</v>
      </c>
      <c r="R331" s="11">
        <f t="shared" si="88"/>
        <v>0</v>
      </c>
      <c r="S331" s="11">
        <f t="shared" si="89"/>
        <v>-0.97383408553621331</v>
      </c>
      <c r="T331" s="11">
        <f t="shared" si="90"/>
        <v>-0.1638072473568063</v>
      </c>
      <c r="U331" s="11">
        <f>'OddsRatio_working_3-way'!S331-'OddsRatio_working_3-way'!R331^2/3</f>
        <v>-0.97383408553621331</v>
      </c>
      <c r="V331" s="11">
        <f>'OddsRatio_working_3-way'!S331*'OddsRatio_working_3-way'!R331/3-2*'OddsRatio_working_3-way'!R331^3/27-'OddsRatio_working_3-way'!T331</f>
        <v>0.1638072473568063</v>
      </c>
      <c r="W331" s="11">
        <f>'OddsRatio_working_3-way'!V331^2+4*'OddsRatio_working_3-way'!U331^3/27</f>
        <v>-0.10998767567213648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0.18494626919645502</v>
      </c>
      <c r="Y331" s="11">
        <f>IF('OddsRatio_working_3-way'!W331&gt;=0,IF('OddsRatio_working_3-way'!V331+SQRT('OddsRatio_working_3-way'!W331)&gt;0,0,PI()),ACOS('OddsRatio_working_3-way'!V331/(2*'OddsRatio_working_3-way'!X331)))</f>
        <v>1.1120204339581972</v>
      </c>
      <c r="Z331" s="11">
        <f>'OddsRatio_working_3-way'!X331^(1/3)*COS('OddsRatio_working_3-way'!Y331/3)</f>
        <v>0.53105160071332391</v>
      </c>
      <c r="AA331" s="11">
        <f>'OddsRatio_working_3-way'!X331^(1/3)*COS(('OddsRatio_working_3-way'!Y331+2*PI())/3)</f>
        <v>-0.44426211289251916</v>
      </c>
      <c r="AB331" s="11">
        <f>'OddsRatio_working_3-way'!X331^(1/3)*COS(('OddsRatio_working_3-way'!Y331+4*PI())/3)</f>
        <v>-8.6789487820804909E-2</v>
      </c>
      <c r="AC331" s="11">
        <f>'OddsRatio_working_3-way'!X331^(1/3)*SIN('OddsRatio_working_3-way'!Y331/3)</f>
        <v>0.20638691631307646</v>
      </c>
      <c r="AD331" s="11">
        <f>'OddsRatio_working_3-way'!X331^(1/3)*SIN(('OddsRatio_working_3-way'!Y331+2*PI())/3)</f>
        <v>0.35671071878159055</v>
      </c>
      <c r="AE331" s="11">
        <f>'OddsRatio_working_3-way'!X331^(1/3)*SIN(('OddsRatio_working_3-way'!Y331+4*PI())/3)</f>
        <v>-0.56309763509466704</v>
      </c>
      <c r="AF331" s="11">
        <f>-'OddsRatio_working_3-way'!U331/(3*'OddsRatio_working_3-way'!X331^(1/3))*COS(('OddsRatio_working_3-way'!Y331)/3)</f>
        <v>0.53105160071332391</v>
      </c>
      <c r="AG331" s="11">
        <f>-'OddsRatio_working_3-way'!U331/(3*'OddsRatio_working_3-way'!X331^(1/3))*COS(('OddsRatio_working_3-way'!Y331+2*PI())/3)</f>
        <v>-0.44426211289251916</v>
      </c>
      <c r="AH331" s="11">
        <f>-'OddsRatio_working_3-way'!U331/(3*'OddsRatio_working_3-way'!X331^(1/3))*COS(('OddsRatio_working_3-way'!Y331+4*PI())/3)</f>
        <v>-8.6789487820804909E-2</v>
      </c>
      <c r="AI331" s="11">
        <f>'OddsRatio_working_3-way'!U331/(3*'OddsRatio_working_3-way'!X331^(1/3))*SIN(('OddsRatio_working_3-way'!Y331)/3)</f>
        <v>-0.20638691631307646</v>
      </c>
      <c r="AJ331" s="11">
        <f>'OddsRatio_working_3-way'!U331/(3*'OddsRatio_working_3-way'!X331^(1/3))*SIN(('OddsRatio_working_3-way'!Y331+2*PI())/3)</f>
        <v>-0.35671071878159055</v>
      </c>
      <c r="AK331" s="11">
        <f>'OddsRatio_working_3-way'!U331/(3*'OddsRatio_working_3-way'!X331^(1/3))*SIN(('OddsRatio_working_3-way'!Y331+4*PI())/3)</f>
        <v>0.56309763509466704</v>
      </c>
      <c r="AL331" s="11">
        <f>'OddsRatio_working_3-way'!Z331+'OddsRatio_working_3-way'!AF331</f>
        <v>1.0621032014266478</v>
      </c>
      <c r="AM331" s="11">
        <f>'OddsRatio_working_3-way'!AA331+'OddsRatio_working_3-way'!AG331</f>
        <v>-0.88852422578503831</v>
      </c>
      <c r="AN331" s="11">
        <f>'OddsRatio_working_3-way'!AB331+'OddsRatio_working_3-way'!AH331</f>
        <v>-0.17357897564160982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1.0621032014266478</v>
      </c>
      <c r="AS331" s="11">
        <f>IF(('OddsRatio_working_3-way'!X331=0),IF(Q331&gt;0,-Q331^(1/3),(-Q331)^(1/3)),'OddsRatio_working_3-way'!AM331-'OddsRatio_working_3-way'!R331/3)</f>
        <v>-0.88852422578503831</v>
      </c>
      <c r="AT331" s="11">
        <f>IF(('OddsRatio_working_3-way'!X331=0),IF(Q331&gt;0,-Q331^(1/3),(-Q331)^(1/3)),'OddsRatio_working_3-way'!AN331-'OddsRatio_working_3-way'!R331/3)</f>
        <v>-0.17357897564160982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4.46</v>
      </c>
      <c r="B332" s="4">
        <f>IF('True_Odds_Calculator_3-way'!B333="","",'True_Odds_Calculator_3-way'!B333)</f>
        <v>3.39</v>
      </c>
      <c r="C332" s="4">
        <f>IF('True_Odds_Calculator_3-way'!C333="","",'True_Odds_Calculator_3-way'!C333)</f>
        <v>1.98</v>
      </c>
      <c r="D332" s="9">
        <f t="shared" si="78"/>
        <v>0.21757393974967756</v>
      </c>
      <c r="E332" s="9">
        <f t="shared" si="79"/>
        <v>0.28702327675780065</v>
      </c>
      <c r="F332" s="9">
        <f t="shared" si="80"/>
        <v>0.49540278349252193</v>
      </c>
      <c r="G332" s="9">
        <f t="shared" si="81"/>
        <v>1.0393464389829252</v>
      </c>
      <c r="H332" s="9">
        <f t="shared" si="82"/>
        <v>4.5961386788809202</v>
      </c>
      <c r="I332" s="9">
        <f t="shared" si="83"/>
        <v>3.4840379891691913</v>
      </c>
      <c r="J332" s="9">
        <f t="shared" si="84"/>
        <v>2.0185595102032665</v>
      </c>
      <c r="K332" s="11">
        <f t="shared" si="85"/>
        <v>0.22421524663677131</v>
      </c>
      <c r="L332" s="11">
        <f t="shared" si="86"/>
        <v>0.29498525073746312</v>
      </c>
      <c r="M332" s="11">
        <f t="shared" si="87"/>
        <v>0.50505050505050508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-0.2707075250033304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0.22815025394492833</v>
      </c>
      <c r="Q332" s="11">
        <f>2*'OddsRatio_working_3-way'!K332*'OddsRatio_working_3-way'!L332*'OddsRatio_working_3-way'!M332</f>
        <v>6.6808273483141542E-2</v>
      </c>
      <c r="R332" s="11">
        <f t="shared" si="88"/>
        <v>0</v>
      </c>
      <c r="S332" s="11">
        <f t="shared" si="89"/>
        <v>-0.84279243416717542</v>
      </c>
      <c r="T332" s="11">
        <f t="shared" si="90"/>
        <v>-0.24679134236227687</v>
      </c>
      <c r="U332" s="11">
        <f>'OddsRatio_working_3-way'!S332-'OddsRatio_working_3-way'!R332^2/3</f>
        <v>-0.84279243416717542</v>
      </c>
      <c r="V332" s="11">
        <f>'OddsRatio_working_3-way'!S332*'OddsRatio_working_3-way'!R332/3-2*'OddsRatio_working_3-way'!R332^3/27-'OddsRatio_working_3-way'!T332</f>
        <v>0.24679134236227687</v>
      </c>
      <c r="W332" s="11">
        <f>'OddsRatio_working_3-way'!V332^2+4*'OddsRatio_working_3-way'!U332^3/27</f>
        <v>-2.7780655052777367E-2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0.14890149572599323</v>
      </c>
      <c r="Y332" s="11">
        <f>IF('OddsRatio_working_3-way'!W332&gt;=0,IF('OddsRatio_working_3-way'!V332+SQRT('OddsRatio_working_3-way'!W332)&gt;0,0,PI()),ACOS('OddsRatio_working_3-way'!V332/(2*'OddsRatio_working_3-way'!X332)))</f>
        <v>0.59400333464807054</v>
      </c>
      <c r="Z332" s="11">
        <f>'OddsRatio_working_3-way'!X332^(1/3)*COS('OddsRatio_working_3-way'!Y332/3)</f>
        <v>0.51967321949146261</v>
      </c>
      <c r="AA332" s="11">
        <f>'OddsRatio_working_3-way'!X332^(1/3)*COS(('OddsRatio_working_3-way'!Y332+2*PI())/3)</f>
        <v>-0.35013011587616905</v>
      </c>
      <c r="AB332" s="11">
        <f>'OddsRatio_working_3-way'!X332^(1/3)*COS(('OddsRatio_working_3-way'!Y332+4*PI())/3)</f>
        <v>-0.16954310361529368</v>
      </c>
      <c r="AC332" s="11">
        <f>'OddsRatio_working_3-way'!X332^(1/3)*SIN('OddsRatio_working_3-way'!Y332/3)</f>
        <v>0.10426196014096678</v>
      </c>
      <c r="AD332" s="11">
        <f>'OddsRatio_working_3-way'!X332^(1/3)*SIN(('OddsRatio_working_3-way'!Y332+2*PI())/3)</f>
        <v>0.39791922967556981</v>
      </c>
      <c r="AE332" s="11">
        <f>'OddsRatio_working_3-way'!X332^(1/3)*SIN(('OddsRatio_working_3-way'!Y332+4*PI())/3)</f>
        <v>-0.50218118981653648</v>
      </c>
      <c r="AF332" s="11">
        <f>-'OddsRatio_working_3-way'!U332/(3*'OddsRatio_working_3-way'!X332^(1/3))*COS(('OddsRatio_working_3-way'!Y332)/3)</f>
        <v>0.51967321949146261</v>
      </c>
      <c r="AG332" s="11">
        <f>-'OddsRatio_working_3-way'!U332/(3*'OddsRatio_working_3-way'!X332^(1/3))*COS(('OddsRatio_working_3-way'!Y332+2*PI())/3)</f>
        <v>-0.35013011587616905</v>
      </c>
      <c r="AH332" s="11">
        <f>-'OddsRatio_working_3-way'!U332/(3*'OddsRatio_working_3-way'!X332^(1/3))*COS(('OddsRatio_working_3-way'!Y332+4*PI())/3)</f>
        <v>-0.16954310361529368</v>
      </c>
      <c r="AI332" s="11">
        <f>'OddsRatio_working_3-way'!U332/(3*'OddsRatio_working_3-way'!X332^(1/3))*SIN(('OddsRatio_working_3-way'!Y332)/3)</f>
        <v>-0.10426196014096678</v>
      </c>
      <c r="AJ332" s="11">
        <f>'OddsRatio_working_3-way'!U332/(3*'OddsRatio_working_3-way'!X332^(1/3))*SIN(('OddsRatio_working_3-way'!Y332+2*PI())/3)</f>
        <v>-0.39791922967556981</v>
      </c>
      <c r="AK332" s="11">
        <f>'OddsRatio_working_3-way'!U332/(3*'OddsRatio_working_3-way'!X332^(1/3))*SIN(('OddsRatio_working_3-way'!Y332+4*PI())/3)</f>
        <v>0.50218118981653648</v>
      </c>
      <c r="AL332" s="11">
        <f>'OddsRatio_working_3-way'!Z332+'OddsRatio_working_3-way'!AF332</f>
        <v>1.0393464389829252</v>
      </c>
      <c r="AM332" s="11">
        <f>'OddsRatio_working_3-way'!AA332+'OddsRatio_working_3-way'!AG332</f>
        <v>-0.70026023175233809</v>
      </c>
      <c r="AN332" s="11">
        <f>'OddsRatio_working_3-way'!AB332+'OddsRatio_working_3-way'!AH332</f>
        <v>-0.33908620723058736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1.0393464389829252</v>
      </c>
      <c r="AS332" s="11">
        <f>IF(('OddsRatio_working_3-way'!X332=0),IF(Q332&gt;0,-Q332^(1/3),(-Q332)^(1/3)),'OddsRatio_working_3-way'!AM332-'OddsRatio_working_3-way'!R332/3)</f>
        <v>-0.70026023175233809</v>
      </c>
      <c r="AT332" s="11">
        <f>IF(('OddsRatio_working_3-way'!X332=0),IF(Q332&gt;0,-Q332^(1/3),(-Q332)^(1/3)),'OddsRatio_working_3-way'!AN332-'OddsRatio_working_3-way'!R332/3)</f>
        <v>-0.33908620723058736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2.44</v>
      </c>
      <c r="B333" s="4">
        <f>IF('True_Odds_Calculator_3-way'!B334="","",'True_Odds_Calculator_3-way'!B334)</f>
        <v>3.1</v>
      </c>
      <c r="C333" s="4">
        <f>IF('True_Odds_Calculator_3-way'!C334="","",'True_Odds_Calculator_3-way'!C334)</f>
        <v>3.34</v>
      </c>
      <c r="D333" s="9">
        <f t="shared" si="78"/>
        <v>0.3983179983417397</v>
      </c>
      <c r="E333" s="9">
        <f t="shared" si="79"/>
        <v>0.31221749367446633</v>
      </c>
      <c r="F333" s="9">
        <f t="shared" si="80"/>
        <v>0.28946450798379419</v>
      </c>
      <c r="G333" s="9">
        <f t="shared" si="81"/>
        <v>1.0489978487371985</v>
      </c>
      <c r="H333" s="9">
        <f t="shared" si="82"/>
        <v>2.5105569021815657</v>
      </c>
      <c r="I333" s="9">
        <f t="shared" si="83"/>
        <v>3.2028954823481168</v>
      </c>
      <c r="J333" s="9">
        <f t="shared" si="84"/>
        <v>3.4546549660450445</v>
      </c>
      <c r="K333" s="11">
        <f t="shared" si="85"/>
        <v>0.4098360655737705</v>
      </c>
      <c r="L333" s="11">
        <f t="shared" si="86"/>
        <v>0.32258064516129031</v>
      </c>
      <c r="M333" s="11">
        <f t="shared" si="87"/>
        <v>0.29940119760479045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-0.28009132449009988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0.23274445292387202</v>
      </c>
      <c r="Q333" s="11">
        <f>2*'OddsRatio_working_3-way'!K333*'OddsRatio_working_3-way'!L333*'OddsRatio_working_3-way'!M333</f>
        <v>7.9164779906078911E-2</v>
      </c>
      <c r="R333" s="11">
        <f t="shared" si="88"/>
        <v>0</v>
      </c>
      <c r="S333" s="11">
        <f t="shared" si="89"/>
        <v>-0.83095916429249705</v>
      </c>
      <c r="T333" s="11">
        <f t="shared" si="90"/>
        <v>-0.28263917152806023</v>
      </c>
      <c r="U333" s="11">
        <f>'OddsRatio_working_3-way'!S333-'OddsRatio_working_3-way'!R333^2/3</f>
        <v>-0.83095916429249705</v>
      </c>
      <c r="V333" s="11">
        <f>'OddsRatio_working_3-way'!S333*'OddsRatio_working_3-way'!R333/3-2*'OddsRatio_working_3-way'!R333^3/27-'OddsRatio_working_3-way'!T333</f>
        <v>0.28263917152806023</v>
      </c>
      <c r="W333" s="11">
        <f>'OddsRatio_working_3-way'!V333^2+4*'OddsRatio_working_3-way'!U333^3/27</f>
        <v>-5.1182982018013468E-3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0.14577654088009978</v>
      </c>
      <c r="Y333" s="11">
        <f>IF('OddsRatio_working_3-way'!W333&gt;=0,IF('OddsRatio_working_3-way'!V333+SQRT('OddsRatio_working_3-way'!W333)&gt;0,0,PI()),ACOS('OddsRatio_working_3-way'!V333/(2*'OddsRatio_working_3-way'!X333)))</f>
        <v>0.24791515078600312</v>
      </c>
      <c r="Z333" s="11">
        <f>'OddsRatio_working_3-way'!X333^(1/3)*COS('OddsRatio_working_3-way'!Y333/3)</f>
        <v>0.52449892436859924</v>
      </c>
      <c r="AA333" s="11">
        <f>'OddsRatio_working_3-way'!X333^(1/3)*COS(('OddsRatio_working_3-way'!Y333+2*PI())/3)</f>
        <v>-0.29987192655415551</v>
      </c>
      <c r="AB333" s="11">
        <f>'OddsRatio_working_3-way'!X333^(1/3)*COS(('OddsRatio_working_3-way'!Y333+4*PI())/3)</f>
        <v>-0.2246269978144439</v>
      </c>
      <c r="AC333" s="11">
        <f>'OddsRatio_working_3-way'!X333^(1/3)*SIN('OddsRatio_working_3-way'!Y333/3)</f>
        <v>4.344267986302687E-2</v>
      </c>
      <c r="AD333" s="11">
        <f>'OddsRatio_working_3-way'!X333^(1/3)*SIN(('OddsRatio_working_3-way'!Y333+2*PI())/3)</f>
        <v>0.43250805282930654</v>
      </c>
      <c r="AE333" s="11">
        <f>'OddsRatio_working_3-way'!X333^(1/3)*SIN(('OddsRatio_working_3-way'!Y333+4*PI())/3)</f>
        <v>-0.47595073269233323</v>
      </c>
      <c r="AF333" s="11">
        <f>-'OddsRatio_working_3-way'!U333/(3*'OddsRatio_working_3-way'!X333^(1/3))*COS(('OddsRatio_working_3-way'!Y333)/3)</f>
        <v>0.52449892436859924</v>
      </c>
      <c r="AG333" s="11">
        <f>-'OddsRatio_working_3-way'!U333/(3*'OddsRatio_working_3-way'!X333^(1/3))*COS(('OddsRatio_working_3-way'!Y333+2*PI())/3)</f>
        <v>-0.29987192655415551</v>
      </c>
      <c r="AH333" s="11">
        <f>-'OddsRatio_working_3-way'!U333/(3*'OddsRatio_working_3-way'!X333^(1/3))*COS(('OddsRatio_working_3-way'!Y333+4*PI())/3)</f>
        <v>-0.2246269978144439</v>
      </c>
      <c r="AI333" s="11">
        <f>'OddsRatio_working_3-way'!U333/(3*'OddsRatio_working_3-way'!X333^(1/3))*SIN(('OddsRatio_working_3-way'!Y333)/3)</f>
        <v>-4.344267986302687E-2</v>
      </c>
      <c r="AJ333" s="11">
        <f>'OddsRatio_working_3-way'!U333/(3*'OddsRatio_working_3-way'!X333^(1/3))*SIN(('OddsRatio_working_3-way'!Y333+2*PI())/3)</f>
        <v>-0.43250805282930654</v>
      </c>
      <c r="AK333" s="11">
        <f>'OddsRatio_working_3-way'!U333/(3*'OddsRatio_working_3-way'!X333^(1/3))*SIN(('OddsRatio_working_3-way'!Y333+4*PI())/3)</f>
        <v>0.47595073269233323</v>
      </c>
      <c r="AL333" s="11">
        <f>'OddsRatio_working_3-way'!Z333+'OddsRatio_working_3-way'!AF333</f>
        <v>1.0489978487371985</v>
      </c>
      <c r="AM333" s="11">
        <f>'OddsRatio_working_3-way'!AA333+'OddsRatio_working_3-way'!AG333</f>
        <v>-0.59974385310831102</v>
      </c>
      <c r="AN333" s="11">
        <f>'OddsRatio_working_3-way'!AB333+'OddsRatio_working_3-way'!AH333</f>
        <v>-0.44925399562888779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1.0489978487371985</v>
      </c>
      <c r="AS333" s="11">
        <f>IF(('OddsRatio_working_3-way'!X333=0),IF(Q333&gt;0,-Q333^(1/3),(-Q333)^(1/3)),'OddsRatio_working_3-way'!AM333-'OddsRatio_working_3-way'!R333/3)</f>
        <v>-0.59974385310831102</v>
      </c>
      <c r="AT333" s="11">
        <f>IF(('OddsRatio_working_3-way'!X333=0),IF(Q333&gt;0,-Q333^(1/3),(-Q333)^(1/3)),'OddsRatio_working_3-way'!AN333-'OddsRatio_working_3-way'!R333/3)</f>
        <v>-0.44925399562888779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3.03</v>
      </c>
      <c r="B334" s="4">
        <f>IF('True_Odds_Calculator_3-way'!B335="","",'True_Odds_Calculator_3-way'!B335)</f>
        <v>3.05</v>
      </c>
      <c r="C334" s="4">
        <f>IF('True_Odds_Calculator_3-way'!C335="","",'True_Odds_Calculator_3-way'!C335)</f>
        <v>2.67</v>
      </c>
      <c r="D334" s="9">
        <f t="shared" si="78"/>
        <v>0.31942776514950622</v>
      </c>
      <c r="E334" s="9">
        <f t="shared" si="79"/>
        <v>0.31730022110423084</v>
      </c>
      <c r="F334" s="9">
        <f t="shared" si="80"/>
        <v>0.36327201374626289</v>
      </c>
      <c r="G334" s="9">
        <f t="shared" si="81"/>
        <v>1.0495557842009324</v>
      </c>
      <c r="H334" s="9">
        <f t="shared" si="82"/>
        <v>3.1305982419278928</v>
      </c>
      <c r="I334" s="9">
        <f t="shared" si="83"/>
        <v>3.1515893576119103</v>
      </c>
      <c r="J334" s="9">
        <f t="shared" si="84"/>
        <v>2.7527581596155573</v>
      </c>
      <c r="K334" s="11">
        <f t="shared" si="85"/>
        <v>0.33003300330033003</v>
      </c>
      <c r="L334" s="11">
        <f t="shared" si="86"/>
        <v>0.32786885245901642</v>
      </c>
      <c r="M334" s="11">
        <f t="shared" si="87"/>
        <v>0.37453183520599254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-0.28165187121032975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0.23303122354968969</v>
      </c>
      <c r="Q334" s="11">
        <f>2*'OddsRatio_working_3-way'!K334*'OddsRatio_working_3-way'!L334*'OddsRatio_working_3-way'!M334</f>
        <v>8.1054338625979022E-2</v>
      </c>
      <c r="R334" s="11">
        <f t="shared" si="88"/>
        <v>0</v>
      </c>
      <c r="S334" s="11">
        <f t="shared" si="89"/>
        <v>-0.82737324821701075</v>
      </c>
      <c r="T334" s="11">
        <f t="shared" si="90"/>
        <v>-0.28778199937982979</v>
      </c>
      <c r="U334" s="11">
        <f>'OddsRatio_working_3-way'!S334-'OddsRatio_working_3-way'!R334^2/3</f>
        <v>-0.82737324821701075</v>
      </c>
      <c r="V334" s="11">
        <f>'OddsRatio_working_3-way'!S334*'OddsRatio_working_3-way'!R334/3-2*'OddsRatio_working_3-way'!R334^3/27-'OddsRatio_working_3-way'!T334</f>
        <v>0.28778199937982979</v>
      </c>
      <c r="W334" s="11">
        <f>'OddsRatio_working_3-way'!V334^2+4*'OddsRatio_working_3-way'!U334^3/27</f>
        <v>-1.0889955781391847E-3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0.14483393485747006</v>
      </c>
      <c r="Y334" s="11">
        <f>IF('OddsRatio_working_3-way'!W334&gt;=0,IF('OddsRatio_working_3-way'!V334+SQRT('OddsRatio_working_3-way'!W334)&gt;0,0,PI()),ACOS('OddsRatio_working_3-way'!V334/(2*'OddsRatio_working_3-way'!X334)))</f>
        <v>0.114171222859766</v>
      </c>
      <c r="Z334" s="11">
        <f>'OddsRatio_working_3-way'!X334^(1/3)*COS('OddsRatio_working_3-way'!Y334/3)</f>
        <v>0.52477789210046621</v>
      </c>
      <c r="AA334" s="11">
        <f>'OddsRatio_working_3-way'!X334^(1/3)*COS(('OddsRatio_working_3-way'!Y334+2*PI())/3)</f>
        <v>-0.27969313705115378</v>
      </c>
      <c r="AB334" s="11">
        <f>'OddsRatio_working_3-way'!X334^(1/3)*COS(('OddsRatio_working_3-way'!Y334+4*PI())/3)</f>
        <v>-0.2450847550493121</v>
      </c>
      <c r="AC334" s="11">
        <f>'OddsRatio_working_3-way'!X334^(1/3)*SIN('OddsRatio_working_3-way'!Y334/3)</f>
        <v>1.9981158664980635E-2</v>
      </c>
      <c r="AD334" s="11">
        <f>'OddsRatio_working_3-way'!X334^(1/3)*SIN(('OddsRatio_working_3-way'!Y334+2*PI())/3)</f>
        <v>0.44448040657096255</v>
      </c>
      <c r="AE334" s="11">
        <f>'OddsRatio_working_3-way'!X334^(1/3)*SIN(('OddsRatio_working_3-way'!Y334+4*PI())/3)</f>
        <v>-0.46446156523594323</v>
      </c>
      <c r="AF334" s="11">
        <f>-'OddsRatio_working_3-way'!U334/(3*'OddsRatio_working_3-way'!X334^(1/3))*COS(('OddsRatio_working_3-way'!Y334)/3)</f>
        <v>0.5247778921004661</v>
      </c>
      <c r="AG334" s="11">
        <f>-'OddsRatio_working_3-way'!U334/(3*'OddsRatio_working_3-way'!X334^(1/3))*COS(('OddsRatio_working_3-way'!Y334+2*PI())/3)</f>
        <v>-0.27969313705115373</v>
      </c>
      <c r="AH334" s="11">
        <f>-'OddsRatio_working_3-way'!U334/(3*'OddsRatio_working_3-way'!X334^(1/3))*COS(('OddsRatio_working_3-way'!Y334+4*PI())/3)</f>
        <v>-0.24508475504931204</v>
      </c>
      <c r="AI334" s="11">
        <f>'OddsRatio_working_3-way'!U334/(3*'OddsRatio_working_3-way'!X334^(1/3))*SIN(('OddsRatio_working_3-way'!Y334)/3)</f>
        <v>-1.9981158664980632E-2</v>
      </c>
      <c r="AJ334" s="11">
        <f>'OddsRatio_working_3-way'!U334/(3*'OddsRatio_working_3-way'!X334^(1/3))*SIN(('OddsRatio_working_3-way'!Y334+2*PI())/3)</f>
        <v>-0.44448040657096244</v>
      </c>
      <c r="AK334" s="11">
        <f>'OddsRatio_working_3-way'!U334/(3*'OddsRatio_working_3-way'!X334^(1/3))*SIN(('OddsRatio_working_3-way'!Y334+4*PI())/3)</f>
        <v>0.46446156523594312</v>
      </c>
      <c r="AL334" s="11">
        <f>'OddsRatio_working_3-way'!Z334+'OddsRatio_working_3-way'!AF334</f>
        <v>1.0495557842009324</v>
      </c>
      <c r="AM334" s="11">
        <f>'OddsRatio_working_3-way'!AA334+'OddsRatio_working_3-way'!AG334</f>
        <v>-0.55938627410230746</v>
      </c>
      <c r="AN334" s="11">
        <f>'OddsRatio_working_3-way'!AB334+'OddsRatio_working_3-way'!AH334</f>
        <v>-0.49016951009862414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1.0495557842009324</v>
      </c>
      <c r="AS334" s="11">
        <f>IF(('OddsRatio_working_3-way'!X334=0),IF(Q334&gt;0,-Q334^(1/3),(-Q334)^(1/3)),'OddsRatio_working_3-way'!AM334-'OddsRatio_working_3-way'!R334/3)</f>
        <v>-0.55938627410230746</v>
      </c>
      <c r="AT334" s="11">
        <f>IF(('OddsRatio_working_3-way'!X334=0),IF(Q334&gt;0,-Q334^(1/3),(-Q334)^(1/3)),'OddsRatio_working_3-way'!AN334-'OddsRatio_working_3-way'!R334/3)</f>
        <v>-0.49016951009862414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3.2</v>
      </c>
      <c r="B335" s="4">
        <f>IF('True_Odds_Calculator_3-way'!B336="","",'True_Odds_Calculator_3-way'!B336)</f>
        <v>2.85</v>
      </c>
      <c r="C335" s="4">
        <f>IF('True_Odds_Calculator_3-way'!C336="","",'True_Odds_Calculator_3-way'!C336)</f>
        <v>2.71</v>
      </c>
      <c r="D335" s="9">
        <f t="shared" si="78"/>
        <v>0.30221638695035186</v>
      </c>
      <c r="E335" s="9">
        <f t="shared" si="79"/>
        <v>0.33995515909379131</v>
      </c>
      <c r="F335" s="9">
        <f t="shared" si="80"/>
        <v>0.35782845395585672</v>
      </c>
      <c r="G335" s="9">
        <f t="shared" si="81"/>
        <v>1.0494942804677476</v>
      </c>
      <c r="H335" s="9">
        <f t="shared" si="82"/>
        <v>3.3088874170290445</v>
      </c>
      <c r="I335" s="9">
        <f t="shared" si="83"/>
        <v>2.9415644188653327</v>
      </c>
      <c r="J335" s="9">
        <f t="shared" si="84"/>
        <v>2.794635219599849</v>
      </c>
      <c r="K335" s="11">
        <f t="shared" si="85"/>
        <v>0.3125</v>
      </c>
      <c r="L335" s="11">
        <f t="shared" si="86"/>
        <v>0.35087719298245612</v>
      </c>
      <c r="M335" s="11">
        <f t="shared" si="87"/>
        <v>0.36900369003690037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-0.28159594095940943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0.23305496212856863</v>
      </c>
      <c r="Q335" s="11">
        <f>2*'OddsRatio_working_3-way'!K335*'OddsRatio_working_3-way'!L335*'OddsRatio_working_3-way'!M335</f>
        <v>8.0921861850197438E-2</v>
      </c>
      <c r="R335" s="11">
        <f t="shared" si="88"/>
        <v>0</v>
      </c>
      <c r="S335" s="11">
        <f t="shared" si="89"/>
        <v>-0.82762188025345962</v>
      </c>
      <c r="T335" s="11">
        <f t="shared" si="90"/>
        <v>-0.2873687084213401</v>
      </c>
      <c r="U335" s="11">
        <f>'OddsRatio_working_3-way'!S335-'OddsRatio_working_3-way'!R335^2/3</f>
        <v>-0.82762188025345962</v>
      </c>
      <c r="V335" s="11">
        <f>'OddsRatio_working_3-way'!S335*'OddsRatio_working_3-way'!R335/3-2*'OddsRatio_working_3-way'!R335^3/27-'OddsRatio_working_3-way'!T335</f>
        <v>0.2873687084213401</v>
      </c>
      <c r="W335" s="11">
        <f>'OddsRatio_working_3-way'!V335^2+4*'OddsRatio_working_3-way'!U335^3/27</f>
        <v>-1.4023674276235909E-3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0.14489922533210173</v>
      </c>
      <c r="Y335" s="11">
        <f>IF('OddsRatio_working_3-way'!W335&gt;=0,IF('OddsRatio_working_3-way'!V335+SQRT('OddsRatio_working_3-way'!W335)&gt;0,0,PI()),ACOS('OddsRatio_working_3-way'!V335/(2*'OddsRatio_working_3-way'!X335)))</f>
        <v>0.12958387834352458</v>
      </c>
      <c r="Z335" s="11">
        <f>'OddsRatio_working_3-way'!X335^(1/3)*COS('OddsRatio_working_3-way'!Y335/3)</f>
        <v>0.52474714023387381</v>
      </c>
      <c r="AA335" s="11">
        <f>'OddsRatio_working_3-way'!X335^(1/3)*COS(('OddsRatio_working_3-way'!Y335+2*PI())/3)</f>
        <v>-0.2820153413110853</v>
      </c>
      <c r="AB335" s="11">
        <f>'OddsRatio_working_3-way'!X335^(1/3)*COS(('OddsRatio_working_3-way'!Y335+4*PI())/3)</f>
        <v>-0.24273179892278862</v>
      </c>
      <c r="AC335" s="11">
        <f>'OddsRatio_working_3-way'!X335^(1/3)*SIN('OddsRatio_working_3-way'!Y335/3)</f>
        <v>2.2680363772605214E-2</v>
      </c>
      <c r="AD335" s="11">
        <f>'OddsRatio_working_3-way'!X335^(1/3)*SIN(('OddsRatio_working_3-way'!Y335+2*PI())/3)</f>
        <v>0.44310417211946745</v>
      </c>
      <c r="AE335" s="11">
        <f>'OddsRatio_working_3-way'!X335^(1/3)*SIN(('OddsRatio_working_3-way'!Y335+4*PI())/3)</f>
        <v>-0.46578453589207258</v>
      </c>
      <c r="AF335" s="11">
        <f>-'OddsRatio_working_3-way'!U335/(3*'OddsRatio_working_3-way'!X335^(1/3))*COS(('OddsRatio_working_3-way'!Y335)/3)</f>
        <v>0.52474714023387381</v>
      </c>
      <c r="AG335" s="11">
        <f>-'OddsRatio_working_3-way'!U335/(3*'OddsRatio_working_3-way'!X335^(1/3))*COS(('OddsRatio_working_3-way'!Y335+2*PI())/3)</f>
        <v>-0.2820153413110853</v>
      </c>
      <c r="AH335" s="11">
        <f>-'OddsRatio_working_3-way'!U335/(3*'OddsRatio_working_3-way'!X335^(1/3))*COS(('OddsRatio_working_3-way'!Y335+4*PI())/3)</f>
        <v>-0.24273179892278862</v>
      </c>
      <c r="AI335" s="11">
        <f>'OddsRatio_working_3-way'!U335/(3*'OddsRatio_working_3-way'!X335^(1/3))*SIN(('OddsRatio_working_3-way'!Y335)/3)</f>
        <v>-2.2680363772605214E-2</v>
      </c>
      <c r="AJ335" s="11">
        <f>'OddsRatio_working_3-way'!U335/(3*'OddsRatio_working_3-way'!X335^(1/3))*SIN(('OddsRatio_working_3-way'!Y335+2*PI())/3)</f>
        <v>-0.44310417211946745</v>
      </c>
      <c r="AK335" s="11">
        <f>'OddsRatio_working_3-way'!U335/(3*'OddsRatio_working_3-way'!X335^(1/3))*SIN(('OddsRatio_working_3-way'!Y335+4*PI())/3)</f>
        <v>0.46578453589207258</v>
      </c>
      <c r="AL335" s="11">
        <f>'OddsRatio_working_3-way'!Z335+'OddsRatio_working_3-way'!AF335</f>
        <v>1.0494942804677476</v>
      </c>
      <c r="AM335" s="11">
        <f>'OddsRatio_working_3-way'!AA335+'OddsRatio_working_3-way'!AG335</f>
        <v>-0.5640306826221706</v>
      </c>
      <c r="AN335" s="11">
        <f>'OddsRatio_working_3-way'!AB335+'OddsRatio_working_3-way'!AH335</f>
        <v>-0.48546359784557724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1.0494942804677476</v>
      </c>
      <c r="AS335" s="11">
        <f>IF(('OddsRatio_working_3-way'!X335=0),IF(Q335&gt;0,-Q335^(1/3),(-Q335)^(1/3)),'OddsRatio_working_3-way'!AM335-'OddsRatio_working_3-way'!R335/3)</f>
        <v>-0.5640306826221706</v>
      </c>
      <c r="AT335" s="11">
        <f>IF(('OddsRatio_working_3-way'!X335=0),IF(Q335&gt;0,-Q335^(1/3),(-Q335)^(1/3)),'OddsRatio_working_3-way'!AN335-'OddsRatio_working_3-way'!R335/3)</f>
        <v>-0.48546359784557724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1.91</v>
      </c>
      <c r="B336" s="4">
        <f>IF('True_Odds_Calculator_3-way'!B337="","",'True_Odds_Calculator_3-way'!B337)</f>
        <v>3.26</v>
      </c>
      <c r="C336" s="4">
        <f>IF('True_Odds_Calculator_3-way'!C337="","",'True_Odds_Calculator_3-way'!C337)</f>
        <v>4.88</v>
      </c>
      <c r="D336" s="9">
        <f t="shared" si="78"/>
        <v>0.50937682401867346</v>
      </c>
      <c r="E336" s="9">
        <f t="shared" si="79"/>
        <v>0.29480426006745314</v>
      </c>
      <c r="F336" s="9">
        <f t="shared" si="80"/>
        <v>0.19581891591387329</v>
      </c>
      <c r="G336" s="9">
        <f t="shared" si="81"/>
        <v>1.058443026478296</v>
      </c>
      <c r="H336" s="9">
        <f t="shared" si="82"/>
        <v>1.9631831540952491</v>
      </c>
      <c r="I336" s="9">
        <f t="shared" si="83"/>
        <v>3.392081239840949</v>
      </c>
      <c r="J336" s="9">
        <f t="shared" si="84"/>
        <v>5.1067589427357891</v>
      </c>
      <c r="K336" s="11">
        <f t="shared" si="85"/>
        <v>0.52356020942408377</v>
      </c>
      <c r="L336" s="11">
        <f t="shared" si="86"/>
        <v>0.30674846625766872</v>
      </c>
      <c r="M336" s="11">
        <f t="shared" si="87"/>
        <v>0.20491803278688525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-0.26260970252954918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0.23201620967262082</v>
      </c>
      <c r="Q336" s="11">
        <f>2*'OddsRatio_working_3-way'!K336*'OddsRatio_working_3-way'!L336*'OddsRatio_working_3-way'!M336</f>
        <v>6.5820201325566194E-2</v>
      </c>
      <c r="R336" s="11">
        <f t="shared" si="88"/>
        <v>0</v>
      </c>
      <c r="S336" s="11">
        <f t="shared" si="89"/>
        <v>-0.88350204671708221</v>
      </c>
      <c r="T336" s="11">
        <f t="shared" si="90"/>
        <v>-0.2506388785012999</v>
      </c>
      <c r="U336" s="11">
        <f>'OddsRatio_working_3-way'!S336-'OddsRatio_working_3-way'!R336^2/3</f>
        <v>-0.88350204671708221</v>
      </c>
      <c r="V336" s="11">
        <f>'OddsRatio_working_3-way'!S336*'OddsRatio_working_3-way'!R336/3-2*'OddsRatio_working_3-way'!R336^3/27-'OddsRatio_working_3-way'!T336</f>
        <v>0.2506388785012999</v>
      </c>
      <c r="W336" s="11">
        <f>'OddsRatio_working_3-way'!V336^2+4*'OddsRatio_working_3-way'!U336^3/27</f>
        <v>-3.9349097134392386E-2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0.15981938598835699</v>
      </c>
      <c r="Y336" s="11">
        <f>IF('OddsRatio_working_3-way'!W336&gt;=0,IF('OddsRatio_working_3-way'!V336+SQRT('OddsRatio_working_3-way'!W336)&gt;0,0,PI()),ACOS('OddsRatio_working_3-way'!V336/(2*'OddsRatio_working_3-way'!X336)))</f>
        <v>0.66950065791089586</v>
      </c>
      <c r="Z336" s="11">
        <f>'OddsRatio_working_3-way'!X336^(1/3)*COS('OddsRatio_working_3-way'!Y336/3)</f>
        <v>0.5292215132391479</v>
      </c>
      <c r="AA336" s="11">
        <f>'OddsRatio_working_3-way'!X336^(1/3)*COS(('OddsRatio_working_3-way'!Y336+2*PI())/3)</f>
        <v>-0.36862495816397983</v>
      </c>
      <c r="AB336" s="11">
        <f>'OddsRatio_working_3-way'!X336^(1/3)*COS(('OddsRatio_working_3-way'!Y336+4*PI())/3)</f>
        <v>-0.16059655507516818</v>
      </c>
      <c r="AC336" s="11">
        <f>'OddsRatio_working_3-way'!X336^(1/3)*SIN('OddsRatio_working_3-way'!Y336/3)</f>
        <v>0.12010525452241347</v>
      </c>
      <c r="AD336" s="11">
        <f>'OddsRatio_working_3-way'!X336^(1/3)*SIN(('OddsRatio_working_3-way'!Y336+2*PI())/3)</f>
        <v>0.39826664743313794</v>
      </c>
      <c r="AE336" s="11">
        <f>'OddsRatio_working_3-way'!X336^(1/3)*SIN(('OddsRatio_working_3-way'!Y336+4*PI())/3)</f>
        <v>-0.51837190195555138</v>
      </c>
      <c r="AF336" s="11">
        <f>-'OddsRatio_working_3-way'!U336/(3*'OddsRatio_working_3-way'!X336^(1/3))*COS(('OddsRatio_working_3-way'!Y336)/3)</f>
        <v>0.52922151323914801</v>
      </c>
      <c r="AG336" s="11">
        <f>-'OddsRatio_working_3-way'!U336/(3*'OddsRatio_working_3-way'!X336^(1/3))*COS(('OddsRatio_working_3-way'!Y336+2*PI())/3)</f>
        <v>-0.36862495816397994</v>
      </c>
      <c r="AH336" s="11">
        <f>-'OddsRatio_working_3-way'!U336/(3*'OddsRatio_working_3-way'!X336^(1/3))*COS(('OddsRatio_working_3-way'!Y336+4*PI())/3)</f>
        <v>-0.16059655507516821</v>
      </c>
      <c r="AI336" s="11">
        <f>'OddsRatio_working_3-way'!U336/(3*'OddsRatio_working_3-way'!X336^(1/3))*SIN(('OddsRatio_working_3-way'!Y336)/3)</f>
        <v>-0.1201052545224135</v>
      </c>
      <c r="AJ336" s="11">
        <f>'OddsRatio_working_3-way'!U336/(3*'OddsRatio_working_3-way'!X336^(1/3))*SIN(('OddsRatio_working_3-way'!Y336+2*PI())/3)</f>
        <v>-0.39826664743313805</v>
      </c>
      <c r="AK336" s="11">
        <f>'OddsRatio_working_3-way'!U336/(3*'OddsRatio_working_3-way'!X336^(1/3))*SIN(('OddsRatio_working_3-way'!Y336+4*PI())/3)</f>
        <v>0.5183719019555515</v>
      </c>
      <c r="AL336" s="11">
        <f>'OddsRatio_working_3-way'!Z336+'OddsRatio_working_3-way'!AF336</f>
        <v>1.058443026478296</v>
      </c>
      <c r="AM336" s="11">
        <f>'OddsRatio_working_3-way'!AA336+'OddsRatio_working_3-way'!AG336</f>
        <v>-0.73724991632795978</v>
      </c>
      <c r="AN336" s="11">
        <f>'OddsRatio_working_3-way'!AB336+'OddsRatio_working_3-way'!AH336</f>
        <v>-0.32119311015033636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1.058443026478296</v>
      </c>
      <c r="AS336" s="11">
        <f>IF(('OddsRatio_working_3-way'!X336=0),IF(Q336&gt;0,-Q336^(1/3),(-Q336)^(1/3)),'OddsRatio_working_3-way'!AM336-'OddsRatio_working_3-way'!R336/3)</f>
        <v>-0.73724991632795978</v>
      </c>
      <c r="AT336" s="11">
        <f>IF(('OddsRatio_working_3-way'!X336=0),IF(Q336&gt;0,-Q336^(1/3),(-Q336)^(1/3)),'OddsRatio_working_3-way'!AN336-'OddsRatio_working_3-way'!R336/3)</f>
        <v>-0.32119311015033636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2.36</v>
      </c>
      <c r="B337" s="4">
        <f>IF('True_Odds_Calculator_3-way'!B338="","",'True_Odds_Calculator_3-way'!B338)</f>
        <v>3.29</v>
      </c>
      <c r="C337" s="4">
        <f>IF('True_Odds_Calculator_3-way'!C338="","",'True_Odds_Calculator_3-way'!C338)</f>
        <v>3.33</v>
      </c>
      <c r="D337" s="9">
        <f t="shared" si="78"/>
        <v>0.41343474382580264</v>
      </c>
      <c r="E337" s="9">
        <f t="shared" si="79"/>
        <v>0.29507718348604678</v>
      </c>
      <c r="F337" s="9">
        <f t="shared" si="80"/>
        <v>0.29148807268815069</v>
      </c>
      <c r="G337" s="9">
        <f t="shared" si="81"/>
        <v>1.0432069121475465</v>
      </c>
      <c r="H337" s="9">
        <f t="shared" si="82"/>
        <v>2.4187614005206632</v>
      </c>
      <c r="I337" s="9">
        <f t="shared" si="83"/>
        <v>3.3889438288178817</v>
      </c>
      <c r="J337" s="9">
        <f t="shared" si="84"/>
        <v>3.430672105303783</v>
      </c>
      <c r="K337" s="11">
        <f t="shared" si="85"/>
        <v>0.42372881355932207</v>
      </c>
      <c r="L337" s="11">
        <f t="shared" si="86"/>
        <v>0.303951367781155</v>
      </c>
      <c r="M337" s="11">
        <f t="shared" si="87"/>
        <v>0.3003003003003003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-0.28065848549079708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0.23128584253719486</v>
      </c>
      <c r="Q337" s="11">
        <f>2*'OddsRatio_working_3-way'!K337*'OddsRatio_working_3-way'!L337*'OddsRatio_working_3-way'!M337</f>
        <v>7.7353124594379555E-2</v>
      </c>
      <c r="R337" s="11">
        <f t="shared" si="88"/>
        <v>0</v>
      </c>
      <c r="S337" s="11">
        <f t="shared" si="89"/>
        <v>-0.8240828426503386</v>
      </c>
      <c r="T337" s="11">
        <f t="shared" si="90"/>
        <v>-0.27561299085295604</v>
      </c>
      <c r="U337" s="11">
        <f>'OddsRatio_working_3-way'!S337-'OddsRatio_working_3-way'!R337^2/3</f>
        <v>-0.8240828426503386</v>
      </c>
      <c r="V337" s="11">
        <f>'OddsRatio_working_3-way'!S337*'OddsRatio_working_3-way'!R337/3-2*'OddsRatio_working_3-way'!R337^3/27-'OddsRatio_working_3-way'!T337</f>
        <v>0.27561299085295604</v>
      </c>
      <c r="W337" s="11">
        <f>'OddsRatio_working_3-way'!V337^2+4*'OddsRatio_working_3-way'!U337^3/27</f>
        <v>-6.9478474923087979E-3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0.14397080278586039</v>
      </c>
      <c r="Y337" s="11">
        <f>IF('OddsRatio_working_3-way'!W337&gt;=0,IF('OddsRatio_working_3-way'!V337+SQRT('OddsRatio_working_3-way'!W337)&gt;0,0,PI()),ACOS('OddsRatio_working_3-way'!V337/(2*'OddsRatio_working_3-way'!X337)))</f>
        <v>0.29368503187348272</v>
      </c>
      <c r="Z337" s="11">
        <f>'OddsRatio_working_3-way'!X337^(1/3)*COS('OddsRatio_working_3-way'!Y337/3)</f>
        <v>0.52160345607377323</v>
      </c>
      <c r="AA337" s="11">
        <f>'OddsRatio_working_3-way'!X337^(1/3)*COS(('OddsRatio_working_3-way'!Y337+2*PI())/3)</f>
        <v>-0.30516485035155339</v>
      </c>
      <c r="AB337" s="11">
        <f>'OddsRatio_working_3-way'!X337^(1/3)*COS(('OddsRatio_working_3-way'!Y337+4*PI())/3)</f>
        <v>-0.21643860572222004</v>
      </c>
      <c r="AC337" s="11">
        <f>'OddsRatio_working_3-way'!X337^(1/3)*SIN('OddsRatio_working_3-way'!Y337/3)</f>
        <v>5.1226121220930225E-2</v>
      </c>
      <c r="AD337" s="11">
        <f>'OddsRatio_working_3-way'!X337^(1/3)*SIN(('OddsRatio_working_3-way'!Y337+2*PI())/3)</f>
        <v>0.4261087830511831</v>
      </c>
      <c r="AE337" s="11">
        <f>'OddsRatio_working_3-way'!X337^(1/3)*SIN(('OddsRatio_working_3-way'!Y337+4*PI())/3)</f>
        <v>-0.47733490427211328</v>
      </c>
      <c r="AF337" s="11">
        <f>-'OddsRatio_working_3-way'!U337/(3*'OddsRatio_working_3-way'!X337^(1/3))*COS(('OddsRatio_working_3-way'!Y337)/3)</f>
        <v>0.52160345607377323</v>
      </c>
      <c r="AG337" s="11">
        <f>-'OddsRatio_working_3-way'!U337/(3*'OddsRatio_working_3-way'!X337^(1/3))*COS(('OddsRatio_working_3-way'!Y337+2*PI())/3)</f>
        <v>-0.30516485035155339</v>
      </c>
      <c r="AH337" s="11">
        <f>-'OddsRatio_working_3-way'!U337/(3*'OddsRatio_working_3-way'!X337^(1/3))*COS(('OddsRatio_working_3-way'!Y337+4*PI())/3)</f>
        <v>-0.21643860572222004</v>
      </c>
      <c r="AI337" s="11">
        <f>'OddsRatio_working_3-way'!U337/(3*'OddsRatio_working_3-way'!X337^(1/3))*SIN(('OddsRatio_working_3-way'!Y337)/3)</f>
        <v>-5.1226121220930225E-2</v>
      </c>
      <c r="AJ337" s="11">
        <f>'OddsRatio_working_3-way'!U337/(3*'OddsRatio_working_3-way'!X337^(1/3))*SIN(('OddsRatio_working_3-way'!Y337+2*PI())/3)</f>
        <v>-0.4261087830511831</v>
      </c>
      <c r="AK337" s="11">
        <f>'OddsRatio_working_3-way'!U337/(3*'OddsRatio_working_3-way'!X337^(1/3))*SIN(('OddsRatio_working_3-way'!Y337+4*PI())/3)</f>
        <v>0.47733490427211328</v>
      </c>
      <c r="AL337" s="11">
        <f>'OddsRatio_working_3-way'!Z337+'OddsRatio_working_3-way'!AF337</f>
        <v>1.0432069121475465</v>
      </c>
      <c r="AM337" s="11">
        <f>'OddsRatio_working_3-way'!AA337+'OddsRatio_working_3-way'!AG337</f>
        <v>-0.61032970070310677</v>
      </c>
      <c r="AN337" s="11">
        <f>'OddsRatio_working_3-way'!AB337+'OddsRatio_working_3-way'!AH337</f>
        <v>-0.43287721144444008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1.0432069121475465</v>
      </c>
      <c r="AS337" s="11">
        <f>IF(('OddsRatio_working_3-way'!X337=0),IF(Q337&gt;0,-Q337^(1/3),(-Q337)^(1/3)),'OddsRatio_working_3-way'!AM337-'OddsRatio_working_3-way'!R337/3)</f>
        <v>-0.61032970070310677</v>
      </c>
      <c r="AT337" s="11">
        <f>IF(('OddsRatio_working_3-way'!X337=0),IF(Q337&gt;0,-Q337^(1/3),(-Q337)^(1/3)),'OddsRatio_working_3-way'!AN337-'OddsRatio_working_3-way'!R337/3)</f>
        <v>-0.43287721144444008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2.44</v>
      </c>
      <c r="B338" s="4">
        <f>IF('True_Odds_Calculator_3-way'!B339="","",'True_Odds_Calculator_3-way'!B339)</f>
        <v>3.44</v>
      </c>
      <c r="C338" s="4">
        <f>IF('True_Odds_Calculator_3-way'!C339="","",'True_Odds_Calculator_3-way'!C339)</f>
        <v>3.01</v>
      </c>
      <c r="D338" s="9">
        <f t="shared" si="78"/>
        <v>0.39797218988323996</v>
      </c>
      <c r="E338" s="9">
        <f t="shared" si="79"/>
        <v>0.28064258018067717</v>
      </c>
      <c r="F338" s="9">
        <f t="shared" si="80"/>
        <v>0.32138522993608293</v>
      </c>
      <c r="G338" s="9">
        <f t="shared" si="81"/>
        <v>1.0505127714057028</v>
      </c>
      <c r="H338" s="9">
        <f t="shared" si="82"/>
        <v>2.5127383908242118</v>
      </c>
      <c r="I338" s="9">
        <f t="shared" si="83"/>
        <v>3.563251162229915</v>
      </c>
      <c r="J338" s="9">
        <f t="shared" si="84"/>
        <v>3.1115306705254624</v>
      </c>
      <c r="K338" s="11">
        <f t="shared" si="85"/>
        <v>0.4098360655737705</v>
      </c>
      <c r="L338" s="11">
        <f t="shared" si="86"/>
        <v>0.29069767441860467</v>
      </c>
      <c r="M338" s="11">
        <f t="shared" si="87"/>
        <v>0.33222591362126247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-0.27953333848412265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0.23313127039997569</v>
      </c>
      <c r="Q338" s="11">
        <f>2*'OddsRatio_working_3-way'!K338*'OddsRatio_working_3-way'!L338*'OddsRatio_working_3-way'!M338</f>
        <v>7.9161721697784626E-2</v>
      </c>
      <c r="R338" s="11">
        <f t="shared" si="88"/>
        <v>0</v>
      </c>
      <c r="S338" s="11">
        <f t="shared" si="89"/>
        <v>-0.83400166743695026</v>
      </c>
      <c r="T338" s="11">
        <f t="shared" si="90"/>
        <v>-0.28319241678674034</v>
      </c>
      <c r="U338" s="11">
        <f>'OddsRatio_working_3-way'!S338-'OddsRatio_working_3-way'!R338^2/3</f>
        <v>-0.83400166743695026</v>
      </c>
      <c r="V338" s="11">
        <f>'OddsRatio_working_3-way'!S338*'OddsRatio_working_3-way'!R338/3-2*'OddsRatio_working_3-way'!R338^3/27-'OddsRatio_working_3-way'!T338</f>
        <v>0.28319241678674034</v>
      </c>
      <c r="W338" s="11">
        <f>'OddsRatio_working_3-way'!V338^2+4*'OddsRatio_working_3-way'!U338^3/27</f>
        <v>-5.7423785403047795E-3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0.14657790033444643</v>
      </c>
      <c r="Y338" s="11">
        <f>IF('OddsRatio_working_3-way'!W338&gt;=0,IF('OddsRatio_working_3-way'!V338+SQRT('OddsRatio_working_3-way'!W338)&gt;0,0,PI()),ACOS('OddsRatio_working_3-way'!V338/(2*'OddsRatio_working_3-way'!X338)))</f>
        <v>0.26146101229888186</v>
      </c>
      <c r="Z338" s="11">
        <f>'OddsRatio_working_3-way'!X338^(1/3)*COS('OddsRatio_working_3-way'!Y338/3)</f>
        <v>0.52525638570285149</v>
      </c>
      <c r="AA338" s="11">
        <f>'OddsRatio_working_3-way'!X338^(1/3)*COS(('OddsRatio_working_3-way'!Y338+2*PI())/3)</f>
        <v>-0.30237380667258307</v>
      </c>
      <c r="AB338" s="11">
        <f>'OddsRatio_working_3-way'!X338^(1/3)*COS(('OddsRatio_working_3-way'!Y338+4*PI())/3)</f>
        <v>-0.22288257903026815</v>
      </c>
      <c r="AC338" s="11">
        <f>'OddsRatio_working_3-way'!X338^(1/3)*SIN('OddsRatio_working_3-way'!Y338/3)</f>
        <v>4.5894281677504291E-2</v>
      </c>
      <c r="AD338" s="11">
        <f>'OddsRatio_working_3-way'!X338^(1/3)*SIN(('OddsRatio_working_3-way'!Y338+2*PI())/3)</f>
        <v>0.43193823267991477</v>
      </c>
      <c r="AE338" s="11">
        <f>'OddsRatio_working_3-way'!X338^(1/3)*SIN(('OddsRatio_working_3-way'!Y338+4*PI())/3)</f>
        <v>-0.47783251435741902</v>
      </c>
      <c r="AF338" s="11">
        <f>-'OddsRatio_working_3-way'!U338/(3*'OddsRatio_working_3-way'!X338^(1/3))*COS(('OddsRatio_working_3-way'!Y338)/3)</f>
        <v>0.52525638570285138</v>
      </c>
      <c r="AG338" s="11">
        <f>-'OddsRatio_working_3-way'!U338/(3*'OddsRatio_working_3-way'!X338^(1/3))*COS(('OddsRatio_working_3-way'!Y338+2*PI())/3)</f>
        <v>-0.30237380667258301</v>
      </c>
      <c r="AH338" s="11">
        <f>-'OddsRatio_working_3-way'!U338/(3*'OddsRatio_working_3-way'!X338^(1/3))*COS(('OddsRatio_working_3-way'!Y338+4*PI())/3)</f>
        <v>-0.22288257903026809</v>
      </c>
      <c r="AI338" s="11">
        <f>'OddsRatio_working_3-way'!U338/(3*'OddsRatio_working_3-way'!X338^(1/3))*SIN(('OddsRatio_working_3-way'!Y338)/3)</f>
        <v>-4.5894281677504284E-2</v>
      </c>
      <c r="AJ338" s="11">
        <f>'OddsRatio_working_3-way'!U338/(3*'OddsRatio_working_3-way'!X338^(1/3))*SIN(('OddsRatio_working_3-way'!Y338+2*PI())/3)</f>
        <v>-0.43193823267991466</v>
      </c>
      <c r="AK338" s="11">
        <f>'OddsRatio_working_3-way'!U338/(3*'OddsRatio_working_3-way'!X338^(1/3))*SIN(('OddsRatio_working_3-way'!Y338+4*PI())/3)</f>
        <v>0.47783251435741891</v>
      </c>
      <c r="AL338" s="11">
        <f>'OddsRatio_working_3-way'!Z338+'OddsRatio_working_3-way'!AF338</f>
        <v>1.0505127714057028</v>
      </c>
      <c r="AM338" s="11">
        <f>'OddsRatio_working_3-way'!AA338+'OddsRatio_working_3-way'!AG338</f>
        <v>-0.60474761334516614</v>
      </c>
      <c r="AN338" s="11">
        <f>'OddsRatio_working_3-way'!AB338+'OddsRatio_working_3-way'!AH338</f>
        <v>-0.44576515806053624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1.0505127714057028</v>
      </c>
      <c r="AS338" s="11">
        <f>IF(('OddsRatio_working_3-way'!X338=0),IF(Q338&gt;0,-Q338^(1/3),(-Q338)^(1/3)),'OddsRatio_working_3-way'!AM338-'OddsRatio_working_3-way'!R338/3)</f>
        <v>-0.60474761334516614</v>
      </c>
      <c r="AT338" s="11">
        <f>IF(('OddsRatio_working_3-way'!X338=0),IF(Q338&gt;0,-Q338^(1/3),(-Q338)^(1/3)),'OddsRatio_working_3-way'!AN338-'OddsRatio_working_3-way'!R338/3)</f>
        <v>-0.44576515806053624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2.17</v>
      </c>
      <c r="B339" s="4">
        <f>IF('True_Odds_Calculator_3-way'!B340="","",'True_Odds_Calculator_3-way'!B340)</f>
        <v>3.41</v>
      </c>
      <c r="C339" s="4">
        <f>IF('True_Odds_Calculator_3-way'!C340="","",'True_Odds_Calculator_3-way'!C340)</f>
        <v>3.64</v>
      </c>
      <c r="D339" s="9">
        <f t="shared" si="78"/>
        <v>0.44984758793435992</v>
      </c>
      <c r="E339" s="9">
        <f t="shared" si="79"/>
        <v>0.28416197291509077</v>
      </c>
      <c r="F339" s="9">
        <f t="shared" si="80"/>
        <v>0.26599043915054937</v>
      </c>
      <c r="G339" s="9">
        <f t="shared" si="81"/>
        <v>1.0452778883786116</v>
      </c>
      <c r="H339" s="9">
        <f t="shared" si="82"/>
        <v>2.2229751294029754</v>
      </c>
      <c r="I339" s="9">
        <f t="shared" si="83"/>
        <v>3.519119710992455</v>
      </c>
      <c r="J339" s="9">
        <f t="shared" si="84"/>
        <v>3.7595336253195346</v>
      </c>
      <c r="K339" s="11">
        <f t="shared" si="85"/>
        <v>0.46082949308755761</v>
      </c>
      <c r="L339" s="11">
        <f t="shared" si="86"/>
        <v>0.29325513196480935</v>
      </c>
      <c r="M339" s="11">
        <f t="shared" si="87"/>
        <v>0.27472527472527469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-0.27637027755951504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0.2309270928268996</v>
      </c>
      <c r="Q339" s="11">
        <f>2*'OddsRatio_working_3-way'!K339*'OddsRatio_working_3-way'!L339*'OddsRatio_working_3-way'!M339</f>
        <v>7.4253084510257084E-2</v>
      </c>
      <c r="R339" s="11">
        <f t="shared" si="88"/>
        <v>0</v>
      </c>
      <c r="S339" s="11">
        <f t="shared" si="89"/>
        <v>-0.83557137499046197</v>
      </c>
      <c r="T339" s="11">
        <f t="shared" si="90"/>
        <v>-0.26867246784259219</v>
      </c>
      <c r="U339" s="11">
        <f>'OddsRatio_working_3-way'!S339-'OddsRatio_working_3-way'!R339^2/3</f>
        <v>-0.83557137499046197</v>
      </c>
      <c r="V339" s="11">
        <f>'OddsRatio_working_3-way'!S339*'OddsRatio_working_3-way'!R339/3-2*'OddsRatio_working_3-way'!R339^3/27-'OddsRatio_working_3-way'!T339</f>
        <v>0.26867246784259219</v>
      </c>
      <c r="W339" s="11">
        <f>'OddsRatio_working_3-way'!V339^2+4*'OddsRatio_working_3-way'!U339^3/27</f>
        <v>-1.4241597434557524E-2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0.1469919150933022</v>
      </c>
      <c r="Y339" s="11">
        <f>IF('OddsRatio_working_3-way'!W339&gt;=0,IF('OddsRatio_working_3-way'!V339+SQRT('OddsRatio_working_3-way'!W339)&gt;0,0,PI()),ACOS('OddsRatio_working_3-way'!V339/(2*'OddsRatio_working_3-way'!X339)))</f>
        <v>0.418001081504495</v>
      </c>
      <c r="Z339" s="11">
        <f>'OddsRatio_working_3-way'!X339^(1/3)*COS('OddsRatio_working_3-way'!Y339/3)</f>
        <v>0.52263894418930568</v>
      </c>
      <c r="AA339" s="11">
        <f>'OddsRatio_working_3-way'!X339^(1/3)*COS(('OddsRatio_working_3-way'!Y339+2*PI())/3)</f>
        <v>-0.32479580043940892</v>
      </c>
      <c r="AB339" s="11">
        <f>'OddsRatio_working_3-way'!X339^(1/3)*COS(('OddsRatio_working_3-way'!Y339+4*PI())/3)</f>
        <v>-0.19784314374989698</v>
      </c>
      <c r="AC339" s="11">
        <f>'OddsRatio_working_3-way'!X339^(1/3)*SIN('OddsRatio_working_3-way'!Y339/3)</f>
        <v>7.3296150514027866E-2</v>
      </c>
      <c r="AD339" s="11">
        <f>'OddsRatio_working_3-way'!X339^(1/3)*SIN(('OddsRatio_working_3-way'!Y339+2*PI())/3)</f>
        <v>0.41597052741800222</v>
      </c>
      <c r="AE339" s="11">
        <f>'OddsRatio_working_3-way'!X339^(1/3)*SIN(('OddsRatio_working_3-way'!Y339+4*PI())/3)</f>
        <v>-0.4892666779320301</v>
      </c>
      <c r="AF339" s="11">
        <f>-'OddsRatio_working_3-way'!U339/(3*'OddsRatio_working_3-way'!X339^(1/3))*COS(('OddsRatio_working_3-way'!Y339)/3)</f>
        <v>0.52263894418930579</v>
      </c>
      <c r="AG339" s="11">
        <f>-'OddsRatio_working_3-way'!U339/(3*'OddsRatio_working_3-way'!X339^(1/3))*COS(('OddsRatio_working_3-way'!Y339+2*PI())/3)</f>
        <v>-0.32479580043940898</v>
      </c>
      <c r="AH339" s="11">
        <f>-'OddsRatio_working_3-way'!U339/(3*'OddsRatio_working_3-way'!X339^(1/3))*COS(('OddsRatio_working_3-way'!Y339+4*PI())/3)</f>
        <v>-0.19784314374989703</v>
      </c>
      <c r="AI339" s="11">
        <f>'OddsRatio_working_3-way'!U339/(3*'OddsRatio_working_3-way'!X339^(1/3))*SIN(('OddsRatio_working_3-way'!Y339)/3)</f>
        <v>-7.329615051402788E-2</v>
      </c>
      <c r="AJ339" s="11">
        <f>'OddsRatio_working_3-way'!U339/(3*'OddsRatio_working_3-way'!X339^(1/3))*SIN(('OddsRatio_working_3-way'!Y339+2*PI())/3)</f>
        <v>-0.41597052741800233</v>
      </c>
      <c r="AK339" s="11">
        <f>'OddsRatio_working_3-way'!U339/(3*'OddsRatio_working_3-way'!X339^(1/3))*SIN(('OddsRatio_working_3-way'!Y339+4*PI())/3)</f>
        <v>0.48926667793203021</v>
      </c>
      <c r="AL339" s="11">
        <f>'OddsRatio_working_3-way'!Z339+'OddsRatio_working_3-way'!AF339</f>
        <v>1.0452778883786116</v>
      </c>
      <c r="AM339" s="11">
        <f>'OddsRatio_working_3-way'!AA339+'OddsRatio_working_3-way'!AG339</f>
        <v>-0.64959160087881784</v>
      </c>
      <c r="AN339" s="11">
        <f>'OddsRatio_working_3-way'!AB339+'OddsRatio_working_3-way'!AH339</f>
        <v>-0.39568628749979401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1.0452778883786116</v>
      </c>
      <c r="AS339" s="11">
        <f>IF(('OddsRatio_working_3-way'!X339=0),IF(Q339&gt;0,-Q339^(1/3),(-Q339)^(1/3)),'OddsRatio_working_3-way'!AM339-'OddsRatio_working_3-way'!R339/3)</f>
        <v>-0.64959160087881784</v>
      </c>
      <c r="AT339" s="11">
        <f>IF(('OddsRatio_working_3-way'!X339=0),IF(Q339&gt;0,-Q339^(1/3),(-Q339)^(1/3)),'OddsRatio_working_3-way'!AN339-'OddsRatio_working_3-way'!R339/3)</f>
        <v>-0.39568628749979401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1.45</v>
      </c>
      <c r="B340" s="4">
        <f>IF('True_Odds_Calculator_3-way'!B341="","",'True_Odds_Calculator_3-way'!B341)</f>
        <v>4.8600000000000003</v>
      </c>
      <c r="C340" s="4">
        <f>IF('True_Odds_Calculator_3-way'!C341="","",'True_Odds_Calculator_3-way'!C341)</f>
        <v>7.24</v>
      </c>
      <c r="D340" s="9">
        <f t="shared" si="78"/>
        <v>0.67491164183714591</v>
      </c>
      <c r="E340" s="9">
        <f t="shared" si="79"/>
        <v>0.1948670143655222</v>
      </c>
      <c r="F340" s="9">
        <f t="shared" si="80"/>
        <v>0.13022134379733211</v>
      </c>
      <c r="G340" s="9">
        <f t="shared" si="81"/>
        <v>1.0703898538907541</v>
      </c>
      <c r="H340" s="9">
        <f t="shared" si="82"/>
        <v>1.4816754342508391</v>
      </c>
      <c r="I340" s="9">
        <f t="shared" si="83"/>
        <v>5.1317048360183115</v>
      </c>
      <c r="J340" s="9">
        <f t="shared" si="84"/>
        <v>7.6792326882783053</v>
      </c>
      <c r="K340" s="11">
        <f t="shared" si="85"/>
        <v>0.68965517241379315</v>
      </c>
      <c r="L340" s="11">
        <f t="shared" si="86"/>
        <v>0.20576131687242796</v>
      </c>
      <c r="M340" s="11">
        <f t="shared" si="87"/>
        <v>0.13812154696132597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-0.21244258165576524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0.20678051943266484</v>
      </c>
      <c r="Q340" s="11">
        <f>2*'OddsRatio_working_3-way'!K340*'OddsRatio_working_3-way'!L340*'OddsRatio_working_3-way'!M340</f>
        <v>3.9200098470647364E-2</v>
      </c>
      <c r="R340" s="11">
        <f t="shared" si="88"/>
        <v>0</v>
      </c>
      <c r="S340" s="11">
        <f t="shared" si="89"/>
        <v>-0.97334779977266983</v>
      </c>
      <c r="T340" s="11">
        <f t="shared" si="90"/>
        <v>-0.18452090990951087</v>
      </c>
      <c r="U340" s="11">
        <f>'OddsRatio_working_3-way'!S340-'OddsRatio_working_3-way'!R340^2/3</f>
        <v>-0.97334779977266983</v>
      </c>
      <c r="V340" s="11">
        <f>'OddsRatio_working_3-way'!S340*'OddsRatio_working_3-way'!R340/3-2*'OddsRatio_working_3-way'!R340^3/27-'OddsRatio_working_3-way'!T340</f>
        <v>0.18452090990951087</v>
      </c>
      <c r="W340" s="11">
        <f>'OddsRatio_working_3-way'!V340^2+4*'OddsRatio_working_3-way'!U340^3/27</f>
        <v>-0.10256766144037618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0.18480775662442445</v>
      </c>
      <c r="Y340" s="11">
        <f>IF('OddsRatio_working_3-way'!W340&gt;=0,IF('OddsRatio_working_3-way'!V340+SQRT('OddsRatio_working_3-way'!W340)&gt;0,0,PI()),ACOS('OddsRatio_working_3-way'!V340/(2*'OddsRatio_working_3-way'!X340)))</f>
        <v>1.0480934455767283</v>
      </c>
      <c r="Z340" s="11">
        <f>'OddsRatio_working_3-way'!X340^(1/3)*COS('OddsRatio_working_3-way'!Y340/3)</f>
        <v>0.53519492694537707</v>
      </c>
      <c r="AA340" s="11">
        <f>'OddsRatio_working_3-way'!X340^(1/3)*COS(('OddsRatio_working_3-way'!Y340+2*PI())/3)</f>
        <v>-0.43645166854948492</v>
      </c>
      <c r="AB340" s="11">
        <f>'OddsRatio_working_3-way'!X340^(1/3)*COS(('OddsRatio_working_3-way'!Y340+4*PI())/3)</f>
        <v>-9.8743258395892319E-2</v>
      </c>
      <c r="AC340" s="11">
        <f>'OddsRatio_working_3-way'!X340^(1/3)*SIN('OddsRatio_working_3-way'!Y340/3)</f>
        <v>0.19497604150977729</v>
      </c>
      <c r="AD340" s="11">
        <f>'OddsRatio_working_3-way'!X340^(1/3)*SIN(('OddsRatio_working_3-way'!Y340+2*PI())/3)</f>
        <v>0.3660043819563647</v>
      </c>
      <c r="AE340" s="11">
        <f>'OddsRatio_working_3-way'!X340^(1/3)*SIN(('OddsRatio_working_3-way'!Y340+4*PI())/3)</f>
        <v>-0.56098042346614196</v>
      </c>
      <c r="AF340" s="11">
        <f>-'OddsRatio_working_3-way'!U340/(3*'OddsRatio_working_3-way'!X340^(1/3))*COS(('OddsRatio_working_3-way'!Y340)/3)</f>
        <v>0.53519492694537707</v>
      </c>
      <c r="AG340" s="11">
        <f>-'OddsRatio_working_3-way'!U340/(3*'OddsRatio_working_3-way'!X340^(1/3))*COS(('OddsRatio_working_3-way'!Y340+2*PI())/3)</f>
        <v>-0.43645166854948492</v>
      </c>
      <c r="AH340" s="11">
        <f>-'OddsRatio_working_3-way'!U340/(3*'OddsRatio_working_3-way'!X340^(1/3))*COS(('OddsRatio_working_3-way'!Y340+4*PI())/3)</f>
        <v>-9.8743258395892319E-2</v>
      </c>
      <c r="AI340" s="11">
        <f>'OddsRatio_working_3-way'!U340/(3*'OddsRatio_working_3-way'!X340^(1/3))*SIN(('OddsRatio_working_3-way'!Y340)/3)</f>
        <v>-0.19497604150977729</v>
      </c>
      <c r="AJ340" s="11">
        <f>'OddsRatio_working_3-way'!U340/(3*'OddsRatio_working_3-way'!X340^(1/3))*SIN(('OddsRatio_working_3-way'!Y340+2*PI())/3)</f>
        <v>-0.3660043819563647</v>
      </c>
      <c r="AK340" s="11">
        <f>'OddsRatio_working_3-way'!U340/(3*'OddsRatio_working_3-way'!X340^(1/3))*SIN(('OddsRatio_working_3-way'!Y340+4*PI())/3)</f>
        <v>0.56098042346614196</v>
      </c>
      <c r="AL340" s="11">
        <f>'OddsRatio_working_3-way'!Z340+'OddsRatio_working_3-way'!AF340</f>
        <v>1.0703898538907541</v>
      </c>
      <c r="AM340" s="11">
        <f>'OddsRatio_working_3-way'!AA340+'OddsRatio_working_3-way'!AG340</f>
        <v>-0.87290333709896983</v>
      </c>
      <c r="AN340" s="11">
        <f>'OddsRatio_working_3-way'!AB340+'OddsRatio_working_3-way'!AH340</f>
        <v>-0.19748651679178464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1.0703898538907541</v>
      </c>
      <c r="AS340" s="11">
        <f>IF(('OddsRatio_working_3-way'!X340=0),IF(Q340&gt;0,-Q340^(1/3),(-Q340)^(1/3)),'OddsRatio_working_3-way'!AM340-'OddsRatio_working_3-way'!R340/3)</f>
        <v>-0.87290333709896983</v>
      </c>
      <c r="AT340" s="11">
        <f>IF(('OddsRatio_working_3-way'!X340=0),IF(Q340&gt;0,-Q340^(1/3),(-Q340)^(1/3)),'OddsRatio_working_3-way'!AN340-'OddsRatio_working_3-way'!R340/3)</f>
        <v>-0.19748651679178464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1.88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4.24</v>
      </c>
      <c r="D341" s="9">
        <f t="shared" si="78"/>
        <v>0.51721642223431963</v>
      </c>
      <c r="E341" s="9">
        <f t="shared" si="79"/>
        <v>0.25739119198721744</v>
      </c>
      <c r="F341" s="9">
        <f t="shared" si="80"/>
        <v>0.22539238577846268</v>
      </c>
      <c r="G341" s="9">
        <f t="shared" si="81"/>
        <v>1.0607120702712514</v>
      </c>
      <c r="H341" s="9">
        <f t="shared" si="82"/>
        <v>1.9334266218387013</v>
      </c>
      <c r="I341" s="9">
        <f t="shared" si="83"/>
        <v>3.8851368311378036</v>
      </c>
      <c r="J341" s="9">
        <f t="shared" si="84"/>
        <v>4.4367071076788553</v>
      </c>
      <c r="K341" s="11">
        <f t="shared" si="85"/>
        <v>0.53191489361702127</v>
      </c>
      <c r="L341" s="11">
        <f t="shared" si="86"/>
        <v>0.26881720430107525</v>
      </c>
      <c r="M341" s="11">
        <f t="shared" si="87"/>
        <v>0.23584905660377356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-0.26153507465585779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0.23066911850403388</v>
      </c>
      <c r="Q341" s="11">
        <f>2*'OddsRatio_working_3-way'!K341*'OddsRatio_working_3-way'!L341*'OddsRatio_working_3-way'!M341</f>
        <v>6.7447110673694105E-2</v>
      </c>
      <c r="R341" s="11">
        <f t="shared" si="88"/>
        <v>0</v>
      </c>
      <c r="S341" s="11">
        <f t="shared" si="89"/>
        <v>-0.88198158051099251</v>
      </c>
      <c r="T341" s="11">
        <f t="shared" si="90"/>
        <v>-0.25788935102660598</v>
      </c>
      <c r="U341" s="11">
        <f>'OddsRatio_working_3-way'!S341-'OddsRatio_working_3-way'!R341^2/3</f>
        <v>-0.88198158051099251</v>
      </c>
      <c r="V341" s="11">
        <f>'OddsRatio_working_3-way'!S341*'OddsRatio_working_3-way'!R341/3-2*'OddsRatio_working_3-way'!R341^3/27-'OddsRatio_working_3-way'!T341</f>
        <v>0.25788935102660598</v>
      </c>
      <c r="W341" s="11">
        <f>'OddsRatio_working_3-way'!V341^2+4*'OddsRatio_working_3-way'!U341^3/27</f>
        <v>-3.5135450332264478E-2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0.1594070008697771</v>
      </c>
      <c r="Y341" s="11">
        <f>IF('OddsRatio_working_3-way'!W341&gt;=0,IF('OddsRatio_working_3-way'!V341+SQRT('OddsRatio_working_3-way'!W341)&gt;0,0,PI()),ACOS('OddsRatio_working_3-way'!V341/(2*'OddsRatio_working_3-way'!X341)))</f>
        <v>0.6285137849742668</v>
      </c>
      <c r="Z341" s="11">
        <f>'OddsRatio_working_3-way'!X341^(1/3)*COS('OddsRatio_working_3-way'!Y341/3)</f>
        <v>0.53035603513562568</v>
      </c>
      <c r="AA341" s="11">
        <f>'OddsRatio_working_3-way'!X341^(1/3)*COS(('OddsRatio_working_3-way'!Y341+2*PI())/3)</f>
        <v>-0.36283687340875737</v>
      </c>
      <c r="AB341" s="11">
        <f>'OddsRatio_working_3-way'!X341^(1/3)*COS(('OddsRatio_working_3-way'!Y341+4*PI())/3)</f>
        <v>-0.16751916172686843</v>
      </c>
      <c r="AC341" s="11">
        <f>'OddsRatio_working_3-way'!X341^(1/3)*SIN('OddsRatio_working_3-way'!Y341/3)</f>
        <v>0.11276673341704048</v>
      </c>
      <c r="AD341" s="11">
        <f>'OddsRatio_working_3-way'!X341^(1/3)*SIN(('OddsRatio_working_3-way'!Y341+2*PI())/3)</f>
        <v>0.40291843276932393</v>
      </c>
      <c r="AE341" s="11">
        <f>'OddsRatio_working_3-way'!X341^(1/3)*SIN(('OddsRatio_working_3-way'!Y341+4*PI())/3)</f>
        <v>-0.51568516618636429</v>
      </c>
      <c r="AF341" s="11">
        <f>-'OddsRatio_working_3-way'!U341/(3*'OddsRatio_working_3-way'!X341^(1/3))*COS(('OddsRatio_working_3-way'!Y341)/3)</f>
        <v>0.53035603513562568</v>
      </c>
      <c r="AG341" s="11">
        <f>-'OddsRatio_working_3-way'!U341/(3*'OddsRatio_working_3-way'!X341^(1/3))*COS(('OddsRatio_working_3-way'!Y341+2*PI())/3)</f>
        <v>-0.36283687340875737</v>
      </c>
      <c r="AH341" s="11">
        <f>-'OddsRatio_working_3-way'!U341/(3*'OddsRatio_working_3-way'!X341^(1/3))*COS(('OddsRatio_working_3-way'!Y341+4*PI())/3)</f>
        <v>-0.16751916172686843</v>
      </c>
      <c r="AI341" s="11">
        <f>'OddsRatio_working_3-way'!U341/(3*'OddsRatio_working_3-way'!X341^(1/3))*SIN(('OddsRatio_working_3-way'!Y341)/3)</f>
        <v>-0.11276673341704048</v>
      </c>
      <c r="AJ341" s="11">
        <f>'OddsRatio_working_3-way'!U341/(3*'OddsRatio_working_3-way'!X341^(1/3))*SIN(('OddsRatio_working_3-way'!Y341+2*PI())/3)</f>
        <v>-0.40291843276932393</v>
      </c>
      <c r="AK341" s="11">
        <f>'OddsRatio_working_3-way'!U341/(3*'OddsRatio_working_3-way'!X341^(1/3))*SIN(('OddsRatio_working_3-way'!Y341+4*PI())/3)</f>
        <v>0.51568516618636429</v>
      </c>
      <c r="AL341" s="11">
        <f>'OddsRatio_working_3-way'!Z341+'OddsRatio_working_3-way'!AF341</f>
        <v>1.0607120702712514</v>
      </c>
      <c r="AM341" s="11">
        <f>'OddsRatio_working_3-way'!AA341+'OddsRatio_working_3-way'!AG341</f>
        <v>-0.72567374681751473</v>
      </c>
      <c r="AN341" s="11">
        <f>'OddsRatio_working_3-way'!AB341+'OddsRatio_working_3-way'!AH341</f>
        <v>-0.33503832345373685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1.0607120702712514</v>
      </c>
      <c r="AS341" s="11">
        <f>IF(('OddsRatio_working_3-way'!X341=0),IF(Q341&gt;0,-Q341^(1/3),(-Q341)^(1/3)),'OddsRatio_working_3-way'!AM341-'OddsRatio_working_3-way'!R341/3)</f>
        <v>-0.72567374681751473</v>
      </c>
      <c r="AT341" s="11">
        <f>IF(('OddsRatio_working_3-way'!X341=0),IF(Q341&gt;0,-Q341^(1/3),(-Q341)^(1/3)),'OddsRatio_working_3-way'!AN341-'OddsRatio_working_3-way'!R341/3)</f>
        <v>-0.33503832345373685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3.54</v>
      </c>
      <c r="B342" s="4">
        <f>IF('True_Odds_Calculator_3-way'!B343="","",'True_Odds_Calculator_3-way'!B343)</f>
        <v>3.47</v>
      </c>
      <c r="C342" s="4">
        <f>IF('True_Odds_Calculator_3-way'!C343="","",'True_Odds_Calculator_3-way'!C343)</f>
        <v>2.16</v>
      </c>
      <c r="D342" s="9">
        <f t="shared" si="78"/>
        <v>0.27213854236465357</v>
      </c>
      <c r="E342" s="9">
        <f t="shared" si="79"/>
        <v>0.2777091587087282</v>
      </c>
      <c r="F342" s="9">
        <f t="shared" si="80"/>
        <v>0.45015229892661812</v>
      </c>
      <c r="G342" s="9">
        <f t="shared" si="81"/>
        <v>1.0529917096649861</v>
      </c>
      <c r="H342" s="9">
        <f t="shared" si="82"/>
        <v>3.6745989425490651</v>
      </c>
      <c r="I342" s="9">
        <f t="shared" si="83"/>
        <v>3.6008895228725155</v>
      </c>
      <c r="J342" s="9">
        <f t="shared" si="84"/>
        <v>2.2214703832113845</v>
      </c>
      <c r="K342" s="11">
        <f t="shared" si="85"/>
        <v>0.2824858757062147</v>
      </c>
      <c r="L342" s="11">
        <f t="shared" si="86"/>
        <v>0.28818443804034583</v>
      </c>
      <c r="M342" s="11">
        <f t="shared" si="87"/>
        <v>0.46296296296296291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-0.27428507163605431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0.2325405396930495</v>
      </c>
      <c r="Q342" s="11">
        <f>2*'OddsRatio_working_3-way'!K342*'OddsRatio_working_3-way'!L342*'OddsRatio_working_3-way'!M342</f>
        <v>7.5377808652528189E-2</v>
      </c>
      <c r="R342" s="11">
        <f t="shared" si="88"/>
        <v>0</v>
      </c>
      <c r="S342" s="11">
        <f t="shared" si="89"/>
        <v>-0.84780603736832183</v>
      </c>
      <c r="T342" s="11">
        <f t="shared" si="90"/>
        <v>-0.27481557127012052</v>
      </c>
      <c r="U342" s="11">
        <f>'OddsRatio_working_3-way'!S342-'OddsRatio_working_3-way'!R342^2/3</f>
        <v>-0.84780603736832183</v>
      </c>
      <c r="V342" s="11">
        <f>'OddsRatio_working_3-way'!S342*'OddsRatio_working_3-way'!R342/3-2*'OddsRatio_working_3-way'!R342^3/27-'OddsRatio_working_3-way'!T342</f>
        <v>0.27481557127012052</v>
      </c>
      <c r="W342" s="11">
        <f>'OddsRatio_working_3-way'!V342^2+4*'OddsRatio_working_3-way'!U342^3/27</f>
        <v>-1.4755194348800904E-2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0.15023214749290811</v>
      </c>
      <c r="Y342" s="11">
        <f>IF('OddsRatio_working_3-way'!W342&gt;=0,IF('OddsRatio_working_3-way'!V342+SQRT('OddsRatio_working_3-way'!W342)&gt;0,0,PI()),ACOS('OddsRatio_working_3-way'!V342/(2*'OddsRatio_working_3-way'!X342)))</f>
        <v>0.41618878632933631</v>
      </c>
      <c r="Z342" s="11">
        <f>'OddsRatio_working_3-way'!X342^(1/3)*COS('OddsRatio_working_3-way'!Y342/3)</f>
        <v>0.52649585483249306</v>
      </c>
      <c r="AA342" s="11">
        <f>'OddsRatio_working_3-way'!X342^(1/3)*COS(('OddsRatio_working_3-way'!Y342+2*PI())/3)</f>
        <v>-0.32691185342801793</v>
      </c>
      <c r="AB342" s="11">
        <f>'OddsRatio_working_3-way'!X342^(1/3)*COS(('OddsRatio_working_3-way'!Y342+4*PI())/3)</f>
        <v>-0.19958400140447521</v>
      </c>
      <c r="AC342" s="11">
        <f>'OddsRatio_working_3-way'!X342^(1/3)*SIN('OddsRatio_working_3-way'!Y342/3)</f>
        <v>7.3512769641129336E-2</v>
      </c>
      <c r="AD342" s="11">
        <f>'OddsRatio_working_3-way'!X342^(1/3)*SIN(('OddsRatio_working_3-way'!Y342+2*PI())/3)</f>
        <v>0.41920240045157831</v>
      </c>
      <c r="AE342" s="11">
        <f>'OddsRatio_working_3-way'!X342^(1/3)*SIN(('OddsRatio_working_3-way'!Y342+4*PI())/3)</f>
        <v>-0.49271517009270754</v>
      </c>
      <c r="AF342" s="11">
        <f>-'OddsRatio_working_3-way'!U342/(3*'OddsRatio_working_3-way'!X342^(1/3))*COS(('OddsRatio_working_3-way'!Y342)/3)</f>
        <v>0.52649585483249306</v>
      </c>
      <c r="AG342" s="11">
        <f>-'OddsRatio_working_3-way'!U342/(3*'OddsRatio_working_3-way'!X342^(1/3))*COS(('OddsRatio_working_3-way'!Y342+2*PI())/3)</f>
        <v>-0.32691185342801793</v>
      </c>
      <c r="AH342" s="11">
        <f>-'OddsRatio_working_3-way'!U342/(3*'OddsRatio_working_3-way'!X342^(1/3))*COS(('OddsRatio_working_3-way'!Y342+4*PI())/3)</f>
        <v>-0.19958400140447521</v>
      </c>
      <c r="AI342" s="11">
        <f>'OddsRatio_working_3-way'!U342/(3*'OddsRatio_working_3-way'!X342^(1/3))*SIN(('OddsRatio_working_3-way'!Y342)/3)</f>
        <v>-7.3512769641129336E-2</v>
      </c>
      <c r="AJ342" s="11">
        <f>'OddsRatio_working_3-way'!U342/(3*'OddsRatio_working_3-way'!X342^(1/3))*SIN(('OddsRatio_working_3-way'!Y342+2*PI())/3)</f>
        <v>-0.41920240045157831</v>
      </c>
      <c r="AK342" s="11">
        <f>'OddsRatio_working_3-way'!U342/(3*'OddsRatio_working_3-way'!X342^(1/3))*SIN(('OddsRatio_working_3-way'!Y342+4*PI())/3)</f>
        <v>0.49271517009270754</v>
      </c>
      <c r="AL342" s="11">
        <f>'OddsRatio_working_3-way'!Z342+'OddsRatio_working_3-way'!AF342</f>
        <v>1.0529917096649861</v>
      </c>
      <c r="AM342" s="11">
        <f>'OddsRatio_working_3-way'!AA342+'OddsRatio_working_3-way'!AG342</f>
        <v>-0.65382370685603586</v>
      </c>
      <c r="AN342" s="11">
        <f>'OddsRatio_working_3-way'!AB342+'OddsRatio_working_3-way'!AH342</f>
        <v>-0.39916800280895043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1.0529917096649861</v>
      </c>
      <c r="AS342" s="11">
        <f>IF(('OddsRatio_working_3-way'!X342=0),IF(Q342&gt;0,-Q342^(1/3),(-Q342)^(1/3)),'OddsRatio_working_3-way'!AM342-'OddsRatio_working_3-way'!R342/3)</f>
        <v>-0.65382370685603586</v>
      </c>
      <c r="AT342" s="11">
        <f>IF(('OddsRatio_working_3-way'!X342=0),IF(Q342&gt;0,-Q342^(1/3),(-Q342)^(1/3)),'OddsRatio_working_3-way'!AN342-'OddsRatio_working_3-way'!R342/3)</f>
        <v>-0.39916800280895043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4.3600000000000003</v>
      </c>
      <c r="C343" s="4">
        <f>IF('True_Odds_Calculator_3-way'!C344="","",'True_Odds_Calculator_3-way'!C344)</f>
        <v>8.24</v>
      </c>
      <c r="D343" s="9">
        <f t="shared" si="78"/>
        <v>0.66399998006634442</v>
      </c>
      <c r="E343" s="9">
        <f t="shared" si="79"/>
        <v>0.22015913585374208</v>
      </c>
      <c r="F343" s="9">
        <f t="shared" si="80"/>
        <v>0.11584088407991361</v>
      </c>
      <c r="G343" s="9">
        <f t="shared" si="81"/>
        <v>1.0542169616609141</v>
      </c>
      <c r="H343" s="9">
        <f t="shared" si="82"/>
        <v>1.5060241415972389</v>
      </c>
      <c r="I343" s="9">
        <f t="shared" si="83"/>
        <v>4.5421689911806711</v>
      </c>
      <c r="J343" s="9">
        <f t="shared" si="84"/>
        <v>8.6325308024250162</v>
      </c>
      <c r="K343" s="11">
        <f t="shared" si="85"/>
        <v>0.67567567567567566</v>
      </c>
      <c r="L343" s="11">
        <f t="shared" si="86"/>
        <v>0.2293577981651376</v>
      </c>
      <c r="M343" s="11">
        <f t="shared" si="87"/>
        <v>0.12135922330097088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-0.21960572846829196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0.20838398744339776</v>
      </c>
      <c r="Q343" s="11">
        <f>2*'OddsRatio_working_3-way'!K343*'OddsRatio_working_3-way'!L343*'OddsRatio_working_3-way'!M343</f>
        <v>3.7614438166678296E-2</v>
      </c>
      <c r="R343" s="11">
        <f t="shared" si="88"/>
        <v>0</v>
      </c>
      <c r="S343" s="11">
        <f t="shared" si="89"/>
        <v>-0.9489005086380774</v>
      </c>
      <c r="T343" s="11">
        <f t="shared" si="90"/>
        <v>-0.17128168025958077</v>
      </c>
      <c r="U343" s="11">
        <f>'OddsRatio_working_3-way'!S343-'OddsRatio_working_3-way'!R343^2/3</f>
        <v>-0.9489005086380774</v>
      </c>
      <c r="V343" s="11">
        <f>'OddsRatio_working_3-way'!S343*'OddsRatio_working_3-way'!R343/3-2*'OddsRatio_working_3-way'!R343^3/27-'OddsRatio_working_3-way'!T343</f>
        <v>0.17128168025958077</v>
      </c>
      <c r="W343" s="11">
        <f>'OddsRatio_working_3-way'!V343^2+4*'OddsRatio_working_3-way'!U343^3/27</f>
        <v>-9.7240596543753485E-2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0.17788901774442031</v>
      </c>
      <c r="Y343" s="11">
        <f>IF('OddsRatio_working_3-way'!W343&gt;=0,IF('OddsRatio_working_3-way'!V343+SQRT('OddsRatio_working_3-way'!W343)&gt;0,0,PI()),ACOS('OddsRatio_working_3-way'!V343/(2*'OddsRatio_working_3-way'!X343)))</f>
        <v>1.0685125560652216</v>
      </c>
      <c r="Z343" s="11">
        <f>'OddsRatio_working_3-way'!X343^(1/3)*COS('OddsRatio_working_3-way'!Y343/3)</f>
        <v>0.52710848083045703</v>
      </c>
      <c r="AA343" s="11">
        <f>'OddsRatio_working_3-way'!X343^(1/3)*COS(('OddsRatio_working_3-way'!Y343+2*PI())/3)</f>
        <v>-0.43338537488996232</v>
      </c>
      <c r="AB343" s="11">
        <f>'OddsRatio_working_3-way'!X343^(1/3)*COS(('OddsRatio_working_3-way'!Y343+4*PI())/3)</f>
        <v>-9.372310594049485E-2</v>
      </c>
      <c r="AC343" s="11">
        <f>'OddsRatio_working_3-way'!X343^(1/3)*SIN('OddsRatio_working_3-way'!Y343/3)</f>
        <v>0.19610410241153414</v>
      </c>
      <c r="AD343" s="11">
        <f>'OddsRatio_working_3-way'!X343^(1/3)*SIN(('OddsRatio_working_3-way'!Y343+2*PI())/3)</f>
        <v>0.35843728374363149</v>
      </c>
      <c r="AE343" s="11">
        <f>'OddsRatio_working_3-way'!X343^(1/3)*SIN(('OddsRatio_working_3-way'!Y343+4*PI())/3)</f>
        <v>-0.55454138615516568</v>
      </c>
      <c r="AF343" s="11">
        <f>-'OddsRatio_working_3-way'!U343/(3*'OddsRatio_working_3-way'!X343^(1/3))*COS(('OddsRatio_working_3-way'!Y343)/3)</f>
        <v>0.52710848083045703</v>
      </c>
      <c r="AG343" s="11">
        <f>-'OddsRatio_working_3-way'!U343/(3*'OddsRatio_working_3-way'!X343^(1/3))*COS(('OddsRatio_working_3-way'!Y343+2*PI())/3)</f>
        <v>-0.43338537488996232</v>
      </c>
      <c r="AH343" s="11">
        <f>-'OddsRatio_working_3-way'!U343/(3*'OddsRatio_working_3-way'!X343^(1/3))*COS(('OddsRatio_working_3-way'!Y343+4*PI())/3)</f>
        <v>-9.372310594049485E-2</v>
      </c>
      <c r="AI343" s="11">
        <f>'OddsRatio_working_3-way'!U343/(3*'OddsRatio_working_3-way'!X343^(1/3))*SIN(('OddsRatio_working_3-way'!Y343)/3)</f>
        <v>-0.19610410241153414</v>
      </c>
      <c r="AJ343" s="11">
        <f>'OddsRatio_working_3-way'!U343/(3*'OddsRatio_working_3-way'!X343^(1/3))*SIN(('OddsRatio_working_3-way'!Y343+2*PI())/3)</f>
        <v>-0.35843728374363149</v>
      </c>
      <c r="AK343" s="11">
        <f>'OddsRatio_working_3-way'!U343/(3*'OddsRatio_working_3-way'!X343^(1/3))*SIN(('OddsRatio_working_3-way'!Y343+4*PI())/3)</f>
        <v>0.55454138615516568</v>
      </c>
      <c r="AL343" s="11">
        <f>'OddsRatio_working_3-way'!Z343+'OddsRatio_working_3-way'!AF343</f>
        <v>1.0542169616609141</v>
      </c>
      <c r="AM343" s="11">
        <f>'OddsRatio_working_3-way'!AA343+'OddsRatio_working_3-way'!AG343</f>
        <v>-0.86677074977992463</v>
      </c>
      <c r="AN343" s="11">
        <f>'OddsRatio_working_3-way'!AB343+'OddsRatio_working_3-way'!AH343</f>
        <v>-0.1874462118809897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1.0542169616609141</v>
      </c>
      <c r="AS343" s="11">
        <f>IF(('OddsRatio_working_3-way'!X343=0),IF(Q343&gt;0,-Q343^(1/3),(-Q343)^(1/3)),'OddsRatio_working_3-way'!AM343-'OddsRatio_working_3-way'!R343/3)</f>
        <v>-0.86677074977992463</v>
      </c>
      <c r="AT343" s="11">
        <f>IF(('OddsRatio_working_3-way'!X343=0),IF(Q343&gt;0,-Q343^(1/3),(-Q343)^(1/3)),'OddsRatio_working_3-way'!AN343-'OddsRatio_working_3-way'!R343/3)</f>
        <v>-0.1874462118809897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1.29</v>
      </c>
      <c r="B344" s="4">
        <f>IF('True_Odds_Calculator_3-way'!B345="","",'True_Odds_Calculator_3-way'!B345)</f>
        <v>5.19</v>
      </c>
      <c r="C344" s="4">
        <f>IF('True_Odds_Calculator_3-way'!C345="","",'True_Odds_Calculator_3-way'!C345)</f>
        <v>12.72</v>
      </c>
      <c r="D344" s="9">
        <f t="shared" si="78"/>
        <v>0.75423117395902917</v>
      </c>
      <c r="E344" s="9">
        <f t="shared" si="79"/>
        <v>0.17519208408357981</v>
      </c>
      <c r="F344" s="9">
        <f t="shared" si="80"/>
        <v>7.057674195739097E-2</v>
      </c>
      <c r="G344" s="9">
        <f t="shared" si="81"/>
        <v>1.1236325675026277</v>
      </c>
      <c r="H344" s="9">
        <f t="shared" si="82"/>
        <v>1.3258534445757626</v>
      </c>
      <c r="I344" s="9">
        <f t="shared" si="83"/>
        <v>5.7080204578360103</v>
      </c>
      <c r="J344" s="9">
        <f t="shared" si="84"/>
        <v>14.1689736911308</v>
      </c>
      <c r="K344" s="11">
        <f t="shared" si="85"/>
        <v>0.77519379844961234</v>
      </c>
      <c r="L344" s="11">
        <f t="shared" si="86"/>
        <v>0.19267822736030826</v>
      </c>
      <c r="M344" s="11">
        <f t="shared" si="87"/>
        <v>7.8616352201257858E-2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-0.16722278538636504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0.19022642016704411</v>
      </c>
      <c r="Q344" s="11">
        <f>2*'OddsRatio_working_3-way'!K344*'OddsRatio_working_3-way'!L344*'OddsRatio_working_3-way'!M344</f>
        <v>2.3484743230499275E-2</v>
      </c>
      <c r="R344" s="11">
        <f t="shared" si="88"/>
        <v>0</v>
      </c>
      <c r="S344" s="11">
        <f t="shared" si="89"/>
        <v>-1.1375628011908163</v>
      </c>
      <c r="T344" s="11">
        <f t="shared" si="90"/>
        <v>-0.14043985199886622</v>
      </c>
      <c r="U344" s="11">
        <f>'OddsRatio_working_3-way'!S344-'OddsRatio_working_3-way'!R344^2/3</f>
        <v>-1.1375628011908163</v>
      </c>
      <c r="V344" s="11">
        <f>'OddsRatio_working_3-way'!S344*'OddsRatio_working_3-way'!R344/3-2*'OddsRatio_working_3-way'!R344^3/27-'OddsRatio_working_3-way'!T344</f>
        <v>0.14043985199886622</v>
      </c>
      <c r="W344" s="11">
        <f>'OddsRatio_working_3-way'!V344^2+4*'OddsRatio_working_3-way'!U344^3/27</f>
        <v>-0.19835992936224409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0.23349693862645585</v>
      </c>
      <c r="Y344" s="11">
        <f>IF('OddsRatio_working_3-way'!W344&gt;=0,IF('OddsRatio_working_3-way'!V344+SQRT('OddsRatio_working_3-way'!W344)&gt;0,0,PI()),ACOS('OddsRatio_working_3-way'!V344/(2*'OddsRatio_working_3-way'!X344)))</f>
        <v>1.265336573948844</v>
      </c>
      <c r="Z344" s="11">
        <f>'OddsRatio_working_3-way'!X344^(1/3)*COS('OddsRatio_working_3-way'!Y344/3)</f>
        <v>0.56181628375131387</v>
      </c>
      <c r="AA344" s="11">
        <f>'OddsRatio_working_3-way'!X344^(1/3)*COS(('OddsRatio_working_3-way'!Y344+2*PI())/3)</f>
        <v>-0.49922568075332335</v>
      </c>
      <c r="AB344" s="11">
        <f>'OddsRatio_working_3-way'!X344^(1/3)*COS(('OddsRatio_working_3-way'!Y344+4*PI())/3)</f>
        <v>-6.2590602997990491E-2</v>
      </c>
      <c r="AC344" s="11">
        <f>'OddsRatio_working_3-way'!X344^(1/3)*SIN('OddsRatio_working_3-way'!Y344/3)</f>
        <v>0.25209137967967465</v>
      </c>
      <c r="AD344" s="11">
        <f>'OddsRatio_working_3-way'!X344^(1/3)*SIN(('OddsRatio_working_3-way'!Y344+2*PI())/3)</f>
        <v>0.3605014841485672</v>
      </c>
      <c r="AE344" s="11">
        <f>'OddsRatio_working_3-way'!X344^(1/3)*SIN(('OddsRatio_working_3-way'!Y344+4*PI())/3)</f>
        <v>-0.61259286382824174</v>
      </c>
      <c r="AF344" s="11">
        <f>-'OddsRatio_working_3-way'!U344/(3*'OddsRatio_working_3-way'!X344^(1/3))*COS(('OddsRatio_working_3-way'!Y344)/3)</f>
        <v>0.56181628375131387</v>
      </c>
      <c r="AG344" s="11">
        <f>-'OddsRatio_working_3-way'!U344/(3*'OddsRatio_working_3-way'!X344^(1/3))*COS(('OddsRatio_working_3-way'!Y344+2*PI())/3)</f>
        <v>-0.49922568075332335</v>
      </c>
      <c r="AH344" s="11">
        <f>-'OddsRatio_working_3-way'!U344/(3*'OddsRatio_working_3-way'!X344^(1/3))*COS(('OddsRatio_working_3-way'!Y344+4*PI())/3)</f>
        <v>-6.2590602997990491E-2</v>
      </c>
      <c r="AI344" s="11">
        <f>'OddsRatio_working_3-way'!U344/(3*'OddsRatio_working_3-way'!X344^(1/3))*SIN(('OddsRatio_working_3-way'!Y344)/3)</f>
        <v>-0.25209137967967465</v>
      </c>
      <c r="AJ344" s="11">
        <f>'OddsRatio_working_3-way'!U344/(3*'OddsRatio_working_3-way'!X344^(1/3))*SIN(('OddsRatio_working_3-way'!Y344+2*PI())/3)</f>
        <v>-0.3605014841485672</v>
      </c>
      <c r="AK344" s="11">
        <f>'OddsRatio_working_3-way'!U344/(3*'OddsRatio_working_3-way'!X344^(1/3))*SIN(('OddsRatio_working_3-way'!Y344+4*PI())/3)</f>
        <v>0.61259286382824174</v>
      </c>
      <c r="AL344" s="11">
        <f>'OddsRatio_working_3-way'!Z344+'OddsRatio_working_3-way'!AF344</f>
        <v>1.1236325675026277</v>
      </c>
      <c r="AM344" s="11">
        <f>'OddsRatio_working_3-way'!AA344+'OddsRatio_working_3-way'!AG344</f>
        <v>-0.99845136150664671</v>
      </c>
      <c r="AN344" s="11">
        <f>'OddsRatio_working_3-way'!AB344+'OddsRatio_working_3-way'!AH344</f>
        <v>-0.12518120599598098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1.1236325675026277</v>
      </c>
      <c r="AS344" s="11">
        <f>IF(('OddsRatio_working_3-way'!X344=0),IF(Q344&gt;0,-Q344^(1/3),(-Q344)^(1/3)),'OddsRatio_working_3-way'!AM344-'OddsRatio_working_3-way'!R344/3)</f>
        <v>-0.99845136150664671</v>
      </c>
      <c r="AT344" s="11">
        <f>IF(('OddsRatio_working_3-way'!X344=0),IF(Q344&gt;0,-Q344^(1/3),(-Q344)^(1/3)),'OddsRatio_working_3-way'!AN344-'OddsRatio_working_3-way'!R344/3)</f>
        <v>-0.12518120599598098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2.6</v>
      </c>
      <c r="B345" s="4">
        <f>IF('True_Odds_Calculator_3-way'!B346="","",'True_Odds_Calculator_3-way'!B346)</f>
        <v>2.75</v>
      </c>
      <c r="C345" s="4">
        <f>IF('True_Odds_Calculator_3-way'!C346="","",'True_Odds_Calculator_3-way'!C346)</f>
        <v>3.32</v>
      </c>
      <c r="D345" s="9">
        <f t="shared" si="78"/>
        <v>0.36732338288304739</v>
      </c>
      <c r="E345" s="9">
        <f t="shared" si="79"/>
        <v>0.34675608888783555</v>
      </c>
      <c r="F345" s="9">
        <f t="shared" si="80"/>
        <v>0.28592052822911701</v>
      </c>
      <c r="G345" s="9">
        <f t="shared" si="81"/>
        <v>1.076497996382644</v>
      </c>
      <c r="H345" s="9">
        <f t="shared" si="82"/>
        <v>2.7223967942122309</v>
      </c>
      <c r="I345" s="9">
        <f t="shared" si="83"/>
        <v>2.8838714936696261</v>
      </c>
      <c r="J345" s="9">
        <f t="shared" si="84"/>
        <v>3.4974753516077337</v>
      </c>
      <c r="K345" s="11">
        <f t="shared" si="85"/>
        <v>0.38461538461538458</v>
      </c>
      <c r="L345" s="11">
        <f t="shared" si="86"/>
        <v>0.36363636363636365</v>
      </c>
      <c r="M345" s="11">
        <f t="shared" si="87"/>
        <v>0.30120481927710846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-0.27365405678658683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0.2388575280141545</v>
      </c>
      <c r="Q345" s="11">
        <f>2*'OddsRatio_working_3-way'!K345*'OddsRatio_working_3-way'!L345*'OddsRatio_working_3-way'!M345</f>
        <v>8.4253096301289063E-2</v>
      </c>
      <c r="R345" s="11">
        <f t="shared" si="88"/>
        <v>0</v>
      </c>
      <c r="S345" s="11">
        <f t="shared" si="89"/>
        <v>-0.87284482758620707</v>
      </c>
      <c r="T345" s="11">
        <f t="shared" si="90"/>
        <v>-0.30788177339901485</v>
      </c>
      <c r="U345" s="11">
        <f>'OddsRatio_working_3-way'!S345-'OddsRatio_working_3-way'!R345^2/3</f>
        <v>-0.87284482758620707</v>
      </c>
      <c r="V345" s="11">
        <f>'OddsRatio_working_3-way'!S345*'OddsRatio_working_3-way'!R345/3-2*'OddsRatio_working_3-way'!R345^3/27-'OddsRatio_working_3-way'!T345</f>
        <v>0.30788177339901485</v>
      </c>
      <c r="W345" s="11">
        <f>'OddsRatio_working_3-way'!V345^2+4*'OddsRatio_working_3-way'!U345^3/27</f>
        <v>-3.7249463298840157E-3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0.15693639851959643</v>
      </c>
      <c r="Y345" s="11">
        <f>IF('OddsRatio_working_3-way'!W345&gt;=0,IF('OddsRatio_working_3-way'!V345+SQRT('OddsRatio_working_3-way'!W345)&gt;0,0,PI()),ACOS('OddsRatio_working_3-way'!V345/(2*'OddsRatio_working_3-way'!X345)))</f>
        <v>0.19569597925986137</v>
      </c>
      <c r="Z345" s="11">
        <f>'OddsRatio_working_3-way'!X345^(1/3)*COS('OddsRatio_working_3-way'!Y345/3)</f>
        <v>0.53824899819132199</v>
      </c>
      <c r="AA345" s="11">
        <f>'OddsRatio_working_3-way'!X345^(1/3)*COS(('OddsRatio_working_3-way'!Y345+2*PI())/3)</f>
        <v>-0.2995747676672269</v>
      </c>
      <c r="AB345" s="11">
        <f>'OddsRatio_working_3-way'!X345^(1/3)*COS(('OddsRatio_working_3-way'!Y345+4*PI())/3)</f>
        <v>-0.23867423052409517</v>
      </c>
      <c r="AC345" s="11">
        <f>'OddsRatio_working_3-way'!X345^(1/3)*SIN('OddsRatio_working_3-way'!Y345/3)</f>
        <v>3.516094151337993E-2</v>
      </c>
      <c r="AD345" s="11">
        <f>'OddsRatio_working_3-way'!X345^(1/3)*SIN(('OddsRatio_working_3-way'!Y345+2*PI())/3)</f>
        <v>0.44855683523851919</v>
      </c>
      <c r="AE345" s="11">
        <f>'OddsRatio_working_3-way'!X345^(1/3)*SIN(('OddsRatio_working_3-way'!Y345+4*PI())/3)</f>
        <v>-0.48371777675189909</v>
      </c>
      <c r="AF345" s="11">
        <f>-'OddsRatio_working_3-way'!U345/(3*'OddsRatio_working_3-way'!X345^(1/3))*COS(('OddsRatio_working_3-way'!Y345)/3)</f>
        <v>0.53824899819132199</v>
      </c>
      <c r="AG345" s="11">
        <f>-'OddsRatio_working_3-way'!U345/(3*'OddsRatio_working_3-way'!X345^(1/3))*COS(('OddsRatio_working_3-way'!Y345+2*PI())/3)</f>
        <v>-0.2995747676672269</v>
      </c>
      <c r="AH345" s="11">
        <f>-'OddsRatio_working_3-way'!U345/(3*'OddsRatio_working_3-way'!X345^(1/3))*COS(('OddsRatio_working_3-way'!Y345+4*PI())/3)</f>
        <v>-0.23867423052409517</v>
      </c>
      <c r="AI345" s="11">
        <f>'OddsRatio_working_3-way'!U345/(3*'OddsRatio_working_3-way'!X345^(1/3))*SIN(('OddsRatio_working_3-way'!Y345)/3)</f>
        <v>-3.516094151337993E-2</v>
      </c>
      <c r="AJ345" s="11">
        <f>'OddsRatio_working_3-way'!U345/(3*'OddsRatio_working_3-way'!X345^(1/3))*SIN(('OddsRatio_working_3-way'!Y345+2*PI())/3)</f>
        <v>-0.44855683523851919</v>
      </c>
      <c r="AK345" s="11">
        <f>'OddsRatio_working_3-way'!U345/(3*'OddsRatio_working_3-way'!X345^(1/3))*SIN(('OddsRatio_working_3-way'!Y345+4*PI())/3)</f>
        <v>0.48371777675189909</v>
      </c>
      <c r="AL345" s="11">
        <f>'OddsRatio_working_3-way'!Z345+'OddsRatio_working_3-way'!AF345</f>
        <v>1.076497996382644</v>
      </c>
      <c r="AM345" s="11">
        <f>'OddsRatio_working_3-way'!AA345+'OddsRatio_working_3-way'!AG345</f>
        <v>-0.59914953533445381</v>
      </c>
      <c r="AN345" s="11">
        <f>'OddsRatio_working_3-way'!AB345+'OddsRatio_working_3-way'!AH345</f>
        <v>-0.47734846104819034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1.076497996382644</v>
      </c>
      <c r="AS345" s="11">
        <f>IF(('OddsRatio_working_3-way'!X345=0),IF(Q345&gt;0,-Q345^(1/3),(-Q345)^(1/3)),'OddsRatio_working_3-way'!AM345-'OddsRatio_working_3-way'!R345/3)</f>
        <v>-0.59914953533445381</v>
      </c>
      <c r="AT345" s="11">
        <f>IF(('OddsRatio_working_3-way'!X345=0),IF(Q345&gt;0,-Q345^(1/3),(-Q345)^(1/3)),'OddsRatio_working_3-way'!AN345-'OddsRatio_working_3-way'!R345/3)</f>
        <v>-0.47734846104819034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4.41</v>
      </c>
      <c r="B346" s="4">
        <f>IF('True_Odds_Calculator_3-way'!B347="","",'True_Odds_Calculator_3-way'!B347)</f>
        <v>4.16</v>
      </c>
      <c r="C346" s="4">
        <f>IF('True_Odds_Calculator_3-way'!C347="","",'True_Odds_Calculator_3-way'!C347)</f>
        <v>1.79</v>
      </c>
      <c r="D346" s="9">
        <f t="shared" si="78"/>
        <v>0.21931819823153711</v>
      </c>
      <c r="E346" s="9">
        <f t="shared" si="79"/>
        <v>0.2326328797346012</v>
      </c>
      <c r="F346" s="9">
        <f t="shared" si="80"/>
        <v>0.54804892203386135</v>
      </c>
      <c r="G346" s="9">
        <f t="shared" si="81"/>
        <v>1.0438666131956906</v>
      </c>
      <c r="H346" s="9">
        <f t="shared" si="82"/>
        <v>4.5595851509973047</v>
      </c>
      <c r="I346" s="9">
        <f t="shared" si="83"/>
        <v>4.2986184976983832</v>
      </c>
      <c r="J346" s="9">
        <f t="shared" si="84"/>
        <v>1.824654624424596</v>
      </c>
      <c r="K346" s="11">
        <f t="shared" si="85"/>
        <v>0.22675736961451246</v>
      </c>
      <c r="L346" s="11">
        <f t="shared" si="86"/>
        <v>0.24038461538461536</v>
      </c>
      <c r="M346" s="11">
        <f t="shared" si="87"/>
        <v>0.55865921787709494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-0.25922901032637646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0.22412632149264228</v>
      </c>
      <c r="Q346" s="11">
        <f>2*'OddsRatio_working_3-way'!K346*'OddsRatio_working_3-way'!L346*'OddsRatio_working_3-way'!M346</f>
        <v>6.0903891709957136E-2</v>
      </c>
      <c r="R346" s="11">
        <f t="shared" si="88"/>
        <v>0</v>
      </c>
      <c r="S346" s="11">
        <f t="shared" si="89"/>
        <v>-0.86458811539056168</v>
      </c>
      <c r="T346" s="11">
        <f t="shared" si="90"/>
        <v>-0.23494242266047871</v>
      </c>
      <c r="U346" s="11">
        <f>'OddsRatio_working_3-way'!S346-'OddsRatio_working_3-way'!R346^2/3</f>
        <v>-0.86458811539056168</v>
      </c>
      <c r="V346" s="11">
        <f>'OddsRatio_working_3-way'!S346*'OddsRatio_working_3-way'!R346/3-2*'OddsRatio_working_3-way'!R346^3/27-'OddsRatio_working_3-way'!T346</f>
        <v>0.23494242266047871</v>
      </c>
      <c r="W346" s="11">
        <f>'OddsRatio_working_3-way'!V346^2+4*'OddsRatio_working_3-way'!U346^3/27</f>
        <v>-4.0548801454189487E-2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0.15471485337530178</v>
      </c>
      <c r="Y346" s="11">
        <f>IF('OddsRatio_working_3-way'!W346&gt;=0,IF('OddsRatio_working_3-way'!V346+SQRT('OddsRatio_working_3-way'!W346)&gt;0,0,PI()),ACOS('OddsRatio_working_3-way'!V346/(2*'OddsRatio_working_3-way'!X346)))</f>
        <v>0.70859709787109137</v>
      </c>
      <c r="Z346" s="11">
        <f>'OddsRatio_working_3-way'!X346^(1/3)*COS('OddsRatio_working_3-way'!Y346/3)</f>
        <v>0.52193330659784531</v>
      </c>
      <c r="AA346" s="11">
        <f>'OddsRatio_working_3-way'!X346^(1/3)*COS(('OddsRatio_working_3-way'!Y346+2*PI())/3)</f>
        <v>-0.3697611680757264</v>
      </c>
      <c r="AB346" s="11">
        <f>'OddsRatio_working_3-way'!X346^(1/3)*COS(('OddsRatio_working_3-way'!Y346+4*PI())/3)</f>
        <v>-0.15217213852211903</v>
      </c>
      <c r="AC346" s="11">
        <f>'OddsRatio_working_3-way'!X346^(1/3)*SIN('OddsRatio_working_3-way'!Y346/3)</f>
        <v>0.12562508478548462</v>
      </c>
      <c r="AD346" s="11">
        <f>'OddsRatio_working_3-way'!X346^(1/3)*SIN(('OddsRatio_working_3-way'!Y346+2*PI())/3)</f>
        <v>0.38919496020220379</v>
      </c>
      <c r="AE346" s="11">
        <f>'OddsRatio_working_3-way'!X346^(1/3)*SIN(('OddsRatio_working_3-way'!Y346+4*PI())/3)</f>
        <v>-0.51482004498768852</v>
      </c>
      <c r="AF346" s="11">
        <f>-'OddsRatio_working_3-way'!U346/(3*'OddsRatio_working_3-way'!X346^(1/3))*COS(('OddsRatio_working_3-way'!Y346)/3)</f>
        <v>0.5219333065978452</v>
      </c>
      <c r="AG346" s="11">
        <f>-'OddsRatio_working_3-way'!U346/(3*'OddsRatio_working_3-way'!X346^(1/3))*COS(('OddsRatio_working_3-way'!Y346+2*PI())/3)</f>
        <v>-0.36976116807572634</v>
      </c>
      <c r="AH346" s="11">
        <f>-'OddsRatio_working_3-way'!U346/(3*'OddsRatio_working_3-way'!X346^(1/3))*COS(('OddsRatio_working_3-way'!Y346+4*PI())/3)</f>
        <v>-0.152172138522119</v>
      </c>
      <c r="AI346" s="11">
        <f>'OddsRatio_working_3-way'!U346/(3*'OddsRatio_working_3-way'!X346^(1/3))*SIN(('OddsRatio_working_3-way'!Y346)/3)</f>
        <v>-0.12562508478548459</v>
      </c>
      <c r="AJ346" s="11">
        <f>'OddsRatio_working_3-way'!U346/(3*'OddsRatio_working_3-way'!X346^(1/3))*SIN(('OddsRatio_working_3-way'!Y346+2*PI())/3)</f>
        <v>-0.38919496020220373</v>
      </c>
      <c r="AK346" s="11">
        <f>'OddsRatio_working_3-way'!U346/(3*'OddsRatio_working_3-way'!X346^(1/3))*SIN(('OddsRatio_working_3-way'!Y346+4*PI())/3)</f>
        <v>0.51482004498768841</v>
      </c>
      <c r="AL346" s="11">
        <f>'OddsRatio_working_3-way'!Z346+'OddsRatio_working_3-way'!AF346</f>
        <v>1.0438666131956906</v>
      </c>
      <c r="AM346" s="11">
        <f>'OddsRatio_working_3-way'!AA346+'OddsRatio_working_3-way'!AG346</f>
        <v>-0.73952233615145269</v>
      </c>
      <c r="AN346" s="11">
        <f>'OddsRatio_working_3-way'!AB346+'OddsRatio_working_3-way'!AH346</f>
        <v>-0.30434427704423805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1.0438666131956906</v>
      </c>
      <c r="AS346" s="11">
        <f>IF(('OddsRatio_working_3-way'!X346=0),IF(Q346&gt;0,-Q346^(1/3),(-Q346)^(1/3)),'OddsRatio_working_3-way'!AM346-'OddsRatio_working_3-way'!R346/3)</f>
        <v>-0.73952233615145269</v>
      </c>
      <c r="AT346" s="11">
        <f>IF(('OddsRatio_working_3-way'!X346=0),IF(Q346&gt;0,-Q346^(1/3),(-Q346)^(1/3)),'OddsRatio_working_3-way'!AN346-'OddsRatio_working_3-way'!R346/3)</f>
        <v>-0.30434427704423805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2.2200000000000002</v>
      </c>
      <c r="B347" s="4">
        <f>IF('True_Odds_Calculator_3-way'!B348="","",'True_Odds_Calculator_3-way'!B348)</f>
        <v>3.97</v>
      </c>
      <c r="C347" s="4">
        <f>IF('True_Odds_Calculator_3-way'!C348="","",'True_Odds_Calculator_3-way'!C348)</f>
        <v>3.12</v>
      </c>
      <c r="D347" s="9">
        <f t="shared" si="78"/>
        <v>0.44176712108880228</v>
      </c>
      <c r="E347" s="9">
        <f t="shared" si="79"/>
        <v>0.24532479332097051</v>
      </c>
      <c r="F347" s="9">
        <f t="shared" si="80"/>
        <v>0.3129080855902272</v>
      </c>
      <c r="G347" s="9">
        <f t="shared" si="81"/>
        <v>1.0357672893492453</v>
      </c>
      <c r="H347" s="9">
        <f t="shared" si="82"/>
        <v>2.2636360930060793</v>
      </c>
      <c r="I347" s="9">
        <f t="shared" si="83"/>
        <v>4.0762288493672578</v>
      </c>
      <c r="J347" s="9">
        <f t="shared" si="84"/>
        <v>3.1958266534204003</v>
      </c>
      <c r="K347" s="11">
        <f t="shared" si="85"/>
        <v>0.4504504504504504</v>
      </c>
      <c r="L347" s="11">
        <f t="shared" si="86"/>
        <v>0.25188916876574308</v>
      </c>
      <c r="M347" s="11">
        <f t="shared" si="87"/>
        <v>0.32051282051282048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-0.27935346701089769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0.22947283652573319</v>
      </c>
      <c r="Q347" s="11">
        <f>2*'OddsRatio_working_3-way'!K347*'OddsRatio_working_3-way'!L347*'OddsRatio_working_3-way'!M347</f>
        <v>7.2733070214178519E-2</v>
      </c>
      <c r="R347" s="11">
        <f t="shared" si="88"/>
        <v>0</v>
      </c>
      <c r="S347" s="11">
        <f t="shared" si="89"/>
        <v>-0.82144259379025841</v>
      </c>
      <c r="T347" s="11">
        <f t="shared" si="90"/>
        <v>-0.26036215334081098</v>
      </c>
      <c r="U347" s="11">
        <f>'OddsRatio_working_3-way'!S347-'OddsRatio_working_3-way'!R347^2/3</f>
        <v>-0.82144259379025841</v>
      </c>
      <c r="V347" s="11">
        <f>'OddsRatio_working_3-way'!S347*'OddsRatio_working_3-way'!R347/3-2*'OddsRatio_working_3-way'!R347^3/27-'OddsRatio_working_3-way'!T347</f>
        <v>0.26036215334081098</v>
      </c>
      <c r="W347" s="11">
        <f>'OddsRatio_working_3-way'!V347^2+4*'OddsRatio_working_3-way'!U347^3/27</f>
        <v>-1.4327567277349837E-2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0.14327946308666659</v>
      </c>
      <c r="Y347" s="11">
        <f>IF('OddsRatio_working_3-way'!W347&gt;=0,IF('OddsRatio_working_3-way'!V347+SQRT('OddsRatio_working_3-way'!W347)&gt;0,0,PI()),ACOS('OddsRatio_working_3-way'!V347/(2*'OddsRatio_working_3-way'!X347)))</f>
        <v>0.43092070337578159</v>
      </c>
      <c r="Z347" s="11">
        <f>'OddsRatio_working_3-way'!X347^(1/3)*COS('OddsRatio_working_3-way'!Y347/3)</f>
        <v>0.51788364467462278</v>
      </c>
      <c r="AA347" s="11">
        <f>'OddsRatio_working_3-way'!X347^(1/3)*COS(('OddsRatio_working_3-way'!Y347+2*PI())/3)</f>
        <v>-0.32381127879766314</v>
      </c>
      <c r="AB347" s="11">
        <f>'OddsRatio_working_3-way'!X347^(1/3)*COS(('OddsRatio_working_3-way'!Y347+4*PI())/3)</f>
        <v>-0.19407236587695953</v>
      </c>
      <c r="AC347" s="11">
        <f>'OddsRatio_working_3-way'!X347^(1/3)*SIN('OddsRatio_working_3-way'!Y347/3)</f>
        <v>7.4904796299137669E-2</v>
      </c>
      <c r="AD347" s="11">
        <f>'OddsRatio_working_3-way'!X347^(1/3)*SIN(('OddsRatio_working_3-way'!Y347+2*PI())/3)</f>
        <v>0.41104799434312811</v>
      </c>
      <c r="AE347" s="11">
        <f>'OddsRatio_working_3-way'!X347^(1/3)*SIN(('OddsRatio_working_3-way'!Y347+4*PI())/3)</f>
        <v>-0.48595279064226571</v>
      </c>
      <c r="AF347" s="11">
        <f>-'OddsRatio_working_3-way'!U347/(3*'OddsRatio_working_3-way'!X347^(1/3))*COS(('OddsRatio_working_3-way'!Y347)/3)</f>
        <v>0.51788364467462267</v>
      </c>
      <c r="AG347" s="11">
        <f>-'OddsRatio_working_3-way'!U347/(3*'OddsRatio_working_3-way'!X347^(1/3))*COS(('OddsRatio_working_3-way'!Y347+2*PI())/3)</f>
        <v>-0.32381127879766303</v>
      </c>
      <c r="AH347" s="11">
        <f>-'OddsRatio_working_3-way'!U347/(3*'OddsRatio_working_3-way'!X347^(1/3))*COS(('OddsRatio_working_3-way'!Y347+4*PI())/3)</f>
        <v>-0.1940723658769595</v>
      </c>
      <c r="AI347" s="11">
        <f>'OddsRatio_working_3-way'!U347/(3*'OddsRatio_working_3-way'!X347^(1/3))*SIN(('OddsRatio_working_3-way'!Y347)/3)</f>
        <v>-7.4904796299137655E-2</v>
      </c>
      <c r="AJ347" s="11">
        <f>'OddsRatio_working_3-way'!U347/(3*'OddsRatio_working_3-way'!X347^(1/3))*SIN(('OddsRatio_working_3-way'!Y347+2*PI())/3)</f>
        <v>-0.41104799434312805</v>
      </c>
      <c r="AK347" s="11">
        <f>'OddsRatio_working_3-way'!U347/(3*'OddsRatio_working_3-way'!X347^(1/3))*SIN(('OddsRatio_working_3-way'!Y347+4*PI())/3)</f>
        <v>0.4859527906422656</v>
      </c>
      <c r="AL347" s="11">
        <f>'OddsRatio_working_3-way'!Z347+'OddsRatio_working_3-way'!AF347</f>
        <v>1.0357672893492453</v>
      </c>
      <c r="AM347" s="11">
        <f>'OddsRatio_working_3-way'!AA347+'OddsRatio_working_3-way'!AG347</f>
        <v>-0.64762255759532616</v>
      </c>
      <c r="AN347" s="11">
        <f>'OddsRatio_working_3-way'!AB347+'OddsRatio_working_3-way'!AH347</f>
        <v>-0.38814473175391906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1.0357672893492453</v>
      </c>
      <c r="AS347" s="11">
        <f>IF(('OddsRatio_working_3-way'!X347=0),IF(Q347&gt;0,-Q347^(1/3),(-Q347)^(1/3)),'OddsRatio_working_3-way'!AM347-'OddsRatio_working_3-way'!R347/3)</f>
        <v>-0.64762255759532616</v>
      </c>
      <c r="AT347" s="11">
        <f>IF(('OddsRatio_working_3-way'!X347=0),IF(Q347&gt;0,-Q347^(1/3),(-Q347)^(1/3)),'OddsRatio_working_3-way'!AN347-'OddsRatio_working_3-way'!R347/3)</f>
        <v>-0.38814473175391906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2.6</v>
      </c>
      <c r="B348" s="4">
        <f>IF('True_Odds_Calculator_3-way'!B349="","",'True_Odds_Calculator_3-way'!B349)</f>
        <v>2.81</v>
      </c>
      <c r="C348" s="4">
        <f>IF('True_Odds_Calculator_3-way'!C349="","",'True_Odds_Calculator_3-way'!C349)</f>
        <v>3.41</v>
      </c>
      <c r="D348" s="9">
        <f t="shared" si="78"/>
        <v>0.37272901749946014</v>
      </c>
      <c r="E348" s="9">
        <f t="shared" si="79"/>
        <v>0.34437671772663153</v>
      </c>
      <c r="F348" s="9">
        <f t="shared" si="80"/>
        <v>0.28289426477390839</v>
      </c>
      <c r="G348" s="9">
        <f t="shared" si="81"/>
        <v>1.0518214189304569</v>
      </c>
      <c r="H348" s="9">
        <f t="shared" si="82"/>
        <v>2.6829142702887316</v>
      </c>
      <c r="I348" s="9">
        <f t="shared" si="83"/>
        <v>2.9037967682641268</v>
      </c>
      <c r="J348" s="9">
        <f t="shared" si="84"/>
        <v>3.5348896196224016</v>
      </c>
      <c r="K348" s="11">
        <f t="shared" si="85"/>
        <v>0.38461538461538458</v>
      </c>
      <c r="L348" s="11">
        <f t="shared" si="86"/>
        <v>0.35587188612099646</v>
      </c>
      <c r="M348" s="11">
        <f t="shared" si="87"/>
        <v>0.29325513196480935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-0.28014414697918322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0.23360865973654396</v>
      </c>
      <c r="Q348" s="11">
        <f>2*'OddsRatio_working_3-way'!K348*'OddsRatio_working_3-way'!L348*'OddsRatio_working_3-way'!M348</f>
        <v>8.0277889943829547E-2</v>
      </c>
      <c r="R348" s="11">
        <f t="shared" si="88"/>
        <v>0</v>
      </c>
      <c r="S348" s="11">
        <f t="shared" si="89"/>
        <v>-0.83388734783705054</v>
      </c>
      <c r="T348" s="11">
        <f t="shared" si="90"/>
        <v>-0.28655922606084211</v>
      </c>
      <c r="U348" s="11">
        <f>'OddsRatio_working_3-way'!S348-'OddsRatio_working_3-way'!R348^2/3</f>
        <v>-0.83388734783705054</v>
      </c>
      <c r="V348" s="11">
        <f>'OddsRatio_working_3-way'!S348*'OddsRatio_working_3-way'!R348/3-2*'OddsRatio_working_3-way'!R348^3/27-'OddsRatio_working_3-way'!T348</f>
        <v>0.28655922606084211</v>
      </c>
      <c r="W348" s="11">
        <f>'OddsRatio_working_3-way'!V348^2+4*'OddsRatio_working_3-way'!U348^3/27</f>
        <v>-3.7887978241028242E-3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0.14654776342944614</v>
      </c>
      <c r="Y348" s="11">
        <f>IF('OddsRatio_working_3-way'!W348&gt;=0,IF('OddsRatio_working_3-way'!V348+SQRT('OddsRatio_working_3-way'!W348)&gt;0,0,PI()),ACOS('OddsRatio_working_3-way'!V348/(2*'OddsRatio_working_3-way'!X348)))</f>
        <v>0.21158595461726781</v>
      </c>
      <c r="Z348" s="11">
        <f>'OddsRatio_working_3-way'!X348^(1/3)*COS('OddsRatio_working_3-way'!Y348/3)</f>
        <v>0.52591070946522855</v>
      </c>
      <c r="AA348" s="11">
        <f>'OddsRatio_working_3-way'!X348^(1/3)*COS(('OddsRatio_working_3-way'!Y348+2*PI())/3)</f>
        <v>-0.29513114083952552</v>
      </c>
      <c r="AB348" s="11">
        <f>'OddsRatio_working_3-way'!X348^(1/3)*COS(('OddsRatio_working_3-way'!Y348+4*PI())/3)</f>
        <v>-0.23077956862570309</v>
      </c>
      <c r="AC348" s="11">
        <f>'OddsRatio_working_3-way'!X348^(1/3)*SIN('OddsRatio_working_3-way'!Y348/3)</f>
        <v>3.7153397540425973E-2</v>
      </c>
      <c r="AD348" s="11">
        <f>'OddsRatio_working_3-way'!X348^(1/3)*SIN(('OddsRatio_working_3-way'!Y348+2*PI())/3)</f>
        <v>0.43687533574897203</v>
      </c>
      <c r="AE348" s="11">
        <f>'OddsRatio_working_3-way'!X348^(1/3)*SIN(('OddsRatio_working_3-way'!Y348+4*PI())/3)</f>
        <v>-0.47402873328939804</v>
      </c>
      <c r="AF348" s="11">
        <f>-'OddsRatio_working_3-way'!U348/(3*'OddsRatio_working_3-way'!X348^(1/3))*COS(('OddsRatio_working_3-way'!Y348)/3)</f>
        <v>0.52591070946522844</v>
      </c>
      <c r="AG348" s="11">
        <f>-'OddsRatio_working_3-way'!U348/(3*'OddsRatio_working_3-way'!X348^(1/3))*COS(('OddsRatio_working_3-way'!Y348+2*PI())/3)</f>
        <v>-0.29513114083952541</v>
      </c>
      <c r="AH348" s="11">
        <f>-'OddsRatio_working_3-way'!U348/(3*'OddsRatio_working_3-way'!X348^(1/3))*COS(('OddsRatio_working_3-way'!Y348+4*PI())/3)</f>
        <v>-0.23077956862570304</v>
      </c>
      <c r="AI348" s="11">
        <f>'OddsRatio_working_3-way'!U348/(3*'OddsRatio_working_3-way'!X348^(1/3))*SIN(('OddsRatio_working_3-way'!Y348)/3)</f>
        <v>-3.7153397540425966E-2</v>
      </c>
      <c r="AJ348" s="11">
        <f>'OddsRatio_working_3-way'!U348/(3*'OddsRatio_working_3-way'!X348^(1/3))*SIN(('OddsRatio_working_3-way'!Y348+2*PI())/3)</f>
        <v>-0.43687533574897192</v>
      </c>
      <c r="AK348" s="11">
        <f>'OddsRatio_working_3-way'!U348/(3*'OddsRatio_working_3-way'!X348^(1/3))*SIN(('OddsRatio_working_3-way'!Y348+4*PI())/3)</f>
        <v>0.47402873328939793</v>
      </c>
      <c r="AL348" s="11">
        <f>'OddsRatio_working_3-way'!Z348+'OddsRatio_working_3-way'!AF348</f>
        <v>1.0518214189304569</v>
      </c>
      <c r="AM348" s="11">
        <f>'OddsRatio_working_3-way'!AA348+'OddsRatio_working_3-way'!AG348</f>
        <v>-0.59026228167905093</v>
      </c>
      <c r="AN348" s="11">
        <f>'OddsRatio_working_3-way'!AB348+'OddsRatio_working_3-way'!AH348</f>
        <v>-0.46155913725140613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1.0518214189304569</v>
      </c>
      <c r="AS348" s="11">
        <f>IF(('OddsRatio_working_3-way'!X348=0),IF(Q348&gt;0,-Q348^(1/3),(-Q348)^(1/3)),'OddsRatio_working_3-way'!AM348-'OddsRatio_working_3-way'!R348/3)</f>
        <v>-0.59026228167905093</v>
      </c>
      <c r="AT348" s="11">
        <f>IF(('OddsRatio_working_3-way'!X348=0),IF(Q348&gt;0,-Q348^(1/3),(-Q348)^(1/3)),'OddsRatio_working_3-way'!AN348-'OddsRatio_working_3-way'!R348/3)</f>
        <v>-0.46155913725140613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1.34</v>
      </c>
      <c r="B349" s="4">
        <f>IF('True_Odds_Calculator_3-way'!B350="","",'True_Odds_Calculator_3-way'!B350)</f>
        <v>5.07</v>
      </c>
      <c r="C349" s="4">
        <f>IF('True_Odds_Calculator_3-way'!C350="","",'True_Odds_Calculator_3-way'!C350)</f>
        <v>10.69</v>
      </c>
      <c r="D349" s="9">
        <f t="shared" si="78"/>
        <v>0.72958637703500329</v>
      </c>
      <c r="E349" s="9">
        <f t="shared" si="79"/>
        <v>0.18393259184677019</v>
      </c>
      <c r="F349" s="9">
        <f t="shared" si="80"/>
        <v>8.6481031118226526E-2</v>
      </c>
      <c r="G349" s="9">
        <f t="shared" si="81"/>
        <v>1.0901165512757498</v>
      </c>
      <c r="H349" s="9">
        <f t="shared" si="82"/>
        <v>1.3706396274337549</v>
      </c>
      <c r="I349" s="9">
        <f t="shared" si="83"/>
        <v>5.4367743636923027</v>
      </c>
      <c r="J349" s="9">
        <f t="shared" si="84"/>
        <v>11.563229381862012</v>
      </c>
      <c r="K349" s="11">
        <f t="shared" si="85"/>
        <v>0.74626865671641784</v>
      </c>
      <c r="L349" s="11">
        <f t="shared" si="86"/>
        <v>0.1972386587771203</v>
      </c>
      <c r="M349" s="11">
        <f t="shared" si="87"/>
        <v>9.3545369504209552E-2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-0.18463185811770655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0.19414609055452831</v>
      </c>
      <c r="Q349" s="11">
        <f>2*'OddsRatio_working_3-way'!K349*'OddsRatio_working_3-way'!L349*'OddsRatio_working_3-way'!M349</f>
        <v>2.7538452560925998E-2</v>
      </c>
      <c r="R349" s="11">
        <f t="shared" si="88"/>
        <v>0</v>
      </c>
      <c r="S349" s="11">
        <f t="shared" si="89"/>
        <v>-1.0515308275279136</v>
      </c>
      <c r="T349" s="11">
        <f t="shared" si="90"/>
        <v>-0.14915330886920758</v>
      </c>
      <c r="U349" s="11">
        <f>'OddsRatio_working_3-way'!S349-'OddsRatio_working_3-way'!R349^2/3</f>
        <v>-1.0515308275279136</v>
      </c>
      <c r="V349" s="11">
        <f>'OddsRatio_working_3-way'!S349*'OddsRatio_working_3-way'!R349/3-2*'OddsRatio_working_3-way'!R349^3/27-'OddsRatio_working_3-way'!T349</f>
        <v>0.14915330886920758</v>
      </c>
      <c r="W349" s="11">
        <f>'OddsRatio_working_3-way'!V349^2+4*'OddsRatio_working_3-way'!U349^3/27</f>
        <v>-0.15000449007553929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0.2075157823047277</v>
      </c>
      <c r="Y349" s="11">
        <f>IF('OddsRatio_working_3-way'!W349&gt;=0,IF('OddsRatio_working_3-way'!V349+SQRT('OddsRatio_working_3-way'!W349)&gt;0,0,PI()),ACOS('OddsRatio_working_3-way'!V349/(2*'OddsRatio_working_3-way'!X349)))</f>
        <v>1.2031948025087018</v>
      </c>
      <c r="Z349" s="11">
        <f>'OddsRatio_working_3-way'!X349^(1/3)*COS('OddsRatio_working_3-way'!Y349/3)</f>
        <v>0.54505827563787501</v>
      </c>
      <c r="AA349" s="11">
        <f>'OddsRatio_working_3-way'!X349^(1/3)*COS(('OddsRatio_working_3-way'!Y349+2*PI())/3)</f>
        <v>-0.47269485416661311</v>
      </c>
      <c r="AB349" s="11">
        <f>'OddsRatio_working_3-way'!X349^(1/3)*COS(('OddsRatio_working_3-way'!Y349+4*PI())/3)</f>
        <v>-7.2363421471262027E-2</v>
      </c>
      <c r="AC349" s="11">
        <f>'OddsRatio_working_3-way'!X349^(1/3)*SIN('OddsRatio_working_3-way'!Y349/3)</f>
        <v>0.23113146043172969</v>
      </c>
      <c r="AD349" s="11">
        <f>'OddsRatio_working_3-way'!X349^(1/3)*SIN(('OddsRatio_working_3-way'!Y349+2*PI())/3)</f>
        <v>0.35646858302947582</v>
      </c>
      <c r="AE349" s="11">
        <f>'OddsRatio_working_3-way'!X349^(1/3)*SIN(('OddsRatio_working_3-way'!Y349+4*PI())/3)</f>
        <v>-0.58760004346120531</v>
      </c>
      <c r="AF349" s="11">
        <f>-'OddsRatio_working_3-way'!U349/(3*'OddsRatio_working_3-way'!X349^(1/3))*COS(('OddsRatio_working_3-way'!Y349)/3)</f>
        <v>0.54505827563787479</v>
      </c>
      <c r="AG349" s="11">
        <f>-'OddsRatio_working_3-way'!U349/(3*'OddsRatio_working_3-way'!X349^(1/3))*COS(('OddsRatio_working_3-way'!Y349+2*PI())/3)</f>
        <v>-0.47269485416661294</v>
      </c>
      <c r="AH349" s="11">
        <f>-'OddsRatio_working_3-way'!U349/(3*'OddsRatio_working_3-way'!X349^(1/3))*COS(('OddsRatio_working_3-way'!Y349+4*PI())/3)</f>
        <v>-7.2363421471261999E-2</v>
      </c>
      <c r="AI349" s="11">
        <f>'OddsRatio_working_3-way'!U349/(3*'OddsRatio_working_3-way'!X349^(1/3))*SIN(('OddsRatio_working_3-way'!Y349)/3)</f>
        <v>-0.23113146043172961</v>
      </c>
      <c r="AJ349" s="11">
        <f>'OddsRatio_working_3-way'!U349/(3*'OddsRatio_working_3-way'!X349^(1/3))*SIN(('OddsRatio_working_3-way'!Y349+2*PI())/3)</f>
        <v>-0.35646858302947571</v>
      </c>
      <c r="AK349" s="11">
        <f>'OddsRatio_working_3-way'!U349/(3*'OddsRatio_working_3-way'!X349^(1/3))*SIN(('OddsRatio_working_3-way'!Y349+4*PI())/3)</f>
        <v>0.5876000434612052</v>
      </c>
      <c r="AL349" s="11">
        <f>'OddsRatio_working_3-way'!Z349+'OddsRatio_working_3-way'!AF349</f>
        <v>1.0901165512757498</v>
      </c>
      <c r="AM349" s="11">
        <f>'OddsRatio_working_3-way'!AA349+'OddsRatio_working_3-way'!AG349</f>
        <v>-0.94538970833322611</v>
      </c>
      <c r="AN349" s="11">
        <f>'OddsRatio_working_3-way'!AB349+'OddsRatio_working_3-way'!AH349</f>
        <v>-0.14472684294252403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1.0901165512757498</v>
      </c>
      <c r="AS349" s="11">
        <f>IF(('OddsRatio_working_3-way'!X349=0),IF(Q349&gt;0,-Q349^(1/3),(-Q349)^(1/3)),'OddsRatio_working_3-way'!AM349-'OddsRatio_working_3-way'!R349/3)</f>
        <v>-0.94538970833322611</v>
      </c>
      <c r="AT349" s="11">
        <f>IF(('OddsRatio_working_3-way'!X349=0),IF(Q349&gt;0,-Q349^(1/3),(-Q349)^(1/3)),'OddsRatio_working_3-way'!AN349-'OddsRatio_working_3-way'!R349/3)</f>
        <v>-0.14472684294252403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1.99</v>
      </c>
      <c r="B350" s="4">
        <f>IF('True_Odds_Calculator_3-way'!B351="","",'True_Odds_Calculator_3-way'!B351)</f>
        <v>3.44</v>
      </c>
      <c r="C350" s="4">
        <f>IF('True_Odds_Calculator_3-way'!C351="","",'True_Odds_Calculator_3-way'!C351)</f>
        <v>4.16</v>
      </c>
      <c r="D350" s="9">
        <f t="shared" si="78"/>
        <v>0.48926563073154428</v>
      </c>
      <c r="E350" s="9">
        <f t="shared" si="79"/>
        <v>0.2798929947639221</v>
      </c>
      <c r="F350" s="9">
        <f t="shared" si="80"/>
        <v>0.2308413745045334</v>
      </c>
      <c r="G350" s="9">
        <f t="shared" si="81"/>
        <v>1.0544237524307845</v>
      </c>
      <c r="H350" s="9">
        <f t="shared" si="82"/>
        <v>2.0438795149064766</v>
      </c>
      <c r="I350" s="9">
        <f t="shared" si="83"/>
        <v>3.5727939559311146</v>
      </c>
      <c r="J350" s="9">
        <f t="shared" si="84"/>
        <v>4.3319790576812798</v>
      </c>
      <c r="K350" s="11">
        <f t="shared" si="85"/>
        <v>0.50251256281407031</v>
      </c>
      <c r="L350" s="11">
        <f t="shared" si="86"/>
        <v>0.29069767441860467</v>
      </c>
      <c r="M350" s="11">
        <f t="shared" si="87"/>
        <v>0.24038461538461536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-0.26804471822439557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0.23140917018005946</v>
      </c>
      <c r="Q350" s="11">
        <f>2*'OddsRatio_working_3-way'!K350*'OddsRatio_working_3-way'!L350*'OddsRatio_working_3-way'!M350</f>
        <v>7.0230400661626544E-2</v>
      </c>
      <c r="R350" s="11">
        <f t="shared" si="88"/>
        <v>0</v>
      </c>
      <c r="S350" s="11">
        <f t="shared" si="89"/>
        <v>-0.86332299965833914</v>
      </c>
      <c r="T350" s="11">
        <f t="shared" si="90"/>
        <v>-0.26201001507081612</v>
      </c>
      <c r="U350" s="11">
        <f>'OddsRatio_working_3-way'!S350-'OddsRatio_working_3-way'!R350^2/3</f>
        <v>-0.86332299965833914</v>
      </c>
      <c r="V350" s="11">
        <f>'OddsRatio_working_3-way'!S350*'OddsRatio_working_3-way'!R350/3-2*'OddsRatio_working_3-way'!R350^3/27-'OddsRatio_working_3-way'!T350</f>
        <v>0.26201001507081612</v>
      </c>
      <c r="W350" s="11">
        <f>'OddsRatio_working_3-way'!V350^2+4*'OddsRatio_working_3-way'!U350^3/27</f>
        <v>-2.6677803489780702E-2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0.15437539594053679</v>
      </c>
      <c r="Y350" s="11">
        <f>IF('OddsRatio_working_3-way'!W350&gt;=0,IF('OddsRatio_working_3-way'!V350+SQRT('OddsRatio_working_3-way'!W350)&gt;0,0,PI()),ACOS('OddsRatio_working_3-way'!V350/(2*'OddsRatio_working_3-way'!X350)))</f>
        <v>0.5574379452434377</v>
      </c>
      <c r="Z350" s="11">
        <f>'OddsRatio_working_3-way'!X350^(1/3)*COS('OddsRatio_working_3-way'!Y350/3)</f>
        <v>0.52721187621539223</v>
      </c>
      <c r="AA350" s="11">
        <f>'OddsRatio_working_3-way'!X350^(1/3)*COS(('OddsRatio_working_3-way'!Y350+2*PI())/3)</f>
        <v>-0.34943412751927161</v>
      </c>
      <c r="AB350" s="11">
        <f>'OddsRatio_working_3-way'!X350^(1/3)*COS(('OddsRatio_working_3-way'!Y350+4*PI())/3)</f>
        <v>-0.17777774869612045</v>
      </c>
      <c r="AC350" s="11">
        <f>'OddsRatio_working_3-way'!X350^(1/3)*SIN('OddsRatio_working_3-way'!Y350/3)</f>
        <v>9.9105856521662733E-2</v>
      </c>
      <c r="AD350" s="11">
        <f>'OddsRatio_working_3-way'!X350^(1/3)*SIN(('OddsRatio_working_3-way'!Y350+2*PI())/3)</f>
        <v>0.40702594971855521</v>
      </c>
      <c r="AE350" s="11">
        <f>'OddsRatio_working_3-way'!X350^(1/3)*SIN(('OddsRatio_working_3-way'!Y350+4*PI())/3)</f>
        <v>-0.50613180624021792</v>
      </c>
      <c r="AF350" s="11">
        <f>-'OddsRatio_working_3-way'!U350/(3*'OddsRatio_working_3-way'!X350^(1/3))*COS(('OddsRatio_working_3-way'!Y350)/3)</f>
        <v>0.52721187621539223</v>
      </c>
      <c r="AG350" s="11">
        <f>-'OddsRatio_working_3-way'!U350/(3*'OddsRatio_working_3-way'!X350^(1/3))*COS(('OddsRatio_working_3-way'!Y350+2*PI())/3)</f>
        <v>-0.34943412751927161</v>
      </c>
      <c r="AH350" s="11">
        <f>-'OddsRatio_working_3-way'!U350/(3*'OddsRatio_working_3-way'!X350^(1/3))*COS(('OddsRatio_working_3-way'!Y350+4*PI())/3)</f>
        <v>-0.17777774869612045</v>
      </c>
      <c r="AI350" s="11">
        <f>'OddsRatio_working_3-way'!U350/(3*'OddsRatio_working_3-way'!X350^(1/3))*SIN(('OddsRatio_working_3-way'!Y350)/3)</f>
        <v>-9.9105856521662733E-2</v>
      </c>
      <c r="AJ350" s="11">
        <f>'OddsRatio_working_3-way'!U350/(3*'OddsRatio_working_3-way'!X350^(1/3))*SIN(('OddsRatio_working_3-way'!Y350+2*PI())/3)</f>
        <v>-0.40702594971855521</v>
      </c>
      <c r="AK350" s="11">
        <f>'OddsRatio_working_3-way'!U350/(3*'OddsRatio_working_3-way'!X350^(1/3))*SIN(('OddsRatio_working_3-way'!Y350+4*PI())/3)</f>
        <v>0.50613180624021792</v>
      </c>
      <c r="AL350" s="11">
        <f>'OddsRatio_working_3-way'!Z350+'OddsRatio_working_3-way'!AF350</f>
        <v>1.0544237524307845</v>
      </c>
      <c r="AM350" s="11">
        <f>'OddsRatio_working_3-way'!AA350+'OddsRatio_working_3-way'!AG350</f>
        <v>-0.69886825503854322</v>
      </c>
      <c r="AN350" s="11">
        <f>'OddsRatio_working_3-way'!AB350+'OddsRatio_working_3-way'!AH350</f>
        <v>-0.3555554973922409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1.0544237524307845</v>
      </c>
      <c r="AS350" s="11">
        <f>IF(('OddsRatio_working_3-way'!X350=0),IF(Q350&gt;0,-Q350^(1/3),(-Q350)^(1/3)),'OddsRatio_working_3-way'!AM350-'OddsRatio_working_3-way'!R350/3)</f>
        <v>-0.69886825503854322</v>
      </c>
      <c r="AT350" s="11">
        <f>IF(('OddsRatio_working_3-way'!X350=0),IF(Q350&gt;0,-Q350^(1/3),(-Q350)^(1/3)),'OddsRatio_working_3-way'!AN350-'OddsRatio_working_3-way'!R350/3)</f>
        <v>-0.3555554973922409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3.57</v>
      </c>
      <c r="B351" s="4">
        <f>IF('True_Odds_Calculator_3-way'!B352="","",'True_Odds_Calculator_3-way'!B352)</f>
        <v>3.33</v>
      </c>
      <c r="C351" s="4">
        <f>IF('True_Odds_Calculator_3-way'!C352="","",'True_Odds_Calculator_3-way'!C352)</f>
        <v>2.21</v>
      </c>
      <c r="D351" s="9">
        <f t="shared" si="78"/>
        <v>0.27008813186654468</v>
      </c>
      <c r="E351" s="9">
        <f t="shared" si="79"/>
        <v>0.28984481718785726</v>
      </c>
      <c r="F351" s="9">
        <f t="shared" si="80"/>
        <v>0.44006705094559817</v>
      </c>
      <c r="G351" s="9">
        <f t="shared" si="81"/>
        <v>1.0515545355108893</v>
      </c>
      <c r="H351" s="9">
        <f t="shared" si="82"/>
        <v>3.7024951562629846</v>
      </c>
      <c r="I351" s="9">
        <f t="shared" si="83"/>
        <v>3.4501220677403714</v>
      </c>
      <c r="J351" s="9">
        <f t="shared" si="84"/>
        <v>2.2723809879681758</v>
      </c>
      <c r="K351" s="11">
        <f t="shared" si="85"/>
        <v>0.28011204481792717</v>
      </c>
      <c r="L351" s="11">
        <f t="shared" si="86"/>
        <v>0.3003003003003003</v>
      </c>
      <c r="M351" s="11">
        <f t="shared" si="87"/>
        <v>0.45248868778280543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-0.27578439689166345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0.23256078619400422</v>
      </c>
      <c r="Q351" s="11">
        <f>2*'OddsRatio_working_3-way'!K351*'OddsRatio_working_3-way'!L351*'OddsRatio_working_3-way'!M351</f>
        <v>7.6124643598692032E-2</v>
      </c>
      <c r="R351" s="11">
        <f t="shared" si="88"/>
        <v>0</v>
      </c>
      <c r="S351" s="11">
        <f t="shared" si="89"/>
        <v>-0.84327028220295297</v>
      </c>
      <c r="T351" s="11">
        <f t="shared" si="90"/>
        <v>-0.27602955227592563</v>
      </c>
      <c r="U351" s="11">
        <f>'OddsRatio_working_3-way'!S351-'OddsRatio_working_3-way'!R351^2/3</f>
        <v>-0.84327028220295297</v>
      </c>
      <c r="V351" s="11">
        <f>'OddsRatio_working_3-way'!S351*'OddsRatio_working_3-way'!R351/3-2*'OddsRatio_working_3-way'!R351^3/27-'OddsRatio_working_3-way'!T351</f>
        <v>0.27602955227592563</v>
      </c>
      <c r="W351" s="11">
        <f>'OddsRatio_working_3-way'!V351^2+4*'OddsRatio_working_3-way'!U351^3/27</f>
        <v>-1.2645244655711804E-2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0.14902815034865038</v>
      </c>
      <c r="Y351" s="11">
        <f>IF('OddsRatio_working_3-way'!W351&gt;=0,IF('OddsRatio_working_3-way'!V351+SQRT('OddsRatio_working_3-way'!W351)&gt;0,0,PI()),ACOS('OddsRatio_working_3-way'!V351/(2*'OddsRatio_working_3-way'!X351)))</f>
        <v>0.38685891593531352</v>
      </c>
      <c r="Z351" s="11">
        <f>'OddsRatio_working_3-way'!X351^(1/3)*COS('OddsRatio_working_3-way'!Y351/3)</f>
        <v>0.52577726775544464</v>
      </c>
      <c r="AA351" s="11">
        <f>'OddsRatio_working_3-way'!X351^(1/3)*COS(('OddsRatio_working_3-way'!Y351+2*PI())/3)</f>
        <v>-0.32193327025100277</v>
      </c>
      <c r="AB351" s="11">
        <f>'OddsRatio_working_3-way'!X351^(1/3)*COS(('OddsRatio_working_3-way'!Y351+4*PI())/3)</f>
        <v>-0.20384399750444193</v>
      </c>
      <c r="AC351" s="11">
        <f>'OddsRatio_working_3-way'!X351^(1/3)*SIN('OddsRatio_working_3-way'!Y351/3)</f>
        <v>6.8178873408634086E-2</v>
      </c>
      <c r="AD351" s="11">
        <f>'OddsRatio_working_3-way'!X351^(1/3)*SIN(('OddsRatio_working_3-way'!Y351+2*PI())/3)</f>
        <v>0.42124703390427076</v>
      </c>
      <c r="AE351" s="11">
        <f>'OddsRatio_working_3-way'!X351^(1/3)*SIN(('OddsRatio_working_3-way'!Y351+4*PI())/3)</f>
        <v>-0.48942590731290486</v>
      </c>
      <c r="AF351" s="11">
        <f>-'OddsRatio_working_3-way'!U351/(3*'OddsRatio_working_3-way'!X351^(1/3))*COS(('OddsRatio_working_3-way'!Y351)/3)</f>
        <v>0.52577726775544453</v>
      </c>
      <c r="AG351" s="11">
        <f>-'OddsRatio_working_3-way'!U351/(3*'OddsRatio_working_3-way'!X351^(1/3))*COS(('OddsRatio_working_3-way'!Y351+2*PI())/3)</f>
        <v>-0.32193327025100271</v>
      </c>
      <c r="AH351" s="11">
        <f>-'OddsRatio_working_3-way'!U351/(3*'OddsRatio_working_3-way'!X351^(1/3))*COS(('OddsRatio_working_3-way'!Y351+4*PI())/3)</f>
        <v>-0.20384399750444188</v>
      </c>
      <c r="AI351" s="11">
        <f>'OddsRatio_working_3-way'!U351/(3*'OddsRatio_working_3-way'!X351^(1/3))*SIN(('OddsRatio_working_3-way'!Y351)/3)</f>
        <v>-6.8178873408634072E-2</v>
      </c>
      <c r="AJ351" s="11">
        <f>'OddsRatio_working_3-way'!U351/(3*'OddsRatio_working_3-way'!X351^(1/3))*SIN(('OddsRatio_working_3-way'!Y351+2*PI())/3)</f>
        <v>-0.42124703390427071</v>
      </c>
      <c r="AK351" s="11">
        <f>'OddsRatio_working_3-way'!U351/(3*'OddsRatio_working_3-way'!X351^(1/3))*SIN(('OddsRatio_working_3-way'!Y351+4*PI())/3)</f>
        <v>0.48942590731290475</v>
      </c>
      <c r="AL351" s="11">
        <f>'OddsRatio_working_3-way'!Z351+'OddsRatio_working_3-way'!AF351</f>
        <v>1.0515545355108893</v>
      </c>
      <c r="AM351" s="11">
        <f>'OddsRatio_working_3-way'!AA351+'OddsRatio_working_3-way'!AG351</f>
        <v>-0.64386654050200542</v>
      </c>
      <c r="AN351" s="11">
        <f>'OddsRatio_working_3-way'!AB351+'OddsRatio_working_3-way'!AH351</f>
        <v>-0.40768799500888381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1.0515545355108893</v>
      </c>
      <c r="AS351" s="11">
        <f>IF(('OddsRatio_working_3-way'!X351=0),IF(Q351&gt;0,-Q351^(1/3),(-Q351)^(1/3)),'OddsRatio_working_3-way'!AM351-'OddsRatio_working_3-way'!R351/3)</f>
        <v>-0.64386654050200542</v>
      </c>
      <c r="AT351" s="11">
        <f>IF(('OddsRatio_working_3-way'!X351=0),IF(Q351&gt;0,-Q351^(1/3),(-Q351)^(1/3)),'OddsRatio_working_3-way'!AN351-'OddsRatio_working_3-way'!R351/3)</f>
        <v>-0.40768799500888381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9.83</v>
      </c>
      <c r="B352" s="4">
        <f>IF('True_Odds_Calculator_3-way'!B353="","",'True_Odds_Calculator_3-way'!B353)</f>
        <v>4.9400000000000004</v>
      </c>
      <c r="C352" s="4">
        <f>IF('True_Odds_Calculator_3-way'!C353="","",'True_Odds_Calculator_3-way'!C353)</f>
        <v>1.36</v>
      </c>
      <c r="D352" s="9">
        <f t="shared" si="78"/>
        <v>9.3892979706820506E-2</v>
      </c>
      <c r="E352" s="9">
        <f t="shared" si="79"/>
        <v>0.18846311739316704</v>
      </c>
      <c r="F352" s="9">
        <f t="shared" si="80"/>
        <v>0.71764390290001256</v>
      </c>
      <c r="G352" s="9">
        <f t="shared" si="81"/>
        <v>1.0929131966076036</v>
      </c>
      <c r="H352" s="9">
        <f t="shared" si="82"/>
        <v>10.65042352604514</v>
      </c>
      <c r="I352" s="9">
        <f t="shared" si="83"/>
        <v>5.3060779946339585</v>
      </c>
      <c r="J352" s="9">
        <f t="shared" si="84"/>
        <v>1.3934487507787374</v>
      </c>
      <c r="K352" s="11">
        <f t="shared" si="85"/>
        <v>0.10172939979654121</v>
      </c>
      <c r="L352" s="11">
        <f t="shared" si="86"/>
        <v>0.20242914979757085</v>
      </c>
      <c r="M352" s="11">
        <f t="shared" si="87"/>
        <v>0.73529411764705876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-0.18964441226014928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0.19881326198627439</v>
      </c>
      <c r="Q352" s="11">
        <f>2*'OddsRatio_working_3-way'!K352*'OddsRatio_working_3-way'!L352*'OddsRatio_working_3-way'!M352</f>
        <v>3.0283817515045601E-2</v>
      </c>
      <c r="R352" s="11">
        <f t="shared" si="88"/>
        <v>0</v>
      </c>
      <c r="S352" s="11">
        <f t="shared" si="89"/>
        <v>-1.0483475870280192</v>
      </c>
      <c r="T352" s="11">
        <f t="shared" si="90"/>
        <v>-0.15968737045362058</v>
      </c>
      <c r="U352" s="11">
        <f>'OddsRatio_working_3-way'!S352-'OddsRatio_working_3-way'!R352^2/3</f>
        <v>-1.0483475870280192</v>
      </c>
      <c r="V352" s="11">
        <f>'OddsRatio_working_3-way'!S352*'OddsRatio_working_3-way'!R352/3-2*'OddsRatio_working_3-way'!R352^3/27-'OddsRatio_working_3-way'!T352</f>
        <v>0.15968737045362058</v>
      </c>
      <c r="W352" s="11">
        <f>'OddsRatio_working_3-way'!V352^2+4*'OddsRatio_working_3-way'!U352^3/27</f>
        <v>-0.14519153491160758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0.20657419441571073</v>
      </c>
      <c r="Y352" s="11">
        <f>IF('OddsRatio_working_3-way'!W352&gt;=0,IF('OddsRatio_working_3-way'!V352+SQRT('OddsRatio_working_3-way'!W352)&gt;0,0,PI()),ACOS('OddsRatio_working_3-way'!V352/(2*'OddsRatio_working_3-way'!X352)))</f>
        <v>1.1739481880309999</v>
      </c>
      <c r="Z352" s="11">
        <f>'OddsRatio_working_3-way'!X352^(1/3)*COS('OddsRatio_working_3-way'!Y352/3)</f>
        <v>0.54645659830380178</v>
      </c>
      <c r="AA352" s="11">
        <f>'OddsRatio_working_3-way'!X352^(1/3)*COS(('OddsRatio_working_3-way'!Y352+2*PI())/3)</f>
        <v>-0.4684865547640078</v>
      </c>
      <c r="AB352" s="11">
        <f>'OddsRatio_working_3-way'!X352^(1/3)*COS(('OddsRatio_working_3-way'!Y352+4*PI())/3)</f>
        <v>-7.7970043539794087E-2</v>
      </c>
      <c r="AC352" s="11">
        <f>'OddsRatio_working_3-way'!X352^(1/3)*SIN('OddsRatio_working_3-way'!Y352/3)</f>
        <v>0.22546481287829334</v>
      </c>
      <c r="AD352" s="11">
        <f>'OddsRatio_working_3-way'!X352^(1/3)*SIN(('OddsRatio_working_3-way'!Y352+2*PI())/3)</f>
        <v>0.36051288975757401</v>
      </c>
      <c r="AE352" s="11">
        <f>'OddsRatio_working_3-way'!X352^(1/3)*SIN(('OddsRatio_working_3-way'!Y352+4*PI())/3)</f>
        <v>-0.58597770263586746</v>
      </c>
      <c r="AF352" s="11">
        <f>-'OddsRatio_working_3-way'!U352/(3*'OddsRatio_working_3-way'!X352^(1/3))*COS(('OddsRatio_working_3-way'!Y352)/3)</f>
        <v>0.54645659830380178</v>
      </c>
      <c r="AG352" s="11">
        <f>-'OddsRatio_working_3-way'!U352/(3*'OddsRatio_working_3-way'!X352^(1/3))*COS(('OddsRatio_working_3-way'!Y352+2*PI())/3)</f>
        <v>-0.4684865547640078</v>
      </c>
      <c r="AH352" s="11">
        <f>-'OddsRatio_working_3-way'!U352/(3*'OddsRatio_working_3-way'!X352^(1/3))*COS(('OddsRatio_working_3-way'!Y352+4*PI())/3)</f>
        <v>-7.7970043539794087E-2</v>
      </c>
      <c r="AI352" s="11">
        <f>'OddsRatio_working_3-way'!U352/(3*'OddsRatio_working_3-way'!X352^(1/3))*SIN(('OddsRatio_working_3-way'!Y352)/3)</f>
        <v>-0.22546481287829334</v>
      </c>
      <c r="AJ352" s="11">
        <f>'OddsRatio_working_3-way'!U352/(3*'OddsRatio_working_3-way'!X352^(1/3))*SIN(('OddsRatio_working_3-way'!Y352+2*PI())/3)</f>
        <v>-0.36051288975757401</v>
      </c>
      <c r="AK352" s="11">
        <f>'OddsRatio_working_3-way'!U352/(3*'OddsRatio_working_3-way'!X352^(1/3))*SIN(('OddsRatio_working_3-way'!Y352+4*PI())/3)</f>
        <v>0.58597770263586746</v>
      </c>
      <c r="AL352" s="11">
        <f>'OddsRatio_working_3-way'!Z352+'OddsRatio_working_3-way'!AF352</f>
        <v>1.0929131966076036</v>
      </c>
      <c r="AM352" s="11">
        <f>'OddsRatio_working_3-way'!AA352+'OddsRatio_working_3-way'!AG352</f>
        <v>-0.9369731095280156</v>
      </c>
      <c r="AN352" s="11">
        <f>'OddsRatio_working_3-way'!AB352+'OddsRatio_working_3-way'!AH352</f>
        <v>-0.15594008707958817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1.0929131966076036</v>
      </c>
      <c r="AS352" s="11">
        <f>IF(('OddsRatio_working_3-way'!X352=0),IF(Q352&gt;0,-Q352^(1/3),(-Q352)^(1/3)),'OddsRatio_working_3-way'!AM352-'OddsRatio_working_3-way'!R352/3)</f>
        <v>-0.9369731095280156</v>
      </c>
      <c r="AT352" s="11">
        <f>IF(('OddsRatio_working_3-way'!X352=0),IF(Q352&gt;0,-Q352^(1/3),(-Q352)^(1/3)),'OddsRatio_working_3-way'!AN352-'OddsRatio_working_3-way'!R352/3)</f>
        <v>-0.15594008707958817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4.42</v>
      </c>
      <c r="B353" s="4">
        <f>IF('True_Odds_Calculator_3-way'!B354="","",'True_Odds_Calculator_3-way'!B354)</f>
        <v>3.66</v>
      </c>
      <c r="C353" s="4">
        <f>IF('True_Odds_Calculator_3-way'!C354="","",'True_Odds_Calculator_3-way'!C354)</f>
        <v>1.91</v>
      </c>
      <c r="D353" s="9">
        <f t="shared" si="78"/>
        <v>0.21980632697357461</v>
      </c>
      <c r="E353" s="9">
        <f t="shared" si="79"/>
        <v>0.2659085942750784</v>
      </c>
      <c r="F353" s="9">
        <f t="shared" si="80"/>
        <v>0.51428507875134721</v>
      </c>
      <c r="G353" s="9">
        <f t="shared" si="81"/>
        <v>1.0378536783698342</v>
      </c>
      <c r="H353" s="9">
        <f t="shared" si="82"/>
        <v>4.5494595800248341</v>
      </c>
      <c r="I353" s="9">
        <f t="shared" si="83"/>
        <v>3.7606907844637592</v>
      </c>
      <c r="J353" s="9">
        <f t="shared" si="84"/>
        <v>1.9444468473165486</v>
      </c>
      <c r="K353" s="11">
        <f t="shared" si="85"/>
        <v>0.22624434389140272</v>
      </c>
      <c r="L353" s="11">
        <f t="shared" si="86"/>
        <v>0.27322404371584696</v>
      </c>
      <c r="M353" s="11">
        <f t="shared" si="87"/>
        <v>0.52356020942408377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-0.26792449019776143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0.22622492544286682</v>
      </c>
      <c r="Q353" s="11">
        <f>2*'OddsRatio_working_3-way'!K353*'OddsRatio_working_3-way'!L353*'OddsRatio_working_3-way'!M353</f>
        <v>6.4728161786227992E-2</v>
      </c>
      <c r="R353" s="11">
        <f t="shared" si="88"/>
        <v>0</v>
      </c>
      <c r="S353" s="11">
        <f t="shared" si="89"/>
        <v>-0.84436075730100235</v>
      </c>
      <c r="T353" s="11">
        <f t="shared" si="90"/>
        <v>-0.24159106074420669</v>
      </c>
      <c r="U353" s="11">
        <f>'OddsRatio_working_3-way'!S353-'OddsRatio_working_3-way'!R353^2/3</f>
        <v>-0.84436075730100235</v>
      </c>
      <c r="V353" s="11">
        <f>'OddsRatio_working_3-way'!S353*'OddsRatio_working_3-way'!R353/3-2*'OddsRatio_working_3-way'!R353^3/27-'OddsRatio_working_3-way'!T353</f>
        <v>0.24159106074420669</v>
      </c>
      <c r="W353" s="11">
        <f>'OddsRatio_working_3-way'!V353^2+4*'OddsRatio_working_3-way'!U353^3/27</f>
        <v>-3.081640452619179E-2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0.14931731744652288</v>
      </c>
      <c r="Y353" s="11">
        <f>IF('OddsRatio_working_3-way'!W353&gt;=0,IF('OddsRatio_working_3-way'!V353+SQRT('OddsRatio_working_3-way'!W353)&gt;0,0,PI()),ACOS('OddsRatio_working_3-way'!V353/(2*'OddsRatio_working_3-way'!X353)))</f>
        <v>0.62837227356109493</v>
      </c>
      <c r="Z353" s="11">
        <f>'OddsRatio_working_3-way'!X353^(1/3)*COS('OddsRatio_working_3-way'!Y353/3)</f>
        <v>0.51892683918491711</v>
      </c>
      <c r="AA353" s="11">
        <f>'OddsRatio_working_3-way'!X353^(1/3)*COS(('OddsRatio_working_3-way'!Y353+2*PI())/3)</f>
        <v>-0.35499556604282345</v>
      </c>
      <c r="AB353" s="11">
        <f>'OddsRatio_working_3-way'!X353^(1/3)*COS(('OddsRatio_working_3-way'!Y353+4*PI())/3)</f>
        <v>-0.16393127314209385</v>
      </c>
      <c r="AC353" s="11">
        <f>'OddsRatio_working_3-way'!X353^(1/3)*SIN('OddsRatio_working_3-way'!Y353/3)</f>
        <v>0.11031102093876183</v>
      </c>
      <c r="AD353" s="11">
        <f>'OddsRatio_working_3-way'!X353^(1/3)*SIN(('OddsRatio_working_3-way'!Y353+2*PI())/3)</f>
        <v>0.39424831497031948</v>
      </c>
      <c r="AE353" s="11">
        <f>'OddsRatio_working_3-way'!X353^(1/3)*SIN(('OddsRatio_working_3-way'!Y353+4*PI())/3)</f>
        <v>-0.5045593359090812</v>
      </c>
      <c r="AF353" s="11">
        <f>-'OddsRatio_working_3-way'!U353/(3*'OddsRatio_working_3-way'!X353^(1/3))*COS(('OddsRatio_working_3-way'!Y353)/3)</f>
        <v>0.518926839184917</v>
      </c>
      <c r="AG353" s="11">
        <f>-'OddsRatio_working_3-way'!U353/(3*'OddsRatio_working_3-way'!X353^(1/3))*COS(('OddsRatio_working_3-way'!Y353+2*PI())/3)</f>
        <v>-0.35499556604282334</v>
      </c>
      <c r="AH353" s="11">
        <f>-'OddsRatio_working_3-way'!U353/(3*'OddsRatio_working_3-way'!X353^(1/3))*COS(('OddsRatio_working_3-way'!Y353+4*PI())/3)</f>
        <v>-0.16393127314209383</v>
      </c>
      <c r="AI353" s="11">
        <f>'OddsRatio_working_3-way'!U353/(3*'OddsRatio_working_3-way'!X353^(1/3))*SIN(('OddsRatio_working_3-way'!Y353)/3)</f>
        <v>-0.11031102093876181</v>
      </c>
      <c r="AJ353" s="11">
        <f>'OddsRatio_working_3-way'!U353/(3*'OddsRatio_working_3-way'!X353^(1/3))*SIN(('OddsRatio_working_3-way'!Y353+2*PI())/3)</f>
        <v>-0.39424831497031942</v>
      </c>
      <c r="AK353" s="11">
        <f>'OddsRatio_working_3-way'!U353/(3*'OddsRatio_working_3-way'!X353^(1/3))*SIN(('OddsRatio_working_3-way'!Y353+4*PI())/3)</f>
        <v>0.50455933590908109</v>
      </c>
      <c r="AL353" s="11">
        <f>'OddsRatio_working_3-way'!Z353+'OddsRatio_working_3-way'!AF353</f>
        <v>1.0378536783698342</v>
      </c>
      <c r="AM353" s="11">
        <f>'OddsRatio_working_3-way'!AA353+'OddsRatio_working_3-way'!AG353</f>
        <v>-0.70999113208564679</v>
      </c>
      <c r="AN353" s="11">
        <f>'OddsRatio_working_3-way'!AB353+'OddsRatio_working_3-way'!AH353</f>
        <v>-0.32786254628418765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1.0378536783698342</v>
      </c>
      <c r="AS353" s="11">
        <f>IF(('OddsRatio_working_3-way'!X353=0),IF(Q353&gt;0,-Q353^(1/3),(-Q353)^(1/3)),'OddsRatio_working_3-way'!AM353-'OddsRatio_working_3-way'!R353/3)</f>
        <v>-0.70999113208564679</v>
      </c>
      <c r="AT353" s="11">
        <f>IF(('OddsRatio_working_3-way'!X353=0),IF(Q353&gt;0,-Q353^(1/3),(-Q353)^(1/3)),'OddsRatio_working_3-way'!AN353-'OddsRatio_working_3-way'!R353/3)</f>
        <v>-0.32786254628418765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1.6</v>
      </c>
      <c r="B354" s="4">
        <f>IF('True_Odds_Calculator_3-way'!B355="","",'True_Odds_Calculator_3-way'!B355)</f>
        <v>3.75</v>
      </c>
      <c r="C354" s="4">
        <f>IF('True_Odds_Calculator_3-way'!C355="","",'True_Odds_Calculator_3-way'!C355)</f>
        <v>6.88</v>
      </c>
      <c r="D354" s="9">
        <f t="shared" si="78"/>
        <v>0.60909904897097955</v>
      </c>
      <c r="E354" s="9">
        <f t="shared" si="79"/>
        <v>0.25371426729417229</v>
      </c>
      <c r="F354" s="9">
        <f t="shared" si="80"/>
        <v>0.13718668373484799</v>
      </c>
      <c r="G354" s="9">
        <f t="shared" si="81"/>
        <v>1.069615173671709</v>
      </c>
      <c r="H354" s="9">
        <f t="shared" si="82"/>
        <v>1.6417691042030258</v>
      </c>
      <c r="I354" s="9">
        <f t="shared" si="83"/>
        <v>3.9414417275971991</v>
      </c>
      <c r="J354" s="9">
        <f t="shared" si="84"/>
        <v>7.2893372211896486</v>
      </c>
      <c r="K354" s="11">
        <f t="shared" si="85"/>
        <v>0.625</v>
      </c>
      <c r="L354" s="11">
        <f t="shared" si="86"/>
        <v>0.26666666666666666</v>
      </c>
      <c r="M354" s="11">
        <f t="shared" si="87"/>
        <v>0.14534883720930233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-0.23502906976744176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0.22359496124031009</v>
      </c>
      <c r="Q354" s="11">
        <f>2*'OddsRatio_working_3-way'!K354*'OddsRatio_working_3-way'!L354*'OddsRatio_working_3-way'!M354</f>
        <v>4.8449612403100778E-2</v>
      </c>
      <c r="R354" s="11">
        <f t="shared" si="88"/>
        <v>0</v>
      </c>
      <c r="S354" s="11">
        <f t="shared" si="89"/>
        <v>-0.95135023706452326</v>
      </c>
      <c r="T354" s="11">
        <f t="shared" si="90"/>
        <v>-0.20614306328592052</v>
      </c>
      <c r="U354" s="11">
        <f>'OddsRatio_working_3-way'!S354-'OddsRatio_working_3-way'!R354^2/3</f>
        <v>-0.95135023706452326</v>
      </c>
      <c r="V354" s="11">
        <f>'OddsRatio_working_3-way'!S354*'OddsRatio_working_3-way'!R354/3-2*'OddsRatio_working_3-way'!R354^3/27-'OddsRatio_working_3-way'!T354</f>
        <v>0.20614306328592052</v>
      </c>
      <c r="W354" s="11">
        <f>'OddsRatio_working_3-way'!V354^2+4*'OddsRatio_working_3-way'!U354^3/27</f>
        <v>-8.506592120179915E-2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0.17857833277213545</v>
      </c>
      <c r="Y354" s="11">
        <f>IF('OddsRatio_working_3-way'!W354&gt;=0,IF('OddsRatio_working_3-way'!V354+SQRT('OddsRatio_working_3-way'!W354)&gt;0,0,PI()),ACOS('OddsRatio_working_3-way'!V354/(2*'OddsRatio_working_3-way'!X354)))</f>
        <v>0.95552726802848431</v>
      </c>
      <c r="Z354" s="11">
        <f>'OddsRatio_working_3-way'!X354^(1/3)*COS('OddsRatio_working_3-way'!Y354/3)</f>
        <v>0.5348075868358545</v>
      </c>
      <c r="AA354" s="11">
        <f>'OddsRatio_working_3-way'!X354^(1/3)*COS(('OddsRatio_working_3-way'!Y354+2*PI())/3)</f>
        <v>-0.42012312115098882</v>
      </c>
      <c r="AB354" s="11">
        <f>'OddsRatio_working_3-way'!X354^(1/3)*COS(('OddsRatio_working_3-way'!Y354+4*PI())/3)</f>
        <v>-0.11468446568486562</v>
      </c>
      <c r="AC354" s="11">
        <f>'OddsRatio_working_3-way'!X354^(1/3)*SIN('OddsRatio_working_3-way'!Y354/3)</f>
        <v>0.1763450899542835</v>
      </c>
      <c r="AD354" s="11">
        <f>'OddsRatio_working_3-way'!X354^(1/3)*SIN(('OddsRatio_working_3-way'!Y354+2*PI())/3)</f>
        <v>0.37498441135936045</v>
      </c>
      <c r="AE354" s="11">
        <f>'OddsRatio_working_3-way'!X354^(1/3)*SIN(('OddsRatio_working_3-way'!Y354+4*PI())/3)</f>
        <v>-0.55132950131364389</v>
      </c>
      <c r="AF354" s="11">
        <f>-'OddsRatio_working_3-way'!U354/(3*'OddsRatio_working_3-way'!X354^(1/3))*COS(('OddsRatio_working_3-way'!Y354)/3)</f>
        <v>0.5348075868358545</v>
      </c>
      <c r="AG354" s="11">
        <f>-'OddsRatio_working_3-way'!U354/(3*'OddsRatio_working_3-way'!X354^(1/3))*COS(('OddsRatio_working_3-way'!Y354+2*PI())/3)</f>
        <v>-0.42012312115098882</v>
      </c>
      <c r="AH354" s="11">
        <f>-'OddsRatio_working_3-way'!U354/(3*'OddsRatio_working_3-way'!X354^(1/3))*COS(('OddsRatio_working_3-way'!Y354+4*PI())/3)</f>
        <v>-0.11468446568486562</v>
      </c>
      <c r="AI354" s="11">
        <f>'OddsRatio_working_3-way'!U354/(3*'OddsRatio_working_3-way'!X354^(1/3))*SIN(('OddsRatio_working_3-way'!Y354)/3)</f>
        <v>-0.1763450899542835</v>
      </c>
      <c r="AJ354" s="11">
        <f>'OddsRatio_working_3-way'!U354/(3*'OddsRatio_working_3-way'!X354^(1/3))*SIN(('OddsRatio_working_3-way'!Y354+2*PI())/3)</f>
        <v>-0.37498441135936045</v>
      </c>
      <c r="AK354" s="11">
        <f>'OddsRatio_working_3-way'!U354/(3*'OddsRatio_working_3-way'!X354^(1/3))*SIN(('OddsRatio_working_3-way'!Y354+4*PI())/3)</f>
        <v>0.55132950131364389</v>
      </c>
      <c r="AL354" s="11">
        <f>'OddsRatio_working_3-way'!Z354+'OddsRatio_working_3-way'!AF354</f>
        <v>1.069615173671709</v>
      </c>
      <c r="AM354" s="11">
        <f>'OddsRatio_working_3-way'!AA354+'OddsRatio_working_3-way'!AG354</f>
        <v>-0.84024624230197764</v>
      </c>
      <c r="AN354" s="11">
        <f>'OddsRatio_working_3-way'!AB354+'OddsRatio_working_3-way'!AH354</f>
        <v>-0.22936893136973124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1.069615173671709</v>
      </c>
      <c r="AS354" s="11">
        <f>IF(('OddsRatio_working_3-way'!X354=0),IF(Q354&gt;0,-Q354^(1/3),(-Q354)^(1/3)),'OddsRatio_working_3-way'!AM354-'OddsRatio_working_3-way'!R354/3)</f>
        <v>-0.84024624230197764</v>
      </c>
      <c r="AT354" s="11">
        <f>IF(('OddsRatio_working_3-way'!X354=0),IF(Q354&gt;0,-Q354^(1/3),(-Q354)^(1/3)),'OddsRatio_working_3-way'!AN354-'OddsRatio_working_3-way'!R354/3)</f>
        <v>-0.22936893136973124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4.21</v>
      </c>
      <c r="B355" s="4">
        <f>IF('True_Odds_Calculator_3-way'!B356="","",'True_Odds_Calculator_3-way'!B356)</f>
        <v>2.97</v>
      </c>
      <c r="C355" s="4">
        <f>IF('True_Odds_Calculator_3-way'!C356="","",'True_Odds_Calculator_3-way'!C356)</f>
        <v>2.1800000000000002</v>
      </c>
      <c r="D355" s="9">
        <f t="shared" si="78"/>
        <v>0.2284429039640877</v>
      </c>
      <c r="E355" s="9">
        <f t="shared" si="79"/>
        <v>0.32543902052484103</v>
      </c>
      <c r="F355" s="9">
        <f t="shared" si="80"/>
        <v>0.44611807551107135</v>
      </c>
      <c r="G355" s="9">
        <f t="shared" si="81"/>
        <v>1.0521686683364311</v>
      </c>
      <c r="H355" s="9">
        <f t="shared" si="82"/>
        <v>4.3774614253599431</v>
      </c>
      <c r="I355" s="9">
        <f t="shared" si="83"/>
        <v>3.0727722766227696</v>
      </c>
      <c r="J355" s="9">
        <f t="shared" si="84"/>
        <v>2.2415590286369889</v>
      </c>
      <c r="K355" s="11">
        <f t="shared" si="85"/>
        <v>0.23752969121140144</v>
      </c>
      <c r="L355" s="11">
        <f t="shared" si="86"/>
        <v>0.33670033670033667</v>
      </c>
      <c r="M355" s="11">
        <f t="shared" si="87"/>
        <v>0.4587155963302752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-0.27375258391406065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0.23332543108524281</v>
      </c>
      <c r="Q355" s="11">
        <f>2*'OddsRatio_working_3-way'!K355*'OddsRatio_working_3-way'!L355*'OddsRatio_working_3-way'!M355</f>
        <v>7.3372777070831063E-2</v>
      </c>
      <c r="R355" s="11">
        <f t="shared" si="88"/>
        <v>0</v>
      </c>
      <c r="S355" s="11">
        <f t="shared" si="89"/>
        <v>-0.85232229683169247</v>
      </c>
      <c r="T355" s="11">
        <f t="shared" si="90"/>
        <v>-0.2680258795068215</v>
      </c>
      <c r="U355" s="11">
        <f>'OddsRatio_working_3-way'!S355-'OddsRatio_working_3-way'!R355^2/3</f>
        <v>-0.85232229683169247</v>
      </c>
      <c r="V355" s="11">
        <f>'OddsRatio_working_3-way'!S355*'OddsRatio_working_3-way'!R355/3-2*'OddsRatio_working_3-way'!R355^3/27-'OddsRatio_working_3-way'!T355</f>
        <v>0.2680258795068215</v>
      </c>
      <c r="W355" s="11">
        <f>'OddsRatio_working_3-way'!V355^2+4*'OddsRatio_working_3-way'!U355^3/27</f>
        <v>-1.9891363946676371E-2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0.15143417384467878</v>
      </c>
      <c r="Y355" s="11">
        <f>IF('OddsRatio_working_3-way'!W355&gt;=0,IF('OddsRatio_working_3-way'!V355+SQRT('OddsRatio_working_3-way'!W355)&gt;0,0,PI()),ACOS('OddsRatio_working_3-way'!V355/(2*'OddsRatio_working_3-way'!X355)))</f>
        <v>0.48439171988875596</v>
      </c>
      <c r="Z355" s="11">
        <f>'OddsRatio_working_3-way'!X355^(1/3)*COS('OddsRatio_working_3-way'!Y355/3)</f>
        <v>0.52608433416821565</v>
      </c>
      <c r="AA355" s="11">
        <f>'OddsRatio_working_3-way'!X355^(1/3)*COS(('OddsRatio_working_3-way'!Y355+2*PI())/3)</f>
        <v>-0.33725152778080231</v>
      </c>
      <c r="AB355" s="11">
        <f>'OddsRatio_working_3-way'!X355^(1/3)*COS(('OddsRatio_working_3-way'!Y355+4*PI())/3)</f>
        <v>-0.18883280638741365</v>
      </c>
      <c r="AC355" s="11">
        <f>'OddsRatio_working_3-way'!X355^(1/3)*SIN('OddsRatio_working_3-way'!Y355/3)</f>
        <v>8.5689588749253212E-2</v>
      </c>
      <c r="AD355" s="11">
        <f>'OddsRatio_working_3-way'!X355^(1/3)*SIN(('OddsRatio_working_3-way'!Y355+2*PI())/3)</f>
        <v>0.4127576035480699</v>
      </c>
      <c r="AE355" s="11">
        <f>'OddsRatio_working_3-way'!X355^(1/3)*SIN(('OddsRatio_working_3-way'!Y355+4*PI())/3)</f>
        <v>-0.49844719229732293</v>
      </c>
      <c r="AF355" s="11">
        <f>-'OddsRatio_working_3-way'!U355/(3*'OddsRatio_working_3-way'!X355^(1/3))*COS(('OddsRatio_working_3-way'!Y355)/3)</f>
        <v>0.52608433416821554</v>
      </c>
      <c r="AG355" s="11">
        <f>-'OddsRatio_working_3-way'!U355/(3*'OddsRatio_working_3-way'!X355^(1/3))*COS(('OddsRatio_working_3-way'!Y355+2*PI())/3)</f>
        <v>-0.33725152778080225</v>
      </c>
      <c r="AH355" s="11">
        <f>-'OddsRatio_working_3-way'!U355/(3*'OddsRatio_working_3-way'!X355^(1/3))*COS(('OddsRatio_working_3-way'!Y355+4*PI())/3)</f>
        <v>-0.18883280638741362</v>
      </c>
      <c r="AI355" s="11">
        <f>'OddsRatio_working_3-way'!U355/(3*'OddsRatio_working_3-way'!X355^(1/3))*SIN(('OddsRatio_working_3-way'!Y355)/3)</f>
        <v>-8.5689588749253198E-2</v>
      </c>
      <c r="AJ355" s="11">
        <f>'OddsRatio_working_3-way'!U355/(3*'OddsRatio_working_3-way'!X355^(1/3))*SIN(('OddsRatio_working_3-way'!Y355+2*PI())/3)</f>
        <v>-0.41275760354806978</v>
      </c>
      <c r="AK355" s="11">
        <f>'OddsRatio_working_3-way'!U355/(3*'OddsRatio_working_3-way'!X355^(1/3))*SIN(('OddsRatio_working_3-way'!Y355+4*PI())/3)</f>
        <v>0.49844719229732282</v>
      </c>
      <c r="AL355" s="11">
        <f>'OddsRatio_working_3-way'!Z355+'OddsRatio_working_3-way'!AF355</f>
        <v>1.0521686683364311</v>
      </c>
      <c r="AM355" s="11">
        <f>'OddsRatio_working_3-way'!AA355+'OddsRatio_working_3-way'!AG355</f>
        <v>-0.6745030555616045</v>
      </c>
      <c r="AN355" s="11">
        <f>'OddsRatio_working_3-way'!AB355+'OddsRatio_working_3-way'!AH355</f>
        <v>-0.37766561277482724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1.0521686683364311</v>
      </c>
      <c r="AS355" s="11">
        <f>IF(('OddsRatio_working_3-way'!X355=0),IF(Q355&gt;0,-Q355^(1/3),(-Q355)^(1/3)),'OddsRatio_working_3-way'!AM355-'OddsRatio_working_3-way'!R355/3)</f>
        <v>-0.6745030555616045</v>
      </c>
      <c r="AT355" s="11">
        <f>IF(('OddsRatio_working_3-way'!X355=0),IF(Q355&gt;0,-Q355^(1/3),(-Q355)^(1/3)),'OddsRatio_working_3-way'!AN355-'OddsRatio_working_3-way'!R355/3)</f>
        <v>-0.37766561277482724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2.2000000000000002</v>
      </c>
      <c r="B186" s="4">
        <f>IF('True_Odds_Calculator_2-way'!B187="","",'True_Odds_Calculator_2-way'!B187)</f>
        <v>1.74</v>
      </c>
      <c r="C186" s="4">
        <f t="shared" si="8"/>
        <v>2.925809822361547E-2</v>
      </c>
      <c r="D186" s="4">
        <f t="shared" si="10"/>
        <v>2.2731591448931119</v>
      </c>
      <c r="E186" s="4">
        <f t="shared" si="11"/>
        <v>1.78544776119403</v>
      </c>
      <c r="G186" s="4">
        <f t="shared" si="9"/>
        <v>1.0292580982236155</v>
      </c>
    </row>
    <row r="187" spans="1:7" x14ac:dyDescent="0.2">
      <c r="A187" s="4">
        <f>IF('True_Odds_Calculator_2-way'!A188="","",'True_Odds_Calculator_2-way'!A188)</f>
        <v>2.1</v>
      </c>
      <c r="B187" s="4">
        <f>IF('True_Odds_Calculator_2-way'!B188="","",'True_Odds_Calculator_2-way'!B188)</f>
        <v>1.79</v>
      </c>
      <c r="C187" s="4">
        <f t="shared" si="8"/>
        <v>3.4849694067571102E-2</v>
      </c>
      <c r="D187" s="4">
        <f t="shared" si="10"/>
        <v>2.1797622499275153</v>
      </c>
      <c r="E187" s="4">
        <f t="shared" si="11"/>
        <v>1.8476284099287292</v>
      </c>
      <c r="G187" s="4">
        <f t="shared" si="9"/>
        <v>1.0348496940675711</v>
      </c>
    </row>
    <row r="188" spans="1:7" x14ac:dyDescent="0.2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2.34</v>
      </c>
      <c r="C188" s="4">
        <f t="shared" si="8"/>
        <v>3.3411033411033575E-2</v>
      </c>
      <c r="D188" s="4">
        <f t="shared" si="10"/>
        <v>1.6967699406723797</v>
      </c>
      <c r="E188" s="4">
        <f t="shared" si="11"/>
        <v>2.4351939451277205</v>
      </c>
      <c r="G188" s="4">
        <f t="shared" si="9"/>
        <v>1.0334110334110336</v>
      </c>
    </row>
    <row r="189" spans="1:7" x14ac:dyDescent="0.2">
      <c r="A189" s="4">
        <f>IF('True_Odds_Calculator_2-way'!A190="","",'True_Odds_Calculator_2-way'!A190)</f>
        <v>2.0499999999999998</v>
      </c>
      <c r="B189" s="4">
        <f>IF('True_Odds_Calculator_2-way'!B190="","",'True_Odds_Calculator_2-way'!B190)</f>
        <v>1.86</v>
      </c>
      <c r="C189" s="4">
        <f t="shared" si="8"/>
        <v>2.5439286650930981E-2</v>
      </c>
      <c r="D189" s="4">
        <f t="shared" si="10"/>
        <v>2.1048854540436102</v>
      </c>
      <c r="E189" s="4">
        <f t="shared" si="11"/>
        <v>1.905071196602548</v>
      </c>
      <c r="G189" s="4">
        <f t="shared" si="9"/>
        <v>1.025439286650931</v>
      </c>
    </row>
    <row r="190" spans="1:7" x14ac:dyDescent="0.2">
      <c r="A190" s="4">
        <f>IF('True_Odds_Calculator_2-way'!A191="","",'True_Odds_Calculator_2-way'!A191)</f>
        <v>2.11</v>
      </c>
      <c r="B190" s="4">
        <f>IF('True_Odds_Calculator_2-way'!B191="","",'True_Odds_Calculator_2-way'!B191)</f>
        <v>1.8</v>
      </c>
      <c r="C190" s="4">
        <f t="shared" si="8"/>
        <v>2.9489204844655115E-2</v>
      </c>
      <c r="D190" s="4">
        <f t="shared" si="10"/>
        <v>2.1777522935779814</v>
      </c>
      <c r="E190" s="4">
        <f t="shared" si="11"/>
        <v>1.8490749756572542</v>
      </c>
      <c r="G190" s="4">
        <f t="shared" si="9"/>
        <v>1.0294892048446551</v>
      </c>
    </row>
    <row r="191" spans="1:7" x14ac:dyDescent="0.2">
      <c r="A191" s="4">
        <f>IF('True_Odds_Calculator_2-way'!A192="","",'True_Odds_Calculator_2-way'!A192)</f>
        <v>1.76</v>
      </c>
      <c r="B191" s="4">
        <f>IF('True_Odds_Calculator_2-way'!B192="","",'True_Odds_Calculator_2-way'!B192)</f>
        <v>2.14</v>
      </c>
      <c r="C191" s="4">
        <f t="shared" si="8"/>
        <v>3.5471537807986397E-2</v>
      </c>
      <c r="D191" s="4">
        <f t="shared" si="10"/>
        <v>1.8167084699980707</v>
      </c>
      <c r="E191" s="4">
        <f t="shared" si="11"/>
        <v>2.2244271202456889</v>
      </c>
      <c r="G191" s="4">
        <f t="shared" si="9"/>
        <v>1.0354715378079864</v>
      </c>
    </row>
    <row r="192" spans="1:7" x14ac:dyDescent="0.2">
      <c r="A192" s="4">
        <f>IF('True_Odds_Calculator_2-way'!A193="","",'True_Odds_Calculator_2-way'!A193)</f>
        <v>2.04</v>
      </c>
      <c r="B192" s="4">
        <f>IF('True_Odds_Calculator_2-way'!B193="","",'True_Odds_Calculator_2-way'!B193)</f>
        <v>1.81</v>
      </c>
      <c r="C192" s="4">
        <f t="shared" si="8"/>
        <v>4.2682266276676373E-2</v>
      </c>
      <c r="D192" s="4">
        <f t="shared" si="10"/>
        <v>2.1328558225508316</v>
      </c>
      <c r="E192" s="4">
        <f t="shared" si="11"/>
        <v>1.8827248623291861</v>
      </c>
      <c r="G192" s="4">
        <f t="shared" si="9"/>
        <v>1.0426822662766764</v>
      </c>
    </row>
    <row r="193" spans="1:7" x14ac:dyDescent="0.2">
      <c r="A193" s="4">
        <f>IF('True_Odds_Calculator_2-way'!A194="","",'True_Odds_Calculator_2-way'!A194)</f>
        <v>3.32</v>
      </c>
      <c r="B193" s="4">
        <f>IF('True_Odds_Calculator_2-way'!B194="","",'True_Odds_Calculator_2-way'!B194)</f>
        <v>1.36</v>
      </c>
      <c r="C193" s="4">
        <f t="shared" si="8"/>
        <v>3.649893692416728E-2</v>
      </c>
      <c r="D193" s="4">
        <f t="shared" si="10"/>
        <v>3.5341264871634315</v>
      </c>
      <c r="E193" s="4">
        <f t="shared" si="11"/>
        <v>1.3946132937978752</v>
      </c>
      <c r="G193" s="4">
        <f t="shared" si="9"/>
        <v>1.0364989369241673</v>
      </c>
    </row>
    <row r="194" spans="1:7" x14ac:dyDescent="0.2">
      <c r="A194" s="4">
        <f>IF('True_Odds_Calculator_2-way'!A195="","",'True_Odds_Calculator_2-way'!A195)</f>
        <v>1.85</v>
      </c>
      <c r="B194" s="4">
        <f>IF('True_Odds_Calculator_2-way'!B195="","",'True_Odds_Calculator_2-way'!B195)</f>
        <v>1.89</v>
      </c>
      <c r="C194" s="4">
        <f t="shared" ref="C194:C257" si="12">IF(A194="","",((1/A194)+(1/B194))-1)</f>
        <v>6.9641069641069642E-2</v>
      </c>
      <c r="D194" s="4">
        <f t="shared" si="10"/>
        <v>1.9773787643150007</v>
      </c>
      <c r="E194" s="4">
        <f t="shared" si="11"/>
        <v>2.0231447996528282</v>
      </c>
      <c r="G194" s="4">
        <f t="shared" ref="G194:G257" si="13">IF(A194="","",C194+1)</f>
        <v>1.0696410696410696</v>
      </c>
    </row>
    <row r="195" spans="1:7" x14ac:dyDescent="0.2">
      <c r="A195" s="4">
        <f>IF('True_Odds_Calculator_2-way'!A196="","",'True_Odds_Calculator_2-way'!A196)</f>
        <v>1.75</v>
      </c>
      <c r="B195" s="4">
        <f>IF('True_Odds_Calculator_2-way'!B196="","",'True_Odds_Calculator_2-way'!B196)</f>
        <v>2.1800000000000002</v>
      </c>
      <c r="C195" s="4">
        <f t="shared" si="12"/>
        <v>3.0144167758846541E-2</v>
      </c>
      <c r="D195" s="4">
        <f t="shared" ref="D195:D258" si="14">IF(A195="","",(2*A195)/(2-($C195*A195)))</f>
        <v>1.797408716136631</v>
      </c>
      <c r="E195" s="4">
        <f t="shared" ref="E195:E258" si="15">IF(B195="","",(2*B195)/(2-($C195*B195)))</f>
        <v>2.2540620384047267</v>
      </c>
      <c r="G195" s="4">
        <f t="shared" si="13"/>
        <v>1.0301441677588465</v>
      </c>
    </row>
    <row r="196" spans="1:7" x14ac:dyDescent="0.2">
      <c r="A196" s="4">
        <f>IF('True_Odds_Calculator_2-way'!A197="","",'True_Odds_Calculator_2-way'!A197)</f>
        <v>1.38</v>
      </c>
      <c r="B196" s="4">
        <f>IF('True_Odds_Calculator_2-way'!B197="","",'True_Odds_Calculator_2-way'!B197)</f>
        <v>3.18</v>
      </c>
      <c r="C196" s="4">
        <f t="shared" si="12"/>
        <v>3.9103089964451776E-2</v>
      </c>
      <c r="D196" s="4">
        <f t="shared" si="14"/>
        <v>1.4182664339732403</v>
      </c>
      <c r="E196" s="4">
        <f t="shared" si="15"/>
        <v>3.3908205841446457</v>
      </c>
      <c r="G196" s="4">
        <f t="shared" si="13"/>
        <v>1.0391030899644518</v>
      </c>
    </row>
    <row r="197" spans="1:7" x14ac:dyDescent="0.2">
      <c r="A197" s="4">
        <f>IF('True_Odds_Calculator_2-way'!A198="","",'True_Odds_Calculator_2-way'!A198)</f>
        <v>2.2200000000000002</v>
      </c>
      <c r="B197" s="4">
        <f>IF('True_Odds_Calculator_2-way'!B198="","",'True_Odds_Calculator_2-way'!B198)</f>
        <v>1.73</v>
      </c>
      <c r="C197" s="4">
        <f t="shared" si="12"/>
        <v>2.8485132531375301E-2</v>
      </c>
      <c r="D197" s="4">
        <f t="shared" si="14"/>
        <v>2.2924849280725841</v>
      </c>
      <c r="E197" s="4">
        <f t="shared" si="15"/>
        <v>1.7737034129219971</v>
      </c>
      <c r="G197" s="4">
        <f t="shared" si="13"/>
        <v>1.0284851325313753</v>
      </c>
    </row>
    <row r="198" spans="1:7" x14ac:dyDescent="0.2">
      <c r="A198" s="4">
        <f>IF('True_Odds_Calculator_2-way'!A199="","",'True_Odds_Calculator_2-way'!A199)</f>
        <v>1.57</v>
      </c>
      <c r="B198" s="4">
        <f>IF('True_Odds_Calculator_2-way'!B199="","",'True_Odds_Calculator_2-way'!B199)</f>
        <v>2.54</v>
      </c>
      <c r="C198" s="4">
        <f t="shared" si="12"/>
        <v>3.0643462560810519E-2</v>
      </c>
      <c r="D198" s="4">
        <f t="shared" si="14"/>
        <v>1.6086974061075479</v>
      </c>
      <c r="E198" s="4">
        <f t="shared" si="15"/>
        <v>2.6428524090396981</v>
      </c>
      <c r="G198" s="4">
        <f t="shared" si="13"/>
        <v>1.0306434625608105</v>
      </c>
    </row>
    <row r="199" spans="1:7" x14ac:dyDescent="0.2">
      <c r="A199" s="4">
        <f>IF('True_Odds_Calculator_2-way'!A200="","",'True_Odds_Calculator_2-way'!A200)</f>
        <v>1.49</v>
      </c>
      <c r="B199" s="4">
        <f>IF('True_Odds_Calculator_2-way'!B200="","",'True_Odds_Calculator_2-way'!B200)</f>
        <v>2.76</v>
      </c>
      <c r="C199" s="4">
        <f t="shared" si="12"/>
        <v>3.3459780177025777E-2</v>
      </c>
      <c r="D199" s="4">
        <f t="shared" si="14"/>
        <v>1.5280915576694414</v>
      </c>
      <c r="E199" s="4">
        <f t="shared" si="15"/>
        <v>2.8936110329299192</v>
      </c>
      <c r="G199" s="4">
        <f t="shared" si="13"/>
        <v>1.0334597801770258</v>
      </c>
    </row>
    <row r="200" spans="1:7" x14ac:dyDescent="0.2">
      <c r="A200" s="4">
        <f>IF('True_Odds_Calculator_2-way'!A201="","",'True_Odds_Calculator_2-way'!A201)</f>
        <v>2.06</v>
      </c>
      <c r="B200" s="4">
        <f>IF('True_Odds_Calculator_2-way'!B201="","",'True_Odds_Calculator_2-way'!B201)</f>
        <v>1.84</v>
      </c>
      <c r="C200" s="4">
        <f t="shared" si="12"/>
        <v>2.891515407344869E-2</v>
      </c>
      <c r="D200" s="4">
        <f t="shared" si="14"/>
        <v>2.1232354918216445</v>
      </c>
      <c r="E200" s="4">
        <f t="shared" si="15"/>
        <v>1.8902852583283463</v>
      </c>
      <c r="G200" s="4">
        <f t="shared" si="13"/>
        <v>1.0289151540734487</v>
      </c>
    </row>
    <row r="201" spans="1:7" x14ac:dyDescent="0.2">
      <c r="A201" s="4">
        <f>IF('True_Odds_Calculator_2-way'!A202="","",'True_Odds_Calculator_2-way'!A202)</f>
        <v>1.98</v>
      </c>
      <c r="B201" s="4">
        <f>IF('True_Odds_Calculator_2-way'!B202="","",'True_Odds_Calculator_2-way'!B202)</f>
        <v>1.91</v>
      </c>
      <c r="C201" s="4">
        <f t="shared" si="12"/>
        <v>2.861071447458885E-2</v>
      </c>
      <c r="D201" s="4">
        <f t="shared" si="14"/>
        <v>2.0377175494369308</v>
      </c>
      <c r="E201" s="4">
        <f t="shared" si="15"/>
        <v>1.9636533568721115</v>
      </c>
      <c r="G201" s="4">
        <f t="shared" si="13"/>
        <v>1.0286107144745888</v>
      </c>
    </row>
    <row r="202" spans="1:7" x14ac:dyDescent="0.2">
      <c r="A202" s="4">
        <f>IF('True_Odds_Calculator_2-way'!A203="","",'True_Odds_Calculator_2-way'!A203)</f>
        <v>1.76</v>
      </c>
      <c r="B202" s="4">
        <f>IF('True_Odds_Calculator_2-way'!B203="","",'True_Odds_Calculator_2-way'!B203)</f>
        <v>2.15</v>
      </c>
      <c r="C202" s="4">
        <f t="shared" si="12"/>
        <v>3.3298097251585723E-2</v>
      </c>
      <c r="D202" s="4">
        <f t="shared" si="14"/>
        <v>1.8131288931480596</v>
      </c>
      <c r="E202" s="4">
        <f t="shared" si="15"/>
        <v>2.2298173246906305</v>
      </c>
      <c r="G202" s="4">
        <f t="shared" si="13"/>
        <v>1.0332980972515857</v>
      </c>
    </row>
    <row r="203" spans="1:7" x14ac:dyDescent="0.2">
      <c r="A203" s="4">
        <f>IF('True_Odds_Calculator_2-way'!A204="","",'True_Odds_Calculator_2-way'!A204)</f>
        <v>1.53</v>
      </c>
      <c r="B203" s="4">
        <f>IF('True_Odds_Calculator_2-way'!B204="","",'True_Odds_Calculator_2-way'!B204)</f>
        <v>2.62</v>
      </c>
      <c r="C203" s="4">
        <f t="shared" si="12"/>
        <v>3.5274160554807032E-2</v>
      </c>
      <c r="D203" s="4">
        <f t="shared" si="14"/>
        <v>1.5724316479033458</v>
      </c>
      <c r="E203" s="4">
        <f t="shared" si="15"/>
        <v>2.7469334612485432</v>
      </c>
      <c r="G203" s="4">
        <f t="shared" si="13"/>
        <v>1.035274160554807</v>
      </c>
    </row>
    <row r="204" spans="1:7" x14ac:dyDescent="0.2">
      <c r="A204" s="4">
        <f>IF('True_Odds_Calculator_2-way'!A205="","",'True_Odds_Calculator_2-way'!A205)</f>
        <v>2.04</v>
      </c>
      <c r="B204" s="4">
        <f>IF('True_Odds_Calculator_2-way'!B205="","",'True_Odds_Calculator_2-way'!B205)</f>
        <v>1.87</v>
      </c>
      <c r="C204" s="4">
        <f t="shared" si="12"/>
        <v>2.4955436720142554E-2</v>
      </c>
      <c r="D204" s="4">
        <f t="shared" si="14"/>
        <v>2.0932835820895521</v>
      </c>
      <c r="E204" s="4">
        <f t="shared" si="15"/>
        <v>1.9146757679180888</v>
      </c>
      <c r="G204" s="4">
        <f t="shared" si="13"/>
        <v>1.0249554367201426</v>
      </c>
    </row>
    <row r="205" spans="1:7" x14ac:dyDescent="0.2">
      <c r="A205" s="4">
        <f>IF('True_Odds_Calculator_2-way'!A206="","",'True_Odds_Calculator_2-way'!A206)</f>
        <v>2.4500000000000002</v>
      </c>
      <c r="B205" s="4">
        <f>IF('True_Odds_Calculator_2-way'!B206="","",'True_Odds_Calculator_2-way'!B206)</f>
        <v>1.61</v>
      </c>
      <c r="C205" s="4">
        <f t="shared" si="12"/>
        <v>2.9281277728482547E-2</v>
      </c>
      <c r="D205" s="4">
        <f t="shared" si="14"/>
        <v>2.5411499436302138</v>
      </c>
      <c r="E205" s="4">
        <f t="shared" si="15"/>
        <v>1.6488661302121432</v>
      </c>
      <c r="G205" s="4">
        <f t="shared" si="13"/>
        <v>1.0292812777284825</v>
      </c>
    </row>
    <row r="206" spans="1:7" x14ac:dyDescent="0.2">
      <c r="A206" s="4">
        <f>IF('True_Odds_Calculator_2-way'!A207="","",'True_Odds_Calculator_2-way'!A207)</f>
        <v>2.02</v>
      </c>
      <c r="B206" s="4">
        <f>IF('True_Odds_Calculator_2-way'!B207="","",'True_Odds_Calculator_2-way'!B207)</f>
        <v>1.87</v>
      </c>
      <c r="C206" s="4">
        <f t="shared" si="12"/>
        <v>2.9808863239265015E-2</v>
      </c>
      <c r="D206" s="4">
        <f t="shared" si="14"/>
        <v>2.082703865027292</v>
      </c>
      <c r="E206" s="4">
        <f t="shared" si="15"/>
        <v>1.9236135865967305</v>
      </c>
      <c r="G206" s="4">
        <f t="shared" si="13"/>
        <v>1.029808863239265</v>
      </c>
    </row>
    <row r="207" spans="1:7" x14ac:dyDescent="0.2">
      <c r="A207" s="4">
        <f>IF('True_Odds_Calculator_2-way'!A208="","",'True_Odds_Calculator_2-way'!A208)</f>
        <v>2.06</v>
      </c>
      <c r="B207" s="4">
        <f>IF('True_Odds_Calculator_2-way'!B208="","",'True_Odds_Calculator_2-way'!B208)</f>
        <v>1.84</v>
      </c>
      <c r="C207" s="4">
        <f t="shared" si="12"/>
        <v>2.891515407344869E-2</v>
      </c>
      <c r="D207" s="4">
        <f t="shared" si="14"/>
        <v>2.1232354918216445</v>
      </c>
      <c r="E207" s="4">
        <f t="shared" si="15"/>
        <v>1.8902852583283463</v>
      </c>
      <c r="G207" s="4">
        <f t="shared" si="13"/>
        <v>1.0289151540734487</v>
      </c>
    </row>
    <row r="208" spans="1:7" x14ac:dyDescent="0.2">
      <c r="A208" s="4">
        <f>IF('True_Odds_Calculator_2-way'!A209="","",'True_Odds_Calculator_2-way'!A209)</f>
        <v>2.06</v>
      </c>
      <c r="B208" s="4">
        <f>IF('True_Odds_Calculator_2-way'!B209="","",'True_Odds_Calculator_2-way'!B209)</f>
        <v>1.84</v>
      </c>
      <c r="C208" s="4">
        <f t="shared" si="12"/>
        <v>2.891515407344869E-2</v>
      </c>
      <c r="D208" s="4">
        <f t="shared" si="14"/>
        <v>2.1232354918216445</v>
      </c>
      <c r="E208" s="4">
        <f t="shared" si="15"/>
        <v>1.8902852583283463</v>
      </c>
      <c r="G208" s="4">
        <f t="shared" si="13"/>
        <v>1.0289151540734487</v>
      </c>
    </row>
    <row r="209" spans="1:7" x14ac:dyDescent="0.2">
      <c r="A209" s="4">
        <f>IF('True_Odds_Calculator_2-way'!A210="","",'True_Odds_Calculator_2-way'!A210)</f>
        <v>2.0299999999999998</v>
      </c>
      <c r="B209" s="4">
        <f>IF('True_Odds_Calculator_2-way'!B210="","",'True_Odds_Calculator_2-way'!B210)</f>
        <v>1.86</v>
      </c>
      <c r="C209" s="4">
        <f t="shared" si="12"/>
        <v>3.0245246040574214E-2</v>
      </c>
      <c r="D209" s="4">
        <f t="shared" si="14"/>
        <v>2.0942925287037548</v>
      </c>
      <c r="E209" s="4">
        <f t="shared" si="15"/>
        <v>1.9138324294186226</v>
      </c>
      <c r="G209" s="4">
        <f t="shared" si="13"/>
        <v>1.0302452460405742</v>
      </c>
    </row>
    <row r="210" spans="1:7" x14ac:dyDescent="0.2">
      <c r="A210" s="4">
        <f>IF('True_Odds_Calculator_2-way'!A211="","",'True_Odds_Calculator_2-way'!A211)</f>
        <v>2.35</v>
      </c>
      <c r="B210" s="4">
        <f>IF('True_Odds_Calculator_2-way'!B211="","",'True_Odds_Calculator_2-way'!B211)</f>
        <v>1.64</v>
      </c>
      <c r="C210" s="4">
        <f t="shared" si="12"/>
        <v>3.5288012454592677E-2</v>
      </c>
      <c r="D210" s="4">
        <f t="shared" si="14"/>
        <v>2.4516539440203564</v>
      </c>
      <c r="E210" s="4">
        <f t="shared" si="15"/>
        <v>1.6888694127957931</v>
      </c>
      <c r="G210" s="4">
        <f t="shared" si="13"/>
        <v>1.0352880124545927</v>
      </c>
    </row>
    <row r="211" spans="1:7" x14ac:dyDescent="0.2">
      <c r="A211" s="4">
        <f>IF('True_Odds_Calculator_2-way'!A212="","",'True_Odds_Calculator_2-way'!A212)</f>
        <v>2.58</v>
      </c>
      <c r="B211" s="4">
        <f>IF('True_Odds_Calculator_2-way'!B212="","",'True_Odds_Calculator_2-way'!B212)</f>
        <v>1.55</v>
      </c>
      <c r="C211" s="4">
        <f t="shared" si="12"/>
        <v>3.275818954738674E-2</v>
      </c>
      <c r="D211" s="4">
        <f t="shared" si="14"/>
        <v>2.6938363085213872</v>
      </c>
      <c r="E211" s="4">
        <f t="shared" si="15"/>
        <v>1.5903758202425928</v>
      </c>
      <c r="G211" s="4">
        <f t="shared" si="13"/>
        <v>1.0327581895473867</v>
      </c>
    </row>
    <row r="212" spans="1:7" x14ac:dyDescent="0.2">
      <c r="A212" s="4">
        <f>IF('True_Odds_Calculator_2-way'!A213="","",'True_Odds_Calculator_2-way'!A213)</f>
        <v>2.2400000000000002</v>
      </c>
      <c r="B212" s="4">
        <f>IF('True_Odds_Calculator_2-way'!B213="","",'True_Odds_Calculator_2-way'!B213)</f>
        <v>1.7</v>
      </c>
      <c r="C212" s="4">
        <f t="shared" si="12"/>
        <v>3.4663865546218364E-2</v>
      </c>
      <c r="D212" s="4">
        <f t="shared" si="14"/>
        <v>2.3304773561811505</v>
      </c>
      <c r="E212" s="4">
        <f t="shared" si="15"/>
        <v>1.7516099356025756</v>
      </c>
      <c r="G212" s="4">
        <f t="shared" si="13"/>
        <v>1.0346638655462184</v>
      </c>
    </row>
    <row r="213" spans="1:7" x14ac:dyDescent="0.2">
      <c r="A213" s="4">
        <f>IF('True_Odds_Calculator_2-way'!A214="","",'True_Odds_Calculator_2-way'!A214)</f>
        <v>2.57</v>
      </c>
      <c r="B213" s="4">
        <f>IF('True_Odds_Calculator_2-way'!B214="","",'True_Odds_Calculator_2-way'!B214)</f>
        <v>1.55</v>
      </c>
      <c r="C213" s="4">
        <f t="shared" si="12"/>
        <v>3.4266348688339443E-2</v>
      </c>
      <c r="D213" s="4">
        <f t="shared" si="14"/>
        <v>2.6883752319892018</v>
      </c>
      <c r="E213" s="4">
        <f t="shared" si="15"/>
        <v>1.5922854002198461</v>
      </c>
      <c r="G213" s="4">
        <f t="shared" si="13"/>
        <v>1.0342663486883394</v>
      </c>
    </row>
    <row r="214" spans="1:7" x14ac:dyDescent="0.2">
      <c r="A214" s="4">
        <f>IF('True_Odds_Calculator_2-way'!A215="","",'True_Odds_Calculator_2-way'!A215)</f>
        <v>1.7</v>
      </c>
      <c r="B214" s="4">
        <f>IF('True_Odds_Calculator_2-way'!B215="","",'True_Odds_Calculator_2-way'!B215)</f>
        <v>2.25</v>
      </c>
      <c r="C214" s="4">
        <f t="shared" si="12"/>
        <v>3.2679738562091387E-2</v>
      </c>
      <c r="D214" s="4">
        <f t="shared" si="14"/>
        <v>1.7485714285714284</v>
      </c>
      <c r="E214" s="4">
        <f t="shared" si="15"/>
        <v>2.3358778625954195</v>
      </c>
      <c r="G214" s="4">
        <f t="shared" si="13"/>
        <v>1.0326797385620914</v>
      </c>
    </row>
    <row r="215" spans="1:7" x14ac:dyDescent="0.2">
      <c r="A215" s="4">
        <f>IF('True_Odds_Calculator_2-way'!A216="","",'True_Odds_Calculator_2-way'!A216)</f>
        <v>2.1800000000000002</v>
      </c>
      <c r="B215" s="4">
        <f>IF('True_Odds_Calculator_2-way'!B216="","",'True_Odds_Calculator_2-way'!B216)</f>
        <v>1.74</v>
      </c>
      <c r="C215" s="4">
        <f t="shared" si="12"/>
        <v>3.3428240008436028E-2</v>
      </c>
      <c r="D215" s="4">
        <f t="shared" si="14"/>
        <v>2.2624358821424311</v>
      </c>
      <c r="E215" s="4">
        <f t="shared" si="15"/>
        <v>1.7921194368326561</v>
      </c>
      <c r="G215" s="4">
        <f t="shared" si="13"/>
        <v>1.033428240008436</v>
      </c>
    </row>
    <row r="216" spans="1:7" x14ac:dyDescent="0.2">
      <c r="A216" s="4">
        <f>IF('True_Odds_Calculator_2-way'!A217="","",'True_Odds_Calculator_2-way'!A217)</f>
        <v>1.93</v>
      </c>
      <c r="B216" s="4">
        <f>IF('True_Odds_Calculator_2-way'!B217="","",'True_Odds_Calculator_2-way'!B217)</f>
        <v>1.93</v>
      </c>
      <c r="C216" s="4">
        <f t="shared" si="12"/>
        <v>3.62694300518136E-2</v>
      </c>
      <c r="D216" s="4">
        <f t="shared" si="14"/>
        <v>2.0000000000000004</v>
      </c>
      <c r="E216" s="4">
        <f t="shared" si="15"/>
        <v>2.0000000000000004</v>
      </c>
      <c r="G216" s="4">
        <f t="shared" si="13"/>
        <v>1.0362694300518136</v>
      </c>
    </row>
    <row r="217" spans="1:7" x14ac:dyDescent="0.2">
      <c r="A217" s="4">
        <f>IF('True_Odds_Calculator_2-way'!A218="","",'True_Odds_Calculator_2-way'!A218)</f>
        <v>2.35</v>
      </c>
      <c r="B217" s="4">
        <f>IF('True_Odds_Calculator_2-way'!B218="","",'True_Odds_Calculator_2-way'!B218)</f>
        <v>1.62</v>
      </c>
      <c r="C217" s="4">
        <f t="shared" si="12"/>
        <v>4.2815865510900997E-2</v>
      </c>
      <c r="D217" s="4">
        <f t="shared" si="14"/>
        <v>2.4744881377965555</v>
      </c>
      <c r="E217" s="4">
        <f t="shared" si="15"/>
        <v>1.6782014547057529</v>
      </c>
      <c r="G217" s="4">
        <f t="shared" si="13"/>
        <v>1.042815865510901</v>
      </c>
    </row>
    <row r="218" spans="1:7" x14ac:dyDescent="0.2">
      <c r="A218" s="4">
        <f>IF('True_Odds_Calculator_2-way'!A219="","",'True_Odds_Calculator_2-way'!A219)</f>
        <v>2.13</v>
      </c>
      <c r="B218" s="4">
        <f>IF('True_Odds_Calculator_2-way'!B219="","",'True_Odds_Calculator_2-way'!B219)</f>
        <v>1.75</v>
      </c>
      <c r="C218" s="4">
        <f t="shared" si="12"/>
        <v>4.091213950368866E-2</v>
      </c>
      <c r="D218" s="4">
        <f t="shared" si="14"/>
        <v>2.2270351008215079</v>
      </c>
      <c r="E218" s="4">
        <f t="shared" si="15"/>
        <v>1.8149726110772972</v>
      </c>
      <c r="G218" s="4">
        <f t="shared" si="13"/>
        <v>1.0409121395036887</v>
      </c>
    </row>
    <row r="219" spans="1:7" x14ac:dyDescent="0.2">
      <c r="A219" s="4">
        <f>IF('True_Odds_Calculator_2-way'!A220="","",'True_Odds_Calculator_2-way'!A220)</f>
        <v>2.15</v>
      </c>
      <c r="B219" s="4">
        <f>IF('True_Odds_Calculator_2-way'!B220="","",'True_Odds_Calculator_2-way'!B220)</f>
        <v>1.73</v>
      </c>
      <c r="C219" s="4">
        <f t="shared" si="12"/>
        <v>4.3150961150692391E-2</v>
      </c>
      <c r="D219" s="4">
        <f t="shared" si="14"/>
        <v>2.2545840278830127</v>
      </c>
      <c r="E219" s="4">
        <f t="shared" si="15"/>
        <v>1.7970769416596208</v>
      </c>
      <c r="G219" s="4">
        <f t="shared" si="13"/>
        <v>1.0431509611506924</v>
      </c>
    </row>
    <row r="220" spans="1:7" x14ac:dyDescent="0.2">
      <c r="A220" s="4">
        <f>IF('True_Odds_Calculator_2-way'!A221="","",'True_Odds_Calculator_2-way'!A221)</f>
        <v>2.27</v>
      </c>
      <c r="B220" s="4">
        <f>IF('True_Odds_Calculator_2-way'!B221="","",'True_Odds_Calculator_2-way'!B221)</f>
        <v>1.66</v>
      </c>
      <c r="C220" s="4">
        <f t="shared" si="12"/>
        <v>4.2938272915450382E-2</v>
      </c>
      <c r="D220" s="4">
        <f t="shared" si="14"/>
        <v>2.3862959913874993</v>
      </c>
      <c r="E220" s="4">
        <f t="shared" si="15"/>
        <v>1.7213466721483714</v>
      </c>
      <c r="G220" s="4">
        <f t="shared" si="13"/>
        <v>1.0429382729154504</v>
      </c>
    </row>
    <row r="221" spans="1:7" x14ac:dyDescent="0.2">
      <c r="A221" s="4">
        <f>IF('True_Odds_Calculator_2-way'!A222="","",'True_Odds_Calculator_2-way'!A222)</f>
        <v>2.2799999999999998</v>
      </c>
      <c r="B221" s="4">
        <f>IF('True_Odds_Calculator_2-way'!B222="","",'True_Odds_Calculator_2-way'!B222)</f>
        <v>1.65</v>
      </c>
      <c r="C221" s="4">
        <f t="shared" si="12"/>
        <v>4.4657097288676173E-2</v>
      </c>
      <c r="D221" s="4">
        <f t="shared" si="14"/>
        <v>2.402298850574712</v>
      </c>
      <c r="E221" s="4">
        <f t="shared" si="15"/>
        <v>1.7131147540983604</v>
      </c>
      <c r="G221" s="4">
        <f t="shared" si="13"/>
        <v>1.0446570972886762</v>
      </c>
    </row>
    <row r="222" spans="1:7" x14ac:dyDescent="0.2">
      <c r="A222" s="4">
        <f>IF('True_Odds_Calculator_2-way'!A223="","",'True_Odds_Calculator_2-way'!A223)</f>
        <v>2.56</v>
      </c>
      <c r="B222" s="4">
        <f>IF('True_Odds_Calculator_2-way'!B223="","",'True_Odds_Calculator_2-way'!B223)</f>
        <v>1.53</v>
      </c>
      <c r="C222" s="4">
        <f t="shared" si="12"/>
        <v>4.4219771241829964E-2</v>
      </c>
      <c r="D222" s="4">
        <f t="shared" si="14"/>
        <v>2.7135929056394623</v>
      </c>
      <c r="E222" s="4">
        <f t="shared" si="15"/>
        <v>1.5835691760329909</v>
      </c>
      <c r="G222" s="4">
        <f t="shared" si="13"/>
        <v>1.04421977124183</v>
      </c>
    </row>
    <row r="223" spans="1:7" x14ac:dyDescent="0.2">
      <c r="A223" s="4">
        <f>IF('True_Odds_Calculator_2-way'!A224="","",'True_Odds_Calculator_2-way'!A224)</f>
        <v>2.21</v>
      </c>
      <c r="B223" s="4">
        <f>IF('True_Odds_Calculator_2-way'!B224="","",'True_Odds_Calculator_2-way'!B224)</f>
        <v>1.69</v>
      </c>
      <c r="C223" s="4">
        <f t="shared" si="12"/>
        <v>4.4204664114166459E-2</v>
      </c>
      <c r="D223" s="4">
        <f t="shared" si="14"/>
        <v>2.3234937323089366</v>
      </c>
      <c r="E223" s="4">
        <f t="shared" si="15"/>
        <v>1.7555759242285367</v>
      </c>
      <c r="G223" s="4">
        <f t="shared" si="13"/>
        <v>1.0442046641141665</v>
      </c>
    </row>
    <row r="224" spans="1:7" x14ac:dyDescent="0.2">
      <c r="A224" s="4">
        <f>IF('True_Odds_Calculator_2-way'!A225="","",'True_Odds_Calculator_2-way'!A225)</f>
        <v>1.91</v>
      </c>
      <c r="B224" s="4">
        <f>IF('True_Odds_Calculator_2-way'!B225="","",'True_Odds_Calculator_2-way'!B225)</f>
        <v>1.94</v>
      </c>
      <c r="C224" s="4">
        <f t="shared" si="12"/>
        <v>3.9024126949857019E-2</v>
      </c>
      <c r="D224" s="4">
        <f t="shared" si="14"/>
        <v>1.98393746319002</v>
      </c>
      <c r="E224" s="4">
        <f t="shared" si="15"/>
        <v>2.0163247537682976</v>
      </c>
      <c r="G224" s="4">
        <f t="shared" si="13"/>
        <v>1.039024126949857</v>
      </c>
    </row>
    <row r="225" spans="1:7" x14ac:dyDescent="0.2">
      <c r="A225" s="4">
        <f>IF('True_Odds_Calculator_2-way'!A226="","",'True_Odds_Calculator_2-way'!A226)</f>
        <v>1.67</v>
      </c>
      <c r="B225" s="4">
        <f>IF('True_Odds_Calculator_2-way'!B226="","",'True_Odds_Calculator_2-way'!B226)</f>
        <v>2.25</v>
      </c>
      <c r="C225" s="4">
        <f t="shared" si="12"/>
        <v>4.3246839654025315E-2</v>
      </c>
      <c r="D225" s="4">
        <f t="shared" si="14"/>
        <v>1.732564841498559</v>
      </c>
      <c r="E225" s="4">
        <f t="shared" si="15"/>
        <v>2.3650668764752165</v>
      </c>
      <c r="G225" s="4">
        <f t="shared" si="13"/>
        <v>1.0432468396540253</v>
      </c>
    </row>
    <row r="226" spans="1:7" x14ac:dyDescent="0.2">
      <c r="A226" s="4">
        <f>IF('True_Odds_Calculator_2-way'!A227="","",'True_Odds_Calculator_2-way'!A227)</f>
        <v>1.88</v>
      </c>
      <c r="B226" s="4">
        <f>IF('True_Odds_Calculator_2-way'!B227="","",'True_Odds_Calculator_2-way'!B227)</f>
        <v>1.97</v>
      </c>
      <c r="C226" s="4">
        <f t="shared" si="12"/>
        <v>3.9529106814990778E-2</v>
      </c>
      <c r="D226" s="4">
        <f t="shared" si="14"/>
        <v>1.9525516659637281</v>
      </c>
      <c r="E226" s="4">
        <f t="shared" si="15"/>
        <v>2.049811822005756</v>
      </c>
      <c r="G226" s="4">
        <f t="shared" si="13"/>
        <v>1.0395291068149908</v>
      </c>
    </row>
    <row r="227" spans="1:7" x14ac:dyDescent="0.2">
      <c r="A227" s="4">
        <f>IF('True_Odds_Calculator_2-way'!A228="","",'True_Odds_Calculator_2-way'!A228)</f>
        <v>2.12</v>
      </c>
      <c r="B227" s="4">
        <f>IF('True_Odds_Calculator_2-way'!B228="","",'True_Odds_Calculator_2-way'!B228)</f>
        <v>1.75</v>
      </c>
      <c r="C227" s="4">
        <f t="shared" si="12"/>
        <v>4.3126684636118462E-2</v>
      </c>
      <c r="D227" s="4">
        <f t="shared" si="14"/>
        <v>2.2215568862275448</v>
      </c>
      <c r="E227" s="4">
        <f t="shared" si="15"/>
        <v>1.8186274509803919</v>
      </c>
      <c r="G227" s="4">
        <f t="shared" si="13"/>
        <v>1.0431266846361185</v>
      </c>
    </row>
    <row r="228" spans="1:7" x14ac:dyDescent="0.2">
      <c r="A228" s="4">
        <f>IF('True_Odds_Calculator_2-way'!A229="","",'True_Odds_Calculator_2-way'!A229)</f>
        <v>2.52</v>
      </c>
      <c r="B228" s="4">
        <f>IF('True_Odds_Calculator_2-way'!B229="","",'True_Odds_Calculator_2-way'!B229)</f>
        <v>1.55</v>
      </c>
      <c r="C228" s="4">
        <f t="shared" si="12"/>
        <v>4.1986687147977486E-2</v>
      </c>
      <c r="D228" s="4">
        <f t="shared" si="14"/>
        <v>2.6607629427792916</v>
      </c>
      <c r="E228" s="4">
        <f t="shared" si="15"/>
        <v>1.6021328958162429</v>
      </c>
      <c r="G228" s="4">
        <f t="shared" si="13"/>
        <v>1.0419866871479775</v>
      </c>
    </row>
    <row r="229" spans="1:7" x14ac:dyDescent="0.2">
      <c r="A229" s="4">
        <f>IF('True_Odds_Calculator_2-way'!A230="","",'True_Odds_Calculator_2-way'!A230)</f>
        <v>2.1800000000000002</v>
      </c>
      <c r="B229" s="4">
        <f>IF('True_Odds_Calculator_2-way'!B230="","",'True_Odds_Calculator_2-way'!B230)</f>
        <v>1.71</v>
      </c>
      <c r="C229" s="4">
        <f t="shared" si="12"/>
        <v>4.3510917967702012E-2</v>
      </c>
      <c r="D229" s="4">
        <f t="shared" si="14"/>
        <v>2.2885382773650926</v>
      </c>
      <c r="E229" s="4">
        <f t="shared" si="15"/>
        <v>1.7760731811901471</v>
      </c>
      <c r="G229" s="4">
        <f t="shared" si="13"/>
        <v>1.043510917967702</v>
      </c>
    </row>
    <row r="230" spans="1:7" x14ac:dyDescent="0.2">
      <c r="A230" s="4">
        <f>IF('True_Odds_Calculator_2-way'!A231="","",'True_Odds_Calculator_2-way'!A231)</f>
        <v>2.02</v>
      </c>
      <c r="B230" s="4">
        <f>IF('True_Odds_Calculator_2-way'!B231="","",'True_Odds_Calculator_2-way'!B231)</f>
        <v>1.84</v>
      </c>
      <c r="C230" s="4">
        <f t="shared" si="12"/>
        <v>3.8527765820060234E-2</v>
      </c>
      <c r="D230" s="4">
        <f t="shared" si="14"/>
        <v>2.1017869260348339</v>
      </c>
      <c r="E230" s="4">
        <f t="shared" si="15"/>
        <v>1.9076165058509547</v>
      </c>
      <c r="G230" s="4">
        <f t="shared" si="13"/>
        <v>1.0385277658200602</v>
      </c>
    </row>
    <row r="231" spans="1:7" x14ac:dyDescent="0.2">
      <c r="A231" s="4">
        <f>IF('True_Odds_Calculator_2-way'!A232="","",'True_Odds_Calculator_2-way'!A232)</f>
        <v>2.2000000000000002</v>
      </c>
      <c r="B231" s="4">
        <f>IF('True_Odds_Calculator_2-way'!B232="","",'True_Odds_Calculator_2-way'!B232)</f>
        <v>1.7</v>
      </c>
      <c r="C231" s="4">
        <f t="shared" si="12"/>
        <v>4.2780748663101553E-2</v>
      </c>
      <c r="D231" s="4">
        <f t="shared" si="14"/>
        <v>2.308641975308642</v>
      </c>
      <c r="E231" s="4">
        <f t="shared" si="15"/>
        <v>1.7641509433962264</v>
      </c>
      <c r="G231" s="4">
        <f t="shared" si="13"/>
        <v>1.0427807486631016</v>
      </c>
    </row>
    <row r="232" spans="1:7" x14ac:dyDescent="0.2">
      <c r="A232" s="4">
        <f>IF('True_Odds_Calculator_2-way'!A233="","",'True_Odds_Calculator_2-way'!A233)</f>
        <v>2.36</v>
      </c>
      <c r="B232" s="4">
        <f>IF('True_Odds_Calculator_2-way'!B233="","",'True_Odds_Calculator_2-way'!B233)</f>
        <v>1.61</v>
      </c>
      <c r="C232" s="4">
        <f t="shared" si="12"/>
        <v>4.4846825981682326E-2</v>
      </c>
      <c r="D232" s="4">
        <f t="shared" si="14"/>
        <v>2.4918677859391396</v>
      </c>
      <c r="E232" s="4">
        <f t="shared" si="15"/>
        <v>1.6703006857745737</v>
      </c>
      <c r="G232" s="4">
        <f t="shared" si="13"/>
        <v>1.0448468259816823</v>
      </c>
    </row>
    <row r="233" spans="1:7" x14ac:dyDescent="0.2">
      <c r="A233" s="4">
        <f>IF('True_Odds_Calculator_2-way'!A234="","",'True_Odds_Calculator_2-way'!A234)</f>
        <v>2.13</v>
      </c>
      <c r="B233" s="4">
        <f>IF('True_Odds_Calculator_2-way'!B234="","",'True_Odds_Calculator_2-way'!B234)</f>
        <v>1.74</v>
      </c>
      <c r="C233" s="4">
        <f t="shared" si="12"/>
        <v>4.4196211753278369E-2</v>
      </c>
      <c r="D233" s="4">
        <f t="shared" si="14"/>
        <v>2.2352089741270129</v>
      </c>
      <c r="E233" s="4">
        <f t="shared" si="15"/>
        <v>1.8095796103705875</v>
      </c>
      <c r="G233" s="4">
        <f t="shared" si="13"/>
        <v>1.0441962117532784</v>
      </c>
    </row>
    <row r="234" spans="1:7" x14ac:dyDescent="0.2">
      <c r="A234" s="4">
        <f>IF('True_Odds_Calculator_2-way'!A235="","",'True_Odds_Calculator_2-way'!A235)</f>
        <v>1.85</v>
      </c>
      <c r="B234" s="4">
        <f>IF('True_Odds_Calculator_2-way'!B235="","",'True_Odds_Calculator_2-way'!B235)</f>
        <v>2</v>
      </c>
      <c r="C234" s="4">
        <f t="shared" si="12"/>
        <v>4.0540540540540349E-2</v>
      </c>
      <c r="D234" s="4">
        <f t="shared" si="14"/>
        <v>1.9220779220779218</v>
      </c>
      <c r="E234" s="4">
        <f t="shared" si="15"/>
        <v>2.0845070422535206</v>
      </c>
      <c r="G234" s="4">
        <f t="shared" si="13"/>
        <v>1.0405405405405403</v>
      </c>
    </row>
    <row r="235" spans="1:7" x14ac:dyDescent="0.2">
      <c r="A235" s="4">
        <f>IF('True_Odds_Calculator_2-way'!A236="","",'True_Odds_Calculator_2-way'!A236)</f>
        <v>2.2599999999999998</v>
      </c>
      <c r="B235" s="4">
        <f>IF('True_Odds_Calculator_2-way'!B236="","",'True_Odds_Calculator_2-way'!B236)</f>
        <v>1.67</v>
      </c>
      <c r="C235" s="4">
        <f t="shared" si="12"/>
        <v>4.1280271315775607E-2</v>
      </c>
      <c r="D235" s="4">
        <f t="shared" si="14"/>
        <v>2.3705797374536774</v>
      </c>
      <c r="E235" s="4">
        <f t="shared" si="15"/>
        <v>1.7296182576417214</v>
      </c>
      <c r="G235" s="4">
        <f t="shared" si="13"/>
        <v>1.0412802713157756</v>
      </c>
    </row>
    <row r="236" spans="1:7" x14ac:dyDescent="0.2">
      <c r="A236" s="4">
        <f>IF('True_Odds_Calculator_2-way'!A237="","",'True_Odds_Calculator_2-way'!A237)</f>
        <v>2.4</v>
      </c>
      <c r="B236" s="4">
        <f>IF('True_Odds_Calculator_2-way'!B237="","",'True_Odds_Calculator_2-way'!B237)</f>
        <v>1.6</v>
      </c>
      <c r="C236" s="4">
        <f t="shared" si="12"/>
        <v>4.1666666666666741E-2</v>
      </c>
      <c r="D236" s="4">
        <f t="shared" si="14"/>
        <v>2.5263157894736841</v>
      </c>
      <c r="E236" s="4">
        <f t="shared" si="15"/>
        <v>1.6551724137931036</v>
      </c>
      <c r="G236" s="4">
        <f t="shared" si="13"/>
        <v>1.0416666666666667</v>
      </c>
    </row>
    <row r="237" spans="1:7" x14ac:dyDescent="0.2">
      <c r="A237" s="4">
        <f>IF('True_Odds_Calculator_2-way'!A238="","",'True_Odds_Calculator_2-way'!A238)</f>
        <v>2.42</v>
      </c>
      <c r="B237" s="4">
        <f>IF('True_Odds_Calculator_2-way'!B238="","",'True_Odds_Calculator_2-way'!B238)</f>
        <v>1.59</v>
      </c>
      <c r="C237" s="4">
        <f t="shared" si="12"/>
        <v>4.21539581059307E-2</v>
      </c>
      <c r="D237" s="4">
        <f t="shared" si="14"/>
        <v>2.5500695871164427</v>
      </c>
      <c r="E237" s="4">
        <f t="shared" si="15"/>
        <v>1.6451323271623415</v>
      </c>
      <c r="G237" s="4">
        <f t="shared" si="13"/>
        <v>1.0421539581059307</v>
      </c>
    </row>
    <row r="238" spans="1:7" x14ac:dyDescent="0.2">
      <c r="A238" s="4">
        <f>IF('True_Odds_Calculator_2-way'!A239="","",'True_Odds_Calculator_2-way'!A239)</f>
        <v>2.35</v>
      </c>
      <c r="B238" s="4">
        <f>IF('True_Odds_Calculator_2-way'!B239="","",'True_Odds_Calculator_2-way'!B239)</f>
        <v>1.62</v>
      </c>
      <c r="C238" s="4">
        <f t="shared" si="12"/>
        <v>4.2815865510900997E-2</v>
      </c>
      <c r="D238" s="4">
        <f t="shared" si="14"/>
        <v>2.4744881377965555</v>
      </c>
      <c r="E238" s="4">
        <f t="shared" si="15"/>
        <v>1.6782014547057529</v>
      </c>
      <c r="G238" s="4">
        <f t="shared" si="13"/>
        <v>1.042815865510901</v>
      </c>
    </row>
    <row r="239" spans="1:7" x14ac:dyDescent="0.2">
      <c r="A239" s="4">
        <f>IF('True_Odds_Calculator_2-way'!A240="","",'True_Odds_Calculator_2-way'!A240)</f>
        <v>2.3199999999999998</v>
      </c>
      <c r="B239" s="4">
        <f>IF('True_Odds_Calculator_2-way'!B240="","",'True_Odds_Calculator_2-way'!B240)</f>
        <v>1.63</v>
      </c>
      <c r="C239" s="4">
        <f t="shared" si="12"/>
        <v>4.4531415273958208E-2</v>
      </c>
      <c r="D239" s="4">
        <f t="shared" si="14"/>
        <v>2.4463708112304308</v>
      </c>
      <c r="E239" s="4">
        <f t="shared" si="15"/>
        <v>1.6913856337776187</v>
      </c>
      <c r="G239" s="4">
        <f t="shared" si="13"/>
        <v>1.0445314152739582</v>
      </c>
    </row>
    <row r="240" spans="1:7" x14ac:dyDescent="0.2">
      <c r="A240" s="4">
        <f>IF('True_Odds_Calculator_2-way'!A241="","",'True_Odds_Calculator_2-way'!A241)</f>
        <v>1.68</v>
      </c>
      <c r="B240" s="4">
        <f>IF('True_Odds_Calculator_2-way'!B241="","",'True_Odds_Calculator_2-way'!B241)</f>
        <v>2.1800000000000002</v>
      </c>
      <c r="C240" s="4">
        <f t="shared" si="12"/>
        <v>5.3953691568370488E-2</v>
      </c>
      <c r="D240" s="4">
        <f t="shared" si="14"/>
        <v>1.7597539880837978</v>
      </c>
      <c r="E240" s="4">
        <f t="shared" si="15"/>
        <v>2.3162155325069569</v>
      </c>
      <c r="G240" s="4">
        <f t="shared" si="13"/>
        <v>1.0539536915683705</v>
      </c>
    </row>
    <row r="241" spans="1:7" x14ac:dyDescent="0.2">
      <c r="A241" s="4">
        <f>IF('True_Odds_Calculator_2-way'!A242="","",'True_Odds_Calculator_2-way'!A242)</f>
        <v>1.98</v>
      </c>
      <c r="B241" s="4">
        <f>IF('True_Odds_Calculator_2-way'!B242="","",'True_Odds_Calculator_2-way'!B242)</f>
        <v>1.85</v>
      </c>
      <c r="C241" s="4">
        <f t="shared" si="12"/>
        <v>4.5591045591045543E-2</v>
      </c>
      <c r="D241" s="4">
        <f t="shared" si="14"/>
        <v>2.0735918482875744</v>
      </c>
      <c r="E241" s="4">
        <f t="shared" si="15"/>
        <v>1.931452675982072</v>
      </c>
      <c r="G241" s="4">
        <f t="shared" si="13"/>
        <v>1.0455910455910455</v>
      </c>
    </row>
    <row r="242" spans="1:7" x14ac:dyDescent="0.2">
      <c r="A242" s="4">
        <f>IF('True_Odds_Calculator_2-way'!A243="","",'True_Odds_Calculator_2-way'!A243)</f>
        <v>2.38</v>
      </c>
      <c r="B242" s="4">
        <f>IF('True_Odds_Calculator_2-way'!B243="","",'True_Odds_Calculator_2-way'!B243)</f>
        <v>1.58</v>
      </c>
      <c r="C242" s="4">
        <f t="shared" si="12"/>
        <v>5.3079459631953929E-2</v>
      </c>
      <c r="D242" s="4">
        <f t="shared" si="14"/>
        <v>2.5404675043912981</v>
      </c>
      <c r="E242" s="4">
        <f t="shared" si="15"/>
        <v>1.6491535830190334</v>
      </c>
      <c r="G242" s="4">
        <f t="shared" si="13"/>
        <v>1.0530794596319539</v>
      </c>
    </row>
    <row r="243" spans="1:7" x14ac:dyDescent="0.2">
      <c r="A243" s="4">
        <f>IF('True_Odds_Calculator_2-way'!A244="","",'True_Odds_Calculator_2-way'!A244)</f>
        <v>1.93</v>
      </c>
      <c r="B243" s="4">
        <f>IF('True_Odds_Calculator_2-way'!B244="","",'True_Odds_Calculator_2-way'!B244)</f>
        <v>1.88</v>
      </c>
      <c r="C243" s="4">
        <f t="shared" si="12"/>
        <v>5.0049608642928067E-2</v>
      </c>
      <c r="D243" s="4">
        <f t="shared" si="14"/>
        <v>2.027945450480662</v>
      </c>
      <c r="E243" s="4">
        <f t="shared" si="15"/>
        <v>1.9728142670726401</v>
      </c>
      <c r="G243" s="4">
        <f t="shared" si="13"/>
        <v>1.0500496086429281</v>
      </c>
    </row>
    <row r="244" spans="1:7" x14ac:dyDescent="0.2">
      <c r="A244" s="4">
        <f>IF('True_Odds_Calculator_2-way'!A245="","",'True_Odds_Calculator_2-way'!A245)</f>
        <v>1.88</v>
      </c>
      <c r="B244" s="4">
        <f>IF('True_Odds_Calculator_2-way'!B245="","",'True_Odds_Calculator_2-way'!B245)</f>
        <v>1.93</v>
      </c>
      <c r="C244" s="4">
        <f t="shared" si="12"/>
        <v>5.0049608642928067E-2</v>
      </c>
      <c r="D244" s="4">
        <f t="shared" si="14"/>
        <v>1.9728142670726401</v>
      </c>
      <c r="E244" s="4">
        <f t="shared" si="15"/>
        <v>2.027945450480662</v>
      </c>
      <c r="G244" s="4">
        <f t="shared" si="13"/>
        <v>1.0500496086429281</v>
      </c>
    </row>
    <row r="245" spans="1:7" x14ac:dyDescent="0.2">
      <c r="A245" s="4">
        <f>IF('True_Odds_Calculator_2-way'!A246="","",'True_Odds_Calculator_2-way'!A246)</f>
        <v>1.93</v>
      </c>
      <c r="B245" s="4">
        <f>IF('True_Odds_Calculator_2-way'!B246="","",'True_Odds_Calculator_2-way'!B246)</f>
        <v>1.89</v>
      </c>
      <c r="C245" s="4">
        <f t="shared" si="12"/>
        <v>4.7235244126436093E-2</v>
      </c>
      <c r="D245" s="4">
        <f t="shared" si="14"/>
        <v>2.0221747928042801</v>
      </c>
      <c r="E245" s="4">
        <f t="shared" si="15"/>
        <v>1.9783062613553166</v>
      </c>
      <c r="G245" s="4">
        <f t="shared" si="13"/>
        <v>1.0472352441264361</v>
      </c>
    </row>
    <row r="246" spans="1:7" x14ac:dyDescent="0.2">
      <c r="A246" s="4">
        <f>IF('True_Odds_Calculator_2-way'!A247="","",'True_Odds_Calculator_2-way'!A247)</f>
        <v>1.81</v>
      </c>
      <c r="B246" s="4">
        <f>IF('True_Odds_Calculator_2-way'!B247="","",'True_Odds_Calculator_2-way'!B247)</f>
        <v>2.02</v>
      </c>
      <c r="C246" s="4">
        <f t="shared" si="12"/>
        <v>4.7535692795798834E-2</v>
      </c>
      <c r="D246" s="4">
        <f t="shared" si="14"/>
        <v>1.8913661993688893</v>
      </c>
      <c r="E246" s="4">
        <f t="shared" si="15"/>
        <v>2.1218733677673955</v>
      </c>
      <c r="G246" s="4">
        <f t="shared" si="13"/>
        <v>1.0475356927957988</v>
      </c>
    </row>
    <row r="247" spans="1:7" x14ac:dyDescent="0.2">
      <c r="A247" s="4">
        <f>IF('True_Odds_Calculator_2-way'!A248="","",'True_Odds_Calculator_2-way'!A248)</f>
        <v>1.99</v>
      </c>
      <c r="B247" s="4">
        <f>IF('True_Odds_Calculator_2-way'!B248="","",'True_Odds_Calculator_2-way'!B248)</f>
        <v>1.83</v>
      </c>
      <c r="C247" s="4">
        <f t="shared" si="12"/>
        <v>4.8960650245764237E-2</v>
      </c>
      <c r="D247" s="4">
        <f t="shared" si="14"/>
        <v>2.0919091248528017</v>
      </c>
      <c r="E247" s="4">
        <f t="shared" si="15"/>
        <v>1.9158271299681719</v>
      </c>
      <c r="G247" s="4">
        <f t="shared" si="13"/>
        <v>1.0489606502457642</v>
      </c>
    </row>
    <row r="248" spans="1:7" x14ac:dyDescent="0.2">
      <c r="A248" s="4">
        <f>IF('True_Odds_Calculator_2-way'!A249="","",'True_Odds_Calculator_2-way'!A249)</f>
        <v>2.54</v>
      </c>
      <c r="B248" s="4">
        <f>IF('True_Odds_Calculator_2-way'!B249="","",'True_Odds_Calculator_2-way'!B249)</f>
        <v>1.52</v>
      </c>
      <c r="C248" s="4">
        <f t="shared" si="12"/>
        <v>5.159552424368008E-2</v>
      </c>
      <c r="D248" s="4">
        <f t="shared" si="14"/>
        <v>2.7181075753308925</v>
      </c>
      <c r="E248" s="4">
        <f t="shared" si="15"/>
        <v>1.5820357318472382</v>
      </c>
      <c r="G248" s="4">
        <f t="shared" si="13"/>
        <v>1.0515955242436801</v>
      </c>
    </row>
    <row r="249" spans="1:7" x14ac:dyDescent="0.2">
      <c r="A249" s="4">
        <f>IF('True_Odds_Calculator_2-way'!A250="","",'True_Odds_Calculator_2-way'!A250)</f>
        <v>2.41</v>
      </c>
      <c r="B249" s="4">
        <f>IF('True_Odds_Calculator_2-way'!B250="","",'True_Odds_Calculator_2-way'!B250)</f>
        <v>1.56</v>
      </c>
      <c r="C249" s="4">
        <f t="shared" si="12"/>
        <v>5.5963400361740412E-2</v>
      </c>
      <c r="D249" s="4">
        <f t="shared" si="14"/>
        <v>2.5842727522683524</v>
      </c>
      <c r="E249" s="4">
        <f t="shared" si="15"/>
        <v>1.63120444290177</v>
      </c>
      <c r="G249" s="4">
        <f t="shared" si="13"/>
        <v>1.0559634003617404</v>
      </c>
    </row>
    <row r="250" spans="1:7" x14ac:dyDescent="0.2">
      <c r="A250" s="4">
        <f>IF('True_Odds_Calculator_2-way'!A251="","",'True_Odds_Calculator_2-way'!A251)</f>
        <v>1.97</v>
      </c>
      <c r="B250" s="4">
        <f>IF('True_Odds_Calculator_2-way'!B251="","",'True_Odds_Calculator_2-way'!B251)</f>
        <v>1.93</v>
      </c>
      <c r="C250" s="4">
        <f t="shared" si="12"/>
        <v>2.5748928223876311E-2</v>
      </c>
      <c r="D250" s="4">
        <f t="shared" si="14"/>
        <v>2.0212647191728026</v>
      </c>
      <c r="E250" s="4">
        <f t="shared" si="15"/>
        <v>1.9791780536685666</v>
      </c>
      <c r="G250" s="4">
        <f t="shared" si="13"/>
        <v>1.0257489282238763</v>
      </c>
    </row>
    <row r="251" spans="1:7" x14ac:dyDescent="0.2">
      <c r="A251" s="4">
        <f>IF('True_Odds_Calculator_2-way'!A252="","",'True_Odds_Calculator_2-way'!A252)</f>
        <v>1.66</v>
      </c>
      <c r="B251" s="4">
        <f>IF('True_Odds_Calculator_2-way'!B252="","",'True_Odds_Calculator_2-way'!B252)</f>
        <v>2.34</v>
      </c>
      <c r="C251" s="4">
        <f t="shared" si="12"/>
        <v>2.9760065904644417E-2</v>
      </c>
      <c r="D251" s="4">
        <f t="shared" si="14"/>
        <v>1.7020418894049603</v>
      </c>
      <c r="E251" s="4">
        <f t="shared" si="15"/>
        <v>2.4244164274123086</v>
      </c>
      <c r="G251" s="4">
        <f t="shared" si="13"/>
        <v>1.0297600659046444</v>
      </c>
    </row>
    <row r="252" spans="1:7" x14ac:dyDescent="0.2">
      <c r="A252" s="4">
        <f>IF('True_Odds_Calculator_2-way'!A253="","",'True_Odds_Calculator_2-way'!A253)</f>
        <v>2.06</v>
      </c>
      <c r="B252" s="4">
        <f>IF('True_Odds_Calculator_2-way'!B253="","",'True_Odds_Calculator_2-way'!B253)</f>
        <v>1.79</v>
      </c>
      <c r="C252" s="4">
        <f t="shared" si="12"/>
        <v>4.4096111080978329E-2</v>
      </c>
      <c r="D252" s="4">
        <f t="shared" si="14"/>
        <v>2.1580148651021243</v>
      </c>
      <c r="E252" s="4">
        <f t="shared" si="15"/>
        <v>1.8635467731338755</v>
      </c>
      <c r="G252" s="4">
        <f t="shared" si="13"/>
        <v>1.0440961110809783</v>
      </c>
    </row>
    <row r="253" spans="1:7" x14ac:dyDescent="0.2">
      <c r="A253" s="4">
        <f>IF('True_Odds_Calculator_2-way'!A254="","",'True_Odds_Calculator_2-way'!A254)</f>
        <v>2.5</v>
      </c>
      <c r="B253" s="4">
        <f>IF('True_Odds_Calculator_2-way'!B254="","",'True_Odds_Calculator_2-way'!B254)</f>
        <v>1.56</v>
      </c>
      <c r="C253" s="4">
        <f t="shared" si="12"/>
        <v>4.102564102564088E-2</v>
      </c>
      <c r="D253" s="4">
        <f t="shared" si="14"/>
        <v>2.6351351351351346</v>
      </c>
      <c r="E253" s="4">
        <f t="shared" si="15"/>
        <v>1.6115702479338843</v>
      </c>
      <c r="G253" s="4">
        <f t="shared" si="13"/>
        <v>1.0410256410256409</v>
      </c>
    </row>
    <row r="254" spans="1:7" x14ac:dyDescent="0.2">
      <c r="A254" s="4">
        <f>IF('True_Odds_Calculator_2-way'!A255="","",'True_Odds_Calculator_2-way'!A255)</f>
        <v>1.81</v>
      </c>
      <c r="B254" s="4">
        <f>IF('True_Odds_Calculator_2-way'!B255="","",'True_Odds_Calculator_2-way'!B255)</f>
        <v>2.0499999999999998</v>
      </c>
      <c r="C254" s="4">
        <f t="shared" si="12"/>
        <v>4.0291065894084488E-2</v>
      </c>
      <c r="D254" s="4">
        <f t="shared" si="14"/>
        <v>1.8784963928616634</v>
      </c>
      <c r="E254" s="4">
        <f t="shared" si="15"/>
        <v>2.1383086010661287</v>
      </c>
      <c r="G254" s="4">
        <f t="shared" si="13"/>
        <v>1.0402910658940845</v>
      </c>
    </row>
    <row r="255" spans="1:7" x14ac:dyDescent="0.2">
      <c r="A255" s="4">
        <f>IF('True_Odds_Calculator_2-way'!A256="","",'True_Odds_Calculator_2-way'!A256)</f>
        <v>2.1</v>
      </c>
      <c r="B255" s="4">
        <f>IF('True_Odds_Calculator_2-way'!B256="","",'True_Odds_Calculator_2-way'!B256)</f>
        <v>1.76</v>
      </c>
      <c r="C255" s="4">
        <f t="shared" si="12"/>
        <v>4.4372294372294396E-2</v>
      </c>
      <c r="D255" s="4">
        <f t="shared" si="14"/>
        <v>2.2026221692491061</v>
      </c>
      <c r="E255" s="4">
        <f t="shared" si="15"/>
        <v>1.8315163528245788</v>
      </c>
      <c r="G255" s="4">
        <f t="shared" si="13"/>
        <v>1.0443722943722944</v>
      </c>
    </row>
    <row r="256" spans="1:7" x14ac:dyDescent="0.2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1.65</v>
      </c>
      <c r="C256" s="4">
        <f t="shared" si="12"/>
        <v>4.4657097288676173E-2</v>
      </c>
      <c r="D256" s="4">
        <f t="shared" si="14"/>
        <v>2.402298850574712</v>
      </c>
      <c r="E256" s="4">
        <f t="shared" si="15"/>
        <v>1.7131147540983604</v>
      </c>
      <c r="G256" s="4">
        <f t="shared" si="13"/>
        <v>1.0446570972886762</v>
      </c>
    </row>
    <row r="257" spans="1:7" x14ac:dyDescent="0.2">
      <c r="A257" s="4">
        <f>IF('True_Odds_Calculator_2-way'!A258="","",'True_Odds_Calculator_2-way'!A258)</f>
        <v>2.57</v>
      </c>
      <c r="B257" s="4">
        <f>IF('True_Odds_Calculator_2-way'!B258="","",'True_Odds_Calculator_2-way'!B258)</f>
        <v>1.53</v>
      </c>
      <c r="C257" s="4">
        <f t="shared" si="12"/>
        <v>4.2699829607588891E-2</v>
      </c>
      <c r="D257" s="4">
        <f t="shared" si="14"/>
        <v>2.7192005808927768</v>
      </c>
      <c r="E257" s="4">
        <f t="shared" si="15"/>
        <v>1.5816656945757326</v>
      </c>
      <c r="G257" s="4">
        <f t="shared" si="13"/>
        <v>1.0426998296075889</v>
      </c>
    </row>
    <row r="258" spans="1:7" x14ac:dyDescent="0.2">
      <c r="A258" s="4">
        <f>IF('True_Odds_Calculator_2-way'!A259="","",'True_Odds_Calculator_2-way'!A259)</f>
        <v>2.69</v>
      </c>
      <c r="B258" s="4">
        <f>IF('True_Odds_Calculator_2-way'!B259="","",'True_Odds_Calculator_2-way'!B259)</f>
        <v>1.49</v>
      </c>
      <c r="C258" s="4">
        <f t="shared" ref="C258:C321" si="16">IF(A258="","",((1/A258)+(1/B258))-1)</f>
        <v>4.2888151493226223E-2</v>
      </c>
      <c r="D258" s="4">
        <f t="shared" si="14"/>
        <v>2.8546704177201665</v>
      </c>
      <c r="E258" s="4">
        <f t="shared" si="15"/>
        <v>1.5391793552351145</v>
      </c>
      <c r="G258" s="4">
        <f t="shared" ref="G258:G321" si="17">IF(A258="","",C258+1)</f>
        <v>1.0428881514932262</v>
      </c>
    </row>
    <row r="259" spans="1:7" x14ac:dyDescent="0.2">
      <c r="A259" s="4">
        <f>IF('True_Odds_Calculator_2-way'!A260="","",'True_Odds_Calculator_2-way'!A260)</f>
        <v>2.19</v>
      </c>
      <c r="B259" s="4">
        <f>IF('True_Odds_Calculator_2-way'!B260="","",'True_Odds_Calculator_2-way'!B260)</f>
        <v>1.7</v>
      </c>
      <c r="C259" s="4">
        <f t="shared" si="16"/>
        <v>4.485629868385721E-2</v>
      </c>
      <c r="D259" s="4">
        <f t="shared" ref="D259:D322" si="18">IF(A259="","",(2*A259)/(2-($C259*A259)))</f>
        <v>2.3031240334055059</v>
      </c>
      <c r="E259" s="4">
        <f t="shared" ref="E259:E322" si="19">IF(B259="","",(2*B259)/(2-($C259*B259)))</f>
        <v>1.7673866603370521</v>
      </c>
      <c r="G259" s="4">
        <f t="shared" si="17"/>
        <v>1.0448562986838572</v>
      </c>
    </row>
    <row r="260" spans="1:7" x14ac:dyDescent="0.2">
      <c r="A260" s="4">
        <f>IF('True_Odds_Calculator_2-way'!A261="","",'True_Odds_Calculator_2-way'!A261)</f>
        <v>2.74</v>
      </c>
      <c r="B260" s="4">
        <f>IF('True_Odds_Calculator_2-way'!B261="","",'True_Odds_Calculator_2-way'!B261)</f>
        <v>1.46</v>
      </c>
      <c r="C260" s="4">
        <f t="shared" si="16"/>
        <v>4.9895010498949954E-2</v>
      </c>
      <c r="D260" s="4">
        <f t="shared" si="18"/>
        <v>2.9410380826349063</v>
      </c>
      <c r="E260" s="4">
        <f t="shared" si="19"/>
        <v>1.5151882433149002</v>
      </c>
      <c r="G260" s="4">
        <f t="shared" si="17"/>
        <v>1.04989501049895</v>
      </c>
    </row>
    <row r="261" spans="1:7" x14ac:dyDescent="0.2">
      <c r="A261" s="4">
        <f>IF('True_Odds_Calculator_2-way'!A262="","",'True_Odds_Calculator_2-way'!A262)</f>
        <v>2.37</v>
      </c>
      <c r="B261" s="4">
        <f>IF('True_Odds_Calculator_2-way'!B262="","",'True_Odds_Calculator_2-way'!B262)</f>
        <v>1.58</v>
      </c>
      <c r="C261" s="4">
        <f t="shared" si="16"/>
        <v>5.4852320675105481E-2</v>
      </c>
      <c r="D261" s="4">
        <f t="shared" si="18"/>
        <v>2.53475935828877</v>
      </c>
      <c r="E261" s="4">
        <f t="shared" si="19"/>
        <v>1.6515679442508711</v>
      </c>
      <c r="G261" s="4">
        <f t="shared" si="17"/>
        <v>1.0548523206751055</v>
      </c>
    </row>
    <row r="262" spans="1:7" x14ac:dyDescent="0.2">
      <c r="A262" s="4">
        <f>IF('True_Odds_Calculator_2-way'!A263="","",'True_Odds_Calculator_2-way'!A263)</f>
        <v>2.48</v>
      </c>
      <c r="B262" s="4">
        <f>IF('True_Odds_Calculator_2-way'!B263="","",'True_Odds_Calculator_2-way'!B263)</f>
        <v>1.54</v>
      </c>
      <c r="C262" s="4">
        <f t="shared" si="16"/>
        <v>5.2576455802262334E-2</v>
      </c>
      <c r="D262" s="4">
        <f t="shared" si="18"/>
        <v>2.6529591553209224</v>
      </c>
      <c r="E262" s="4">
        <f t="shared" si="19"/>
        <v>1.6049756261556565</v>
      </c>
      <c r="G262" s="4">
        <f t="shared" si="17"/>
        <v>1.0525764558022623</v>
      </c>
    </row>
    <row r="263" spans="1:7" x14ac:dyDescent="0.2">
      <c r="A263" s="4">
        <f>IF('True_Odds_Calculator_2-way'!A264="","",'True_Odds_Calculator_2-way'!A264)</f>
        <v>2.2200000000000002</v>
      </c>
      <c r="B263" s="4">
        <f>IF('True_Odds_Calculator_2-way'!B264="","",'True_Odds_Calculator_2-way'!B264)</f>
        <v>1.73</v>
      </c>
      <c r="C263" s="4">
        <f t="shared" si="16"/>
        <v>2.8485132531375301E-2</v>
      </c>
      <c r="D263" s="4">
        <f t="shared" si="18"/>
        <v>2.2924849280725841</v>
      </c>
      <c r="E263" s="4">
        <f t="shared" si="19"/>
        <v>1.7737034129219971</v>
      </c>
      <c r="G263" s="4">
        <f t="shared" si="17"/>
        <v>1.0284851325313753</v>
      </c>
    </row>
    <row r="264" spans="1:7" x14ac:dyDescent="0.2">
      <c r="A264" s="4">
        <f>IF('True_Odds_Calculator_2-way'!A265="","",'True_Odds_Calculator_2-way'!A265)</f>
        <v>1.61</v>
      </c>
      <c r="B264" s="4">
        <f>IF('True_Odds_Calculator_2-way'!B265="","",'True_Odds_Calculator_2-way'!B265)</f>
        <v>2.44</v>
      </c>
      <c r="C264" s="4">
        <f t="shared" si="16"/>
        <v>3.0954077996130813E-2</v>
      </c>
      <c r="D264" s="4">
        <f t="shared" si="18"/>
        <v>1.6511432414256895</v>
      </c>
      <c r="E264" s="4">
        <f t="shared" si="19"/>
        <v>2.5357603924606251</v>
      </c>
      <c r="G264" s="4">
        <f t="shared" si="17"/>
        <v>1.0309540779961308</v>
      </c>
    </row>
    <row r="265" spans="1:7" x14ac:dyDescent="0.2">
      <c r="A265" s="4">
        <f>IF('True_Odds_Calculator_2-way'!A266="","",'True_Odds_Calculator_2-way'!A266)</f>
        <v>1.6</v>
      </c>
      <c r="B265" s="4">
        <f>IF('True_Odds_Calculator_2-way'!B266="","",'True_Odds_Calculator_2-way'!B266)</f>
        <v>2.46</v>
      </c>
      <c r="C265" s="4">
        <f t="shared" si="16"/>
        <v>3.1504065040650397E-2</v>
      </c>
      <c r="D265" s="4">
        <f t="shared" si="18"/>
        <v>1.6413678065054211</v>
      </c>
      <c r="E265" s="4">
        <f t="shared" si="19"/>
        <v>2.5591677503250976</v>
      </c>
      <c r="G265" s="4">
        <f t="shared" si="17"/>
        <v>1.0315040650406504</v>
      </c>
    </row>
    <row r="266" spans="1:7" x14ac:dyDescent="0.2">
      <c r="A266" s="4">
        <f>IF('True_Odds_Calculator_2-way'!A267="","",'True_Odds_Calculator_2-way'!A267)</f>
        <v>2.5499999999999998</v>
      </c>
      <c r="B266" s="4">
        <f>IF('True_Odds_Calculator_2-way'!B267="","",'True_Odds_Calculator_2-way'!B267)</f>
        <v>1.55</v>
      </c>
      <c r="C266" s="4">
        <f t="shared" si="16"/>
        <v>3.7318153067678717E-2</v>
      </c>
      <c r="D266" s="4">
        <f t="shared" si="18"/>
        <v>2.6773920406435225</v>
      </c>
      <c r="E266" s="4">
        <f t="shared" si="19"/>
        <v>1.596163553760727</v>
      </c>
      <c r="G266" s="4">
        <f t="shared" si="17"/>
        <v>1.0373181530676787</v>
      </c>
    </row>
    <row r="267" spans="1:7" x14ac:dyDescent="0.2">
      <c r="A267" s="4">
        <f>IF('True_Odds_Calculator_2-way'!A268="","",'True_Odds_Calculator_2-way'!A268)</f>
        <v>1.66</v>
      </c>
      <c r="B267" s="4">
        <f>IF('True_Odds_Calculator_2-way'!B268="","",'True_Odds_Calculator_2-way'!B268)</f>
        <v>2.3199999999999998</v>
      </c>
      <c r="C267" s="4">
        <f t="shared" si="16"/>
        <v>3.3444121312837582E-2</v>
      </c>
      <c r="D267" s="4">
        <f t="shared" si="18"/>
        <v>1.707394928178755</v>
      </c>
      <c r="E267" s="4">
        <f t="shared" si="19"/>
        <v>2.4136375031336175</v>
      </c>
      <c r="G267" s="4">
        <f t="shared" si="17"/>
        <v>1.0334441213128376</v>
      </c>
    </row>
    <row r="268" spans="1:7" x14ac:dyDescent="0.2">
      <c r="A268" s="4">
        <f>IF('True_Odds_Calculator_2-way'!A269="","",'True_Odds_Calculator_2-way'!A269)</f>
        <v>1.64</v>
      </c>
      <c r="B268" s="4">
        <f>IF('True_Odds_Calculator_2-way'!B269="","",'True_Odds_Calculator_2-way'!B269)</f>
        <v>2.36</v>
      </c>
      <c r="C268" s="4">
        <f t="shared" si="16"/>
        <v>3.3484911120297722E-2</v>
      </c>
      <c r="D268" s="4">
        <f t="shared" si="18"/>
        <v>1.6863018473335656</v>
      </c>
      <c r="E268" s="4">
        <f t="shared" si="19"/>
        <v>2.4570848146267141</v>
      </c>
      <c r="G268" s="4">
        <f t="shared" si="17"/>
        <v>1.0334849111202977</v>
      </c>
    </row>
    <row r="269" spans="1:7" x14ac:dyDescent="0.2">
      <c r="A269" s="4">
        <f>IF('True_Odds_Calculator_2-way'!A270="","",'True_Odds_Calculator_2-way'!A270)</f>
        <v>1.81</v>
      </c>
      <c r="B269" s="4">
        <f>IF('True_Odds_Calculator_2-way'!B270="","",'True_Odds_Calculator_2-way'!B270)</f>
        <v>2.08</v>
      </c>
      <c r="C269" s="4">
        <f t="shared" si="16"/>
        <v>3.3255418614534626E-2</v>
      </c>
      <c r="D269" s="4">
        <f t="shared" si="18"/>
        <v>1.8661643699811639</v>
      </c>
      <c r="E269" s="4">
        <f t="shared" si="19"/>
        <v>2.1545152798443401</v>
      </c>
      <c r="G269" s="4">
        <f t="shared" si="17"/>
        <v>1.0332554186145346</v>
      </c>
    </row>
    <row r="270" spans="1:7" x14ac:dyDescent="0.2">
      <c r="A270" s="4">
        <f>IF('True_Odds_Calculator_2-way'!A271="","",'True_Odds_Calculator_2-way'!A271)</f>
        <v>2.11</v>
      </c>
      <c r="B270" s="4">
        <f>IF('True_Odds_Calculator_2-way'!B271="","",'True_Odds_Calculator_2-way'!B271)</f>
        <v>1.76</v>
      </c>
      <c r="C270" s="4">
        <f t="shared" si="16"/>
        <v>4.2115467470917878E-2</v>
      </c>
      <c r="D270" s="4">
        <f t="shared" si="18"/>
        <v>2.208110357949816</v>
      </c>
      <c r="E270" s="4">
        <f t="shared" si="19"/>
        <v>1.8277389506841228</v>
      </c>
      <c r="G270" s="4">
        <f t="shared" si="17"/>
        <v>1.0421154674709179</v>
      </c>
    </row>
    <row r="271" spans="1:7" x14ac:dyDescent="0.2">
      <c r="A271" s="4">
        <f>IF('True_Odds_Calculator_2-way'!A272="","",'True_Odds_Calculator_2-way'!A272)</f>
        <v>1.95</v>
      </c>
      <c r="B271" s="4">
        <f>IF('True_Odds_Calculator_2-way'!B272="","",'True_Odds_Calculator_2-way'!B272)</f>
        <v>1.9</v>
      </c>
      <c r="C271" s="4">
        <f t="shared" si="16"/>
        <v>3.9136302294197067E-2</v>
      </c>
      <c r="D271" s="4">
        <f t="shared" si="18"/>
        <v>2.027359781121751</v>
      </c>
      <c r="E271" s="4">
        <f t="shared" si="19"/>
        <v>1.9733688415446073</v>
      </c>
      <c r="G271" s="4">
        <f t="shared" si="17"/>
        <v>1.0391363022941971</v>
      </c>
    </row>
    <row r="272" spans="1:7" x14ac:dyDescent="0.2">
      <c r="A272" s="4">
        <f>IF('True_Odds_Calculator_2-way'!A273="","",'True_Odds_Calculator_2-way'!A273)</f>
        <v>2.4300000000000002</v>
      </c>
      <c r="B272" s="4">
        <f>IF('True_Odds_Calculator_2-way'!B273="","",'True_Odds_Calculator_2-way'!B273)</f>
        <v>1.58</v>
      </c>
      <c r="C272" s="4">
        <f t="shared" si="16"/>
        <v>4.4434026149919204E-2</v>
      </c>
      <c r="D272" s="4">
        <f t="shared" si="18"/>
        <v>2.5686759884926742</v>
      </c>
      <c r="E272" s="4">
        <f t="shared" si="19"/>
        <v>1.6374802746620036</v>
      </c>
      <c r="G272" s="4">
        <f t="shared" si="17"/>
        <v>1.0444340261499192</v>
      </c>
    </row>
    <row r="273" spans="1:7" x14ac:dyDescent="0.2">
      <c r="A273" s="4">
        <f>IF('True_Odds_Calculator_2-way'!A274="","",'True_Odds_Calculator_2-way'!A274)</f>
        <v>1.93</v>
      </c>
      <c r="B273" s="4">
        <f>IF('True_Odds_Calculator_2-way'!B274="","",'True_Odds_Calculator_2-way'!B274)</f>
        <v>1.92</v>
      </c>
      <c r="C273" s="4">
        <f t="shared" si="16"/>
        <v>3.8968048359240282E-2</v>
      </c>
      <c r="D273" s="4">
        <f t="shared" si="18"/>
        <v>2.0054118411083453</v>
      </c>
      <c r="E273" s="4">
        <f t="shared" si="19"/>
        <v>1.9946172892668752</v>
      </c>
      <c r="G273" s="4">
        <f t="shared" si="17"/>
        <v>1.0389680483592403</v>
      </c>
    </row>
    <row r="274" spans="1:7" x14ac:dyDescent="0.2">
      <c r="A274" s="4">
        <f>IF('True_Odds_Calculator_2-way'!A275="","",'True_Odds_Calculator_2-way'!A275)</f>
        <v>1.96</v>
      </c>
      <c r="B274" s="4">
        <f>IF('True_Odds_Calculator_2-way'!B275="","",'True_Odds_Calculator_2-way'!B275)</f>
        <v>1.88</v>
      </c>
      <c r="C274" s="4">
        <f t="shared" si="16"/>
        <v>4.2118975249674229E-2</v>
      </c>
      <c r="D274" s="4">
        <f t="shared" si="18"/>
        <v>2.044385264092321</v>
      </c>
      <c r="E274" s="4">
        <f t="shared" si="19"/>
        <v>1.9575010624734379</v>
      </c>
      <c r="G274" s="4">
        <f t="shared" si="17"/>
        <v>1.0421189752496742</v>
      </c>
    </row>
    <row r="275" spans="1:7" x14ac:dyDescent="0.2">
      <c r="A275" s="4">
        <f>IF('True_Odds_Calculator_2-way'!A276="","",'True_Odds_Calculator_2-way'!A276)</f>
        <v>2.04</v>
      </c>
      <c r="B275" s="4">
        <f>IF('True_Odds_Calculator_2-way'!B276="","",'True_Odds_Calculator_2-way'!B276)</f>
        <v>1.78</v>
      </c>
      <c r="C275" s="4">
        <f t="shared" si="16"/>
        <v>5.1993831240361388E-2</v>
      </c>
      <c r="D275" s="4">
        <f t="shared" si="18"/>
        <v>2.1542477456098719</v>
      </c>
      <c r="E275" s="4">
        <f t="shared" si="19"/>
        <v>1.8663651315789476</v>
      </c>
      <c r="G275" s="4">
        <f t="shared" si="17"/>
        <v>1.0519938312403614</v>
      </c>
    </row>
    <row r="276" spans="1:7" x14ac:dyDescent="0.2">
      <c r="A276" s="4">
        <f>IF('True_Odds_Calculator_2-way'!A277="","",'True_Odds_Calculator_2-way'!A277)</f>
        <v>2.2200000000000002</v>
      </c>
      <c r="B276" s="4">
        <f>IF('True_Odds_Calculator_2-way'!B277="","",'True_Odds_Calculator_2-way'!B277)</f>
        <v>1.66</v>
      </c>
      <c r="C276" s="4">
        <f t="shared" si="16"/>
        <v>5.2860089004667321E-2</v>
      </c>
      <c r="D276" s="4">
        <f t="shared" si="18"/>
        <v>2.3583770638679127</v>
      </c>
      <c r="E276" s="4">
        <f t="shared" si="19"/>
        <v>1.7361726184867614</v>
      </c>
      <c r="G276" s="4">
        <f t="shared" si="17"/>
        <v>1.0528600890046673</v>
      </c>
    </row>
    <row r="277" spans="1:7" x14ac:dyDescent="0.2">
      <c r="A277" s="4">
        <f>IF('True_Odds_Calculator_2-way'!A278="","",'True_Odds_Calculator_2-way'!A278)</f>
        <v>1.98</v>
      </c>
      <c r="B277" s="4">
        <f>IF('True_Odds_Calculator_2-way'!B278="","",'True_Odds_Calculator_2-way'!B278)</f>
        <v>1.85</v>
      </c>
      <c r="C277" s="4">
        <f t="shared" si="16"/>
        <v>4.5591045591045543E-2</v>
      </c>
      <c r="D277" s="4">
        <f t="shared" si="18"/>
        <v>2.0735918482875744</v>
      </c>
      <c r="E277" s="4">
        <f t="shared" si="19"/>
        <v>1.931452675982072</v>
      </c>
      <c r="G277" s="4">
        <f t="shared" si="17"/>
        <v>1.0455910455910455</v>
      </c>
    </row>
    <row r="278" spans="1:7" x14ac:dyDescent="0.2">
      <c r="A278" s="4">
        <f>IF('True_Odds_Calculator_2-way'!A279="","",'True_Odds_Calculator_2-way'!A279)</f>
        <v>1.88</v>
      </c>
      <c r="B278" s="4">
        <f>IF('True_Odds_Calculator_2-way'!B279="","",'True_Odds_Calculator_2-way'!B279)</f>
        <v>1.93</v>
      </c>
      <c r="C278" s="4">
        <f t="shared" si="16"/>
        <v>5.0049608642928067E-2</v>
      </c>
      <c r="D278" s="4">
        <f t="shared" si="18"/>
        <v>1.9728142670726401</v>
      </c>
      <c r="E278" s="4">
        <f t="shared" si="19"/>
        <v>2.027945450480662</v>
      </c>
      <c r="G278" s="4">
        <f t="shared" si="17"/>
        <v>1.0500496086429281</v>
      </c>
    </row>
    <row r="279" spans="1:7" x14ac:dyDescent="0.2">
      <c r="A279" s="4">
        <f>IF('True_Odds_Calculator_2-way'!A280="","",'True_Odds_Calculator_2-way'!A280)</f>
        <v>1.86</v>
      </c>
      <c r="B279" s="4">
        <f>IF('True_Odds_Calculator_2-way'!B280="","",'True_Odds_Calculator_2-way'!B280)</f>
        <v>1.96</v>
      </c>
      <c r="C279" s="4">
        <f t="shared" si="16"/>
        <v>4.7838490234803466E-2</v>
      </c>
      <c r="D279" s="4">
        <f t="shared" si="18"/>
        <v>1.9466040153780435</v>
      </c>
      <c r="E279" s="4">
        <f t="shared" si="19"/>
        <v>2.0564079422382671</v>
      </c>
      <c r="G279" s="4">
        <f t="shared" si="17"/>
        <v>1.0478384902348035</v>
      </c>
    </row>
    <row r="280" spans="1:7" x14ac:dyDescent="0.2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2.11</v>
      </c>
      <c r="C280" s="4">
        <f t="shared" si="16"/>
        <v>6.2168943406746724E-2</v>
      </c>
      <c r="D280" s="4">
        <f t="shared" si="18"/>
        <v>1.7948461346009508</v>
      </c>
      <c r="E280" s="4">
        <f t="shared" si="19"/>
        <v>2.2581051306263773</v>
      </c>
      <c r="G280" s="4">
        <f t="shared" si="17"/>
        <v>1.0621689434067467</v>
      </c>
    </row>
    <row r="281" spans="1:7" x14ac:dyDescent="0.2">
      <c r="A281" s="4">
        <f>IF('True_Odds_Calculator_2-way'!A282="","",'True_Odds_Calculator_2-way'!A282)</f>
        <v>1.88</v>
      </c>
      <c r="B281" s="4">
        <f>IF('True_Odds_Calculator_2-way'!B282="","",'True_Odds_Calculator_2-way'!B282)</f>
        <v>1.93</v>
      </c>
      <c r="C281" s="4">
        <f t="shared" si="16"/>
        <v>5.0049608642928067E-2</v>
      </c>
      <c r="D281" s="4">
        <f t="shared" si="18"/>
        <v>1.9728142670726401</v>
      </c>
      <c r="E281" s="4">
        <f t="shared" si="19"/>
        <v>2.027945450480662</v>
      </c>
      <c r="G281" s="4">
        <f t="shared" si="17"/>
        <v>1.0500496086429281</v>
      </c>
    </row>
    <row r="282" spans="1:7" x14ac:dyDescent="0.2">
      <c r="A282" s="4">
        <f>IF('True_Odds_Calculator_2-way'!A283="","",'True_Odds_Calculator_2-way'!A283)</f>
        <v>2.2000000000000002</v>
      </c>
      <c r="B282" s="4">
        <f>IF('True_Odds_Calculator_2-way'!B283="","",'True_Odds_Calculator_2-way'!B283)</f>
        <v>1.74</v>
      </c>
      <c r="C282" s="4">
        <f t="shared" si="16"/>
        <v>2.925809822361547E-2</v>
      </c>
      <c r="D282" s="4">
        <f t="shared" si="18"/>
        <v>2.2731591448931119</v>
      </c>
      <c r="E282" s="4">
        <f t="shared" si="19"/>
        <v>1.78544776119403</v>
      </c>
      <c r="G282" s="4">
        <f t="shared" si="17"/>
        <v>1.0292580982236155</v>
      </c>
    </row>
    <row r="283" spans="1:7" x14ac:dyDescent="0.2">
      <c r="A283" s="4">
        <f>IF('True_Odds_Calculator_2-way'!A284="","",'True_Odds_Calculator_2-way'!A284)</f>
        <v>2.61</v>
      </c>
      <c r="B283" s="4">
        <f>IF('True_Odds_Calculator_2-way'!B284="","",'True_Odds_Calculator_2-way'!B284)</f>
        <v>1.55</v>
      </c>
      <c r="C283" s="4">
        <f t="shared" si="16"/>
        <v>2.830305277468792E-2</v>
      </c>
      <c r="D283" s="4">
        <f t="shared" si="18"/>
        <v>2.7100988109194435</v>
      </c>
      <c r="E283" s="4">
        <f t="shared" si="19"/>
        <v>1.58476153168152</v>
      </c>
      <c r="G283" s="4">
        <f t="shared" si="17"/>
        <v>1.0283030527746879</v>
      </c>
    </row>
    <row r="284" spans="1:7" x14ac:dyDescent="0.2">
      <c r="A284" s="4">
        <f>IF('True_Odds_Calculator_2-way'!A285="","",'True_Odds_Calculator_2-way'!A285)</f>
        <v>2.23</v>
      </c>
      <c r="B284" s="4">
        <f>IF('True_Odds_Calculator_2-way'!B285="","",'True_Odds_Calculator_2-way'!B285)</f>
        <v>1.72</v>
      </c>
      <c r="C284" s="4">
        <f t="shared" si="16"/>
        <v>2.982584211075201E-2</v>
      </c>
      <c r="D284" s="4">
        <f t="shared" si="18"/>
        <v>2.3067115708443593</v>
      </c>
      <c r="E284" s="4">
        <f t="shared" si="19"/>
        <v>1.7652798232695142</v>
      </c>
      <c r="G284" s="4">
        <f t="shared" si="17"/>
        <v>1.029825842110752</v>
      </c>
    </row>
    <row r="285" spans="1:7" x14ac:dyDescent="0.2">
      <c r="A285" s="4">
        <f>IF('True_Odds_Calculator_2-way'!A286="","",'True_Odds_Calculator_2-way'!A286)</f>
        <v>1.61</v>
      </c>
      <c r="B285" s="4">
        <f>IF('True_Odds_Calculator_2-way'!B286="","",'True_Odds_Calculator_2-way'!B286)</f>
        <v>2.44</v>
      </c>
      <c r="C285" s="4">
        <f t="shared" si="16"/>
        <v>3.0954077996130813E-2</v>
      </c>
      <c r="D285" s="4">
        <f t="shared" si="18"/>
        <v>1.6511432414256895</v>
      </c>
      <c r="E285" s="4">
        <f t="shared" si="19"/>
        <v>2.5357603924606251</v>
      </c>
      <c r="G285" s="4">
        <f t="shared" si="17"/>
        <v>1.0309540779961308</v>
      </c>
    </row>
    <row r="286" spans="1:7" x14ac:dyDescent="0.2">
      <c r="A286" s="4">
        <f>IF('True_Odds_Calculator_2-way'!A287="","",'True_Odds_Calculator_2-way'!A287)</f>
        <v>2.91</v>
      </c>
      <c r="B286" s="4">
        <f>IF('True_Odds_Calculator_2-way'!B287="","",'True_Odds_Calculator_2-way'!B287)</f>
        <v>1.43</v>
      </c>
      <c r="C286" s="4">
        <f t="shared" si="16"/>
        <v>4.2943310984548067E-2</v>
      </c>
      <c r="D286" s="4">
        <f t="shared" si="18"/>
        <v>3.1039421176295079</v>
      </c>
      <c r="E286" s="4">
        <f t="shared" si="19"/>
        <v>1.4752982468579936</v>
      </c>
      <c r="G286" s="4">
        <f t="shared" si="17"/>
        <v>1.0429433109845481</v>
      </c>
    </row>
    <row r="287" spans="1:7" x14ac:dyDescent="0.2">
      <c r="A287" s="4">
        <f>IF('True_Odds_Calculator_2-way'!A288="","",'True_Odds_Calculator_2-way'!A288)</f>
        <v>2.76</v>
      </c>
      <c r="B287" s="4">
        <f>IF('True_Odds_Calculator_2-way'!B288="","",'True_Odds_Calculator_2-way'!B288)</f>
        <v>1.48</v>
      </c>
      <c r="C287" s="4">
        <f t="shared" si="16"/>
        <v>3.7994516255385857E-2</v>
      </c>
      <c r="D287" s="4">
        <f t="shared" si="18"/>
        <v>2.9127210496292069</v>
      </c>
      <c r="E287" s="4">
        <f t="shared" si="19"/>
        <v>1.5228153892036982</v>
      </c>
      <c r="G287" s="4">
        <f t="shared" si="17"/>
        <v>1.0379945162553859</v>
      </c>
    </row>
    <row r="288" spans="1:7" x14ac:dyDescent="0.2">
      <c r="A288" s="4">
        <f>IF('True_Odds_Calculator_2-way'!A289="","",'True_Odds_Calculator_2-way'!A289)</f>
        <v>2.04</v>
      </c>
      <c r="B288" s="4">
        <f>IF('True_Odds_Calculator_2-way'!B289="","",'True_Odds_Calculator_2-way'!B289)</f>
        <v>1.84</v>
      </c>
      <c r="C288" s="4">
        <f t="shared" si="16"/>
        <v>3.3674339300937772E-2</v>
      </c>
      <c r="D288" s="4">
        <f t="shared" si="18"/>
        <v>2.1125619090499774</v>
      </c>
      <c r="E288" s="4">
        <f t="shared" si="19"/>
        <v>1.8988263860785108</v>
      </c>
      <c r="G288" s="4">
        <f t="shared" si="17"/>
        <v>1.0336743393009378</v>
      </c>
    </row>
    <row r="289" spans="1:7" x14ac:dyDescent="0.2">
      <c r="A289" s="4">
        <f>IF('True_Odds_Calculator_2-way'!A290="","",'True_Odds_Calculator_2-way'!A290)</f>
        <v>2.62</v>
      </c>
      <c r="B289" s="4">
        <f>IF('True_Odds_Calculator_2-way'!B290="","",'True_Odds_Calculator_2-way'!B290)</f>
        <v>1.52</v>
      </c>
      <c r="C289" s="4">
        <f t="shared" si="16"/>
        <v>3.9574126155082379E-2</v>
      </c>
      <c r="D289" s="4">
        <f t="shared" si="18"/>
        <v>2.7632528448515128</v>
      </c>
      <c r="E289" s="4">
        <f t="shared" si="19"/>
        <v>1.5671336376515033</v>
      </c>
      <c r="G289" s="4">
        <f t="shared" si="17"/>
        <v>1.0395741261550824</v>
      </c>
    </row>
    <row r="290" spans="1:7" x14ac:dyDescent="0.2">
      <c r="A290" s="4">
        <f>IF('True_Odds_Calculator_2-way'!A291="","",'True_Odds_Calculator_2-way'!A291)</f>
        <v>2.0699999999999998</v>
      </c>
      <c r="B290" s="4">
        <f>IF('True_Odds_Calculator_2-way'!B291="","",'True_Odds_Calculator_2-way'!B291)</f>
        <v>1.83</v>
      </c>
      <c r="C290" s="4">
        <f t="shared" si="16"/>
        <v>2.9539874871307603E-2</v>
      </c>
      <c r="D290" s="4">
        <f t="shared" si="18"/>
        <v>2.1352836729517204</v>
      </c>
      <c r="E290" s="4">
        <f t="shared" si="19"/>
        <v>1.8808371192373576</v>
      </c>
      <c r="G290" s="4">
        <f t="shared" si="17"/>
        <v>1.0295398748713076</v>
      </c>
    </row>
    <row r="291" spans="1:7" x14ac:dyDescent="0.2">
      <c r="A291" s="4">
        <f>IF('True_Odds_Calculator_2-way'!A292="","",'True_Odds_Calculator_2-way'!A292)</f>
        <v>1.91</v>
      </c>
      <c r="B291" s="4">
        <f>IF('True_Odds_Calculator_2-way'!B292="","",'True_Odds_Calculator_2-way'!B292)</f>
        <v>1.98</v>
      </c>
      <c r="C291" s="4">
        <f t="shared" si="16"/>
        <v>2.861071447458885E-2</v>
      </c>
      <c r="D291" s="4">
        <f t="shared" si="18"/>
        <v>1.9636533568721115</v>
      </c>
      <c r="E291" s="4">
        <f t="shared" si="19"/>
        <v>2.0377175494369308</v>
      </c>
      <c r="G291" s="4">
        <f t="shared" si="17"/>
        <v>1.0286107144745888</v>
      </c>
    </row>
    <row r="292" spans="1:7" x14ac:dyDescent="0.2">
      <c r="A292" s="4">
        <f>IF('True_Odds_Calculator_2-way'!A293="","",'True_Odds_Calculator_2-way'!A293)</f>
        <v>1.88</v>
      </c>
      <c r="B292" s="4">
        <f>IF('True_Odds_Calculator_2-way'!B293="","",'True_Odds_Calculator_2-way'!B293)</f>
        <v>2.0099999999999998</v>
      </c>
      <c r="C292" s="4">
        <f t="shared" si="16"/>
        <v>2.9427331427966497E-2</v>
      </c>
      <c r="D292" s="4">
        <f t="shared" si="18"/>
        <v>1.9334834220221038</v>
      </c>
      <c r="E292" s="4">
        <f t="shared" si="19"/>
        <v>2.0712563034422273</v>
      </c>
      <c r="G292" s="4">
        <f t="shared" si="17"/>
        <v>1.0294273314279665</v>
      </c>
    </row>
    <row r="293" spans="1:7" x14ac:dyDescent="0.2">
      <c r="A293" s="4">
        <f>IF('True_Odds_Calculator_2-way'!A294="","",'True_Odds_Calculator_2-way'!A294)</f>
        <v>1.68</v>
      </c>
      <c r="B293" s="4">
        <f>IF('True_Odds_Calculator_2-way'!B294="","",'True_Odds_Calculator_2-way'!B294)</f>
        <v>2.2799999999999998</v>
      </c>
      <c r="C293" s="4">
        <f t="shared" si="16"/>
        <v>3.383458646616555E-2</v>
      </c>
      <c r="D293" s="4">
        <f t="shared" si="18"/>
        <v>1.7291440953412784</v>
      </c>
      <c r="E293" s="4">
        <f t="shared" si="19"/>
        <v>2.3714710252600297</v>
      </c>
      <c r="G293" s="4">
        <f t="shared" si="17"/>
        <v>1.0338345864661656</v>
      </c>
    </row>
    <row r="294" spans="1:7" x14ac:dyDescent="0.2">
      <c r="A294" s="4">
        <f>IF('True_Odds_Calculator_2-way'!A295="","",'True_Odds_Calculator_2-way'!A295)</f>
        <v>1.9</v>
      </c>
      <c r="B294" s="4">
        <f>IF('True_Odds_Calculator_2-way'!B295="","",'True_Odds_Calculator_2-way'!B295)</f>
        <v>1.99</v>
      </c>
      <c r="C294" s="4">
        <f t="shared" si="16"/>
        <v>2.8828352287754377E-2</v>
      </c>
      <c r="D294" s="4">
        <f t="shared" si="18"/>
        <v>1.9535003874967702</v>
      </c>
      <c r="E294" s="4">
        <f t="shared" si="19"/>
        <v>2.0487672717420748</v>
      </c>
      <c r="G294" s="4">
        <f t="shared" si="17"/>
        <v>1.0288283522877544</v>
      </c>
    </row>
    <row r="295" spans="1:7" x14ac:dyDescent="0.2">
      <c r="A295" s="4">
        <f>IF('True_Odds_Calculator_2-way'!A296="","",'True_Odds_Calculator_2-way'!A296)</f>
        <v>1.48</v>
      </c>
      <c r="B295" s="4">
        <f>IF('True_Odds_Calculator_2-way'!B296="","",'True_Odds_Calculator_2-way'!B296)</f>
        <v>2.8</v>
      </c>
      <c r="C295" s="4">
        <f t="shared" si="16"/>
        <v>3.2818532818532864E-2</v>
      </c>
      <c r="D295" s="4">
        <f t="shared" si="18"/>
        <v>1.5168374816983896</v>
      </c>
      <c r="E295" s="4">
        <f t="shared" si="19"/>
        <v>2.9348441926345612</v>
      </c>
      <c r="G295" s="4">
        <f t="shared" si="17"/>
        <v>1.0328185328185329</v>
      </c>
    </row>
    <row r="296" spans="1:7" x14ac:dyDescent="0.2">
      <c r="A296" s="4">
        <f>IF('True_Odds_Calculator_2-way'!A297="","",'True_Odds_Calculator_2-way'!A297)</f>
        <v>1.75</v>
      </c>
      <c r="B296" s="4">
        <f>IF('True_Odds_Calculator_2-way'!B297="","",'True_Odds_Calculator_2-way'!B297)</f>
        <v>2.1800000000000002</v>
      </c>
      <c r="C296" s="4">
        <f t="shared" si="16"/>
        <v>3.0144167758846541E-2</v>
      </c>
      <c r="D296" s="4">
        <f t="shared" si="18"/>
        <v>1.797408716136631</v>
      </c>
      <c r="E296" s="4">
        <f t="shared" si="19"/>
        <v>2.2540620384047267</v>
      </c>
      <c r="G296" s="4">
        <f t="shared" si="17"/>
        <v>1.0301441677588465</v>
      </c>
    </row>
    <row r="297" spans="1:7" x14ac:dyDescent="0.2">
      <c r="A297" s="4">
        <f>IF('True_Odds_Calculator_2-way'!A298="","",'True_Odds_Calculator_2-way'!A298)</f>
        <v>1.9</v>
      </c>
      <c r="B297" s="4">
        <f>IF('True_Odds_Calculator_2-way'!B298="","",'True_Odds_Calculator_2-way'!B298)</f>
        <v>1.99</v>
      </c>
      <c r="C297" s="4">
        <f t="shared" si="16"/>
        <v>2.8828352287754377E-2</v>
      </c>
      <c r="D297" s="4">
        <f t="shared" si="18"/>
        <v>1.9535003874967702</v>
      </c>
      <c r="E297" s="4">
        <f t="shared" si="19"/>
        <v>2.0487672717420748</v>
      </c>
      <c r="G297" s="4">
        <f t="shared" si="17"/>
        <v>1.0288283522877544</v>
      </c>
    </row>
    <row r="298" spans="1:7" x14ac:dyDescent="0.2">
      <c r="A298" s="4">
        <f>IF('True_Odds_Calculator_2-way'!A299="","",'True_Odds_Calculator_2-way'!A299)</f>
        <v>1.79</v>
      </c>
      <c r="B298" s="4">
        <f>IF('True_Odds_Calculator_2-way'!B299="","",'True_Odds_Calculator_2-way'!B299)</f>
        <v>2.11</v>
      </c>
      <c r="C298" s="4">
        <f t="shared" si="16"/>
        <v>3.2592867166194583E-2</v>
      </c>
      <c r="D298" s="4">
        <f t="shared" si="18"/>
        <v>1.8437843247333352</v>
      </c>
      <c r="E298" s="4">
        <f t="shared" si="19"/>
        <v>2.1851369724319478</v>
      </c>
      <c r="G298" s="4">
        <f t="shared" si="17"/>
        <v>1.0325928671661946</v>
      </c>
    </row>
    <row r="299" spans="1:7" x14ac:dyDescent="0.2">
      <c r="A299" s="4">
        <f>IF('True_Odds_Calculator_2-way'!A300="","",'True_Odds_Calculator_2-way'!A300)</f>
        <v>1.63</v>
      </c>
      <c r="B299" s="4">
        <f>IF('True_Odds_Calculator_2-way'!B300="","",'True_Odds_Calculator_2-way'!B300)</f>
        <v>2.37</v>
      </c>
      <c r="C299" s="4">
        <f t="shared" si="16"/>
        <v>3.5437860785379582E-2</v>
      </c>
      <c r="D299" s="4">
        <f t="shared" si="18"/>
        <v>1.6784775477395666</v>
      </c>
      <c r="E299" s="4">
        <f t="shared" si="19"/>
        <v>2.4738881239793793</v>
      </c>
      <c r="G299" s="4">
        <f t="shared" si="17"/>
        <v>1.0354378607853796</v>
      </c>
    </row>
    <row r="300" spans="1:7" x14ac:dyDescent="0.2">
      <c r="A300" s="4">
        <f>IF('True_Odds_Calculator_2-way'!A301="","",'True_Odds_Calculator_2-way'!A301)</f>
        <v>2.35</v>
      </c>
      <c r="B300" s="4">
        <f>IF('True_Odds_Calculator_2-way'!B301="","",'True_Odds_Calculator_2-way'!B301)</f>
        <v>1.65</v>
      </c>
      <c r="C300" s="4">
        <f t="shared" si="16"/>
        <v>3.1592520954223158E-2</v>
      </c>
      <c r="D300" s="4">
        <f t="shared" si="18"/>
        <v>2.4405979543666407</v>
      </c>
      <c r="E300" s="4">
        <f t="shared" si="19"/>
        <v>1.6941561987984708</v>
      </c>
      <c r="G300" s="4">
        <f t="shared" si="17"/>
        <v>1.0315925209542232</v>
      </c>
    </row>
    <row r="301" spans="1:7" x14ac:dyDescent="0.2">
      <c r="A301" s="4">
        <f>IF('True_Odds_Calculator_2-way'!A302="","",'True_Odds_Calculator_2-way'!A302)</f>
        <v>1.58</v>
      </c>
      <c r="B301" s="4">
        <f>IF('True_Odds_Calculator_2-way'!B302="","",'True_Odds_Calculator_2-way'!B302)</f>
        <v>2.52</v>
      </c>
      <c r="C301" s="4">
        <f t="shared" si="16"/>
        <v>2.9736789230460081E-2</v>
      </c>
      <c r="D301" s="4">
        <f t="shared" si="18"/>
        <v>1.6180104031209364</v>
      </c>
      <c r="E301" s="4">
        <f t="shared" si="19"/>
        <v>2.618095739084692</v>
      </c>
      <c r="G301" s="4">
        <f t="shared" si="17"/>
        <v>1.0297367892304601</v>
      </c>
    </row>
    <row r="302" spans="1:7" x14ac:dyDescent="0.2">
      <c r="A302" s="4">
        <f>IF('True_Odds_Calculator_2-way'!A303="","",'True_Odds_Calculator_2-way'!A303)</f>
        <v>1.95</v>
      </c>
      <c r="B302" s="4">
        <f>IF('True_Odds_Calculator_2-way'!B303="","",'True_Odds_Calculator_2-way'!B303)</f>
        <v>1.95</v>
      </c>
      <c r="C302" s="4">
        <f t="shared" si="16"/>
        <v>2.5641025641025772E-2</v>
      </c>
      <c r="D302" s="4">
        <f t="shared" si="18"/>
        <v>2.0000000000000004</v>
      </c>
      <c r="E302" s="4">
        <f t="shared" si="19"/>
        <v>2.0000000000000004</v>
      </c>
      <c r="G302" s="4">
        <f t="shared" si="17"/>
        <v>1.0256410256410258</v>
      </c>
    </row>
    <row r="303" spans="1:7" x14ac:dyDescent="0.2">
      <c r="A303" s="4">
        <f>IF('True_Odds_Calculator_2-way'!A304="","",'True_Odds_Calculator_2-way'!A304)</f>
        <v>2.2799999999999998</v>
      </c>
      <c r="B303" s="4">
        <f>IF('True_Odds_Calculator_2-way'!B304="","",'True_Odds_Calculator_2-way'!B304)</f>
        <v>1.68</v>
      </c>
      <c r="C303" s="4">
        <f t="shared" si="16"/>
        <v>3.383458646616555E-2</v>
      </c>
      <c r="D303" s="4">
        <f t="shared" si="18"/>
        <v>2.3714710252600297</v>
      </c>
      <c r="E303" s="4">
        <f t="shared" si="19"/>
        <v>1.7291440953412784</v>
      </c>
      <c r="G303" s="4">
        <f t="shared" si="17"/>
        <v>1.0338345864661656</v>
      </c>
    </row>
    <row r="304" spans="1:7" x14ac:dyDescent="0.2">
      <c r="A304" s="4">
        <f>IF('True_Odds_Calculator_2-way'!A305="","",'True_Odds_Calculator_2-way'!A305)</f>
        <v>2.27</v>
      </c>
      <c r="B304" s="4">
        <f>IF('True_Odds_Calculator_2-way'!B305="","",'True_Odds_Calculator_2-way'!B305)</f>
        <v>1.68</v>
      </c>
      <c r="C304" s="4">
        <f t="shared" si="16"/>
        <v>3.5766729599328695E-2</v>
      </c>
      <c r="D304" s="4">
        <f t="shared" si="18"/>
        <v>2.3660503784588656</v>
      </c>
      <c r="E304" s="4">
        <f t="shared" si="19"/>
        <v>1.7320374239258789</v>
      </c>
      <c r="G304" s="4">
        <f t="shared" si="17"/>
        <v>1.0357667295993287</v>
      </c>
    </row>
    <row r="305" spans="1:7" x14ac:dyDescent="0.2">
      <c r="A305" s="4">
        <f>IF('True_Odds_Calculator_2-way'!A306="","",'True_Odds_Calculator_2-way'!A306)</f>
        <v>1.81</v>
      </c>
      <c r="B305" s="4">
        <f>IF('True_Odds_Calculator_2-way'!B306="","",'True_Odds_Calculator_2-way'!B306)</f>
        <v>2.1</v>
      </c>
      <c r="C305" s="4">
        <f t="shared" si="16"/>
        <v>2.8676664035780064E-2</v>
      </c>
      <c r="D305" s="4">
        <f t="shared" si="18"/>
        <v>1.858225372769494</v>
      </c>
      <c r="E305" s="4">
        <f t="shared" si="19"/>
        <v>2.1651951011107946</v>
      </c>
      <c r="G305" s="4">
        <f t="shared" si="17"/>
        <v>1.0286766640357801</v>
      </c>
    </row>
    <row r="306" spans="1:7" x14ac:dyDescent="0.2">
      <c r="A306" s="4">
        <f>IF('True_Odds_Calculator_2-way'!A307="","",'True_Odds_Calculator_2-way'!A307)</f>
        <v>1.93</v>
      </c>
      <c r="B306" s="4">
        <f>IF('True_Odds_Calculator_2-way'!B307="","",'True_Odds_Calculator_2-way'!B307)</f>
        <v>1.97</v>
      </c>
      <c r="C306" s="4">
        <f t="shared" si="16"/>
        <v>2.5748928223876311E-2</v>
      </c>
      <c r="D306" s="4">
        <f t="shared" si="18"/>
        <v>1.9791780536685666</v>
      </c>
      <c r="E306" s="4">
        <f t="shared" si="19"/>
        <v>2.0212647191728026</v>
      </c>
      <c r="G306" s="4">
        <f t="shared" si="17"/>
        <v>1.0257489282238763</v>
      </c>
    </row>
    <row r="307" spans="1:7" x14ac:dyDescent="0.2">
      <c r="A307" s="4">
        <f>IF('True_Odds_Calculator_2-way'!A308="","",'True_Odds_Calculator_2-way'!A308)</f>
        <v>2.06</v>
      </c>
      <c r="B307" s="4">
        <f>IF('True_Odds_Calculator_2-way'!B308="","",'True_Odds_Calculator_2-way'!B308)</f>
        <v>1.85</v>
      </c>
      <c r="C307" s="4">
        <f t="shared" si="16"/>
        <v>2.5977433744424072E-2</v>
      </c>
      <c r="D307" s="4">
        <f t="shared" si="18"/>
        <v>2.1166342682588173</v>
      </c>
      <c r="E307" s="4">
        <f t="shared" si="19"/>
        <v>1.8955483710519774</v>
      </c>
      <c r="G307" s="4">
        <f t="shared" si="17"/>
        <v>1.0259774337444241</v>
      </c>
    </row>
    <row r="308" spans="1:7" x14ac:dyDescent="0.2">
      <c r="A308" s="4">
        <f>IF('True_Odds_Calculator_2-way'!A309="","",'True_Odds_Calculator_2-way'!A309)</f>
        <v>1.87</v>
      </c>
      <c r="B308" s="4">
        <f>IF('True_Odds_Calculator_2-way'!B309="","",'True_Odds_Calculator_2-way'!B309)</f>
        <v>2.0499999999999998</v>
      </c>
      <c r="C308" s="4">
        <f t="shared" si="16"/>
        <v>2.2564236337550447E-2</v>
      </c>
      <c r="D308" s="4">
        <f t="shared" si="18"/>
        <v>1.9103027282920144</v>
      </c>
      <c r="E308" s="4">
        <f t="shared" si="19"/>
        <v>2.0985356507458599</v>
      </c>
      <c r="G308" s="4">
        <f t="shared" si="17"/>
        <v>1.0225642363375504</v>
      </c>
    </row>
    <row r="309" spans="1:7" x14ac:dyDescent="0.2">
      <c r="A309" s="4">
        <f>IF('True_Odds_Calculator_2-way'!A310="","",'True_Odds_Calculator_2-way'!A310)</f>
        <v>2.37</v>
      </c>
      <c r="B309" s="4">
        <f>IF('True_Odds_Calculator_2-way'!B310="","",'True_Odds_Calculator_2-way'!B310)</f>
        <v>1.65</v>
      </c>
      <c r="C309" s="4">
        <f t="shared" si="16"/>
        <v>2.8001534330648337E-2</v>
      </c>
      <c r="D309" s="4">
        <f t="shared" si="18"/>
        <v>2.4513399153737665</v>
      </c>
      <c r="E309" s="4">
        <f t="shared" si="19"/>
        <v>1.6890184645286688</v>
      </c>
      <c r="G309" s="4">
        <f t="shared" si="17"/>
        <v>1.0280015343306483</v>
      </c>
    </row>
    <row r="310" spans="1:7" x14ac:dyDescent="0.2">
      <c r="A310" s="4">
        <f>IF('True_Odds_Calculator_2-way'!A311="","",'True_Odds_Calculator_2-way'!A311)</f>
        <v>1.83</v>
      </c>
      <c r="B310" s="4">
        <f>IF('True_Odds_Calculator_2-way'!B311="","",'True_Odds_Calculator_2-way'!B311)</f>
        <v>2.0699999999999998</v>
      </c>
      <c r="C310" s="4">
        <f t="shared" si="16"/>
        <v>2.9539874871307603E-2</v>
      </c>
      <c r="D310" s="4">
        <f t="shared" si="18"/>
        <v>1.8808371192373576</v>
      </c>
      <c r="E310" s="4">
        <f t="shared" si="19"/>
        <v>2.1352836729517204</v>
      </c>
      <c r="G310" s="4">
        <f t="shared" si="17"/>
        <v>1.0295398748713076</v>
      </c>
    </row>
    <row r="311" spans="1:7" x14ac:dyDescent="0.2">
      <c r="A311" s="4">
        <f>IF('True_Odds_Calculator_2-way'!A312="","",'True_Odds_Calculator_2-way'!A312)</f>
        <v>2.0699999999999998</v>
      </c>
      <c r="B311" s="4">
        <f>IF('True_Odds_Calculator_2-way'!B312="","",'True_Odds_Calculator_2-way'!B312)</f>
        <v>1.84</v>
      </c>
      <c r="C311" s="4">
        <f t="shared" si="16"/>
        <v>2.6570048309178862E-2</v>
      </c>
      <c r="D311" s="4">
        <f t="shared" si="18"/>
        <v>2.1285347043701801</v>
      </c>
      <c r="E311" s="4">
        <f t="shared" si="19"/>
        <v>1.8861047835990892</v>
      </c>
      <c r="G311" s="4">
        <f t="shared" si="17"/>
        <v>1.0265700483091789</v>
      </c>
    </row>
    <row r="312" spans="1:7" x14ac:dyDescent="0.2">
      <c r="A312" s="4">
        <f>IF('True_Odds_Calculator_2-way'!A313="","",'True_Odds_Calculator_2-way'!A313)</f>
        <v>2.34</v>
      </c>
      <c r="B312" s="4">
        <f>IF('True_Odds_Calculator_2-way'!B313="","",'True_Odds_Calculator_2-way'!B313)</f>
        <v>1.6</v>
      </c>
      <c r="C312" s="4">
        <f t="shared" si="16"/>
        <v>5.2350427350427386E-2</v>
      </c>
      <c r="D312" s="4">
        <f t="shared" si="18"/>
        <v>2.4926764314247669</v>
      </c>
      <c r="E312" s="4">
        <f t="shared" si="19"/>
        <v>1.6699375557537914</v>
      </c>
      <c r="G312" s="4">
        <f t="shared" si="17"/>
        <v>1.0523504273504274</v>
      </c>
    </row>
    <row r="313" spans="1:7" x14ac:dyDescent="0.2">
      <c r="A313" s="4">
        <f>IF('True_Odds_Calculator_2-way'!A314="","",'True_Odds_Calculator_2-way'!A314)</f>
        <v>1.83</v>
      </c>
      <c r="B313" s="4">
        <f>IF('True_Odds_Calculator_2-way'!B314="","",'True_Odds_Calculator_2-way'!B314)</f>
        <v>1.96</v>
      </c>
      <c r="C313" s="4">
        <f t="shared" si="16"/>
        <v>5.6652169064347113E-2</v>
      </c>
      <c r="D313" s="4">
        <f t="shared" si="18"/>
        <v>1.9300473525613433</v>
      </c>
      <c r="E313" s="4">
        <f t="shared" si="19"/>
        <v>2.0752140708169406</v>
      </c>
      <c r="G313" s="4">
        <f t="shared" si="17"/>
        <v>1.0566521690643471</v>
      </c>
    </row>
    <row r="314" spans="1:7" x14ac:dyDescent="0.2">
      <c r="A314" s="4">
        <f>IF('True_Odds_Calculator_2-way'!A315="","",'True_Odds_Calculator_2-way'!A315)</f>
        <v>1.84</v>
      </c>
      <c r="B314" s="4">
        <f>IF('True_Odds_Calculator_2-way'!B315="","",'True_Odds_Calculator_2-way'!B315)</f>
        <v>1.98</v>
      </c>
      <c r="C314" s="4">
        <f t="shared" si="16"/>
        <v>4.852876592007016E-2</v>
      </c>
      <c r="D314" s="4">
        <f t="shared" si="18"/>
        <v>1.925988581095369</v>
      </c>
      <c r="E314" s="4">
        <f t="shared" si="19"/>
        <v>2.0799269239552407</v>
      </c>
      <c r="G314" s="4">
        <f t="shared" si="17"/>
        <v>1.0485287659200702</v>
      </c>
    </row>
    <row r="315" spans="1:7" x14ac:dyDescent="0.2">
      <c r="A315" s="4">
        <f>IF('True_Odds_Calculator_2-way'!A316="","",'True_Odds_Calculator_2-way'!A316)</f>
        <v>1.95</v>
      </c>
      <c r="B315" s="4">
        <f>IF('True_Odds_Calculator_2-way'!B316="","",'True_Odds_Calculator_2-way'!B316)</f>
        <v>1.95</v>
      </c>
      <c r="C315" s="4">
        <f t="shared" si="16"/>
        <v>2.5641025641025772E-2</v>
      </c>
      <c r="D315" s="4">
        <f t="shared" si="18"/>
        <v>2.0000000000000004</v>
      </c>
      <c r="E315" s="4">
        <f t="shared" si="19"/>
        <v>2.0000000000000004</v>
      </c>
      <c r="G315" s="4">
        <f t="shared" si="17"/>
        <v>1.0256410256410258</v>
      </c>
    </row>
    <row r="316" spans="1:7" x14ac:dyDescent="0.2">
      <c r="A316" s="4">
        <f>IF('True_Odds_Calculator_2-way'!A317="","",'True_Odds_Calculator_2-way'!A317)</f>
        <v>1.7</v>
      </c>
      <c r="B316" s="4">
        <f>IF('True_Odds_Calculator_2-way'!B317="","",'True_Odds_Calculator_2-way'!B317)</f>
        <v>2.27</v>
      </c>
      <c r="C316" s="4">
        <f t="shared" si="16"/>
        <v>2.876392847888054E-2</v>
      </c>
      <c r="D316" s="4">
        <f t="shared" si="18"/>
        <v>1.7426055543011967</v>
      </c>
      <c r="E316" s="4">
        <f t="shared" si="19"/>
        <v>2.3466099118273029</v>
      </c>
      <c r="G316" s="4">
        <f t="shared" si="17"/>
        <v>1.0287639284788805</v>
      </c>
    </row>
    <row r="317" spans="1:7" x14ac:dyDescent="0.2">
      <c r="A317" s="4">
        <f>IF('True_Odds_Calculator_2-way'!A318="","",'True_Odds_Calculator_2-way'!A318)</f>
        <v>1.72</v>
      </c>
      <c r="B317" s="4">
        <f>IF('True_Odds_Calculator_2-way'!B318="","",'True_Odds_Calculator_2-way'!B318)</f>
        <v>2.23</v>
      </c>
      <c r="C317" s="4">
        <f t="shared" si="16"/>
        <v>2.982584211075201E-2</v>
      </c>
      <c r="D317" s="4">
        <f t="shared" si="18"/>
        <v>1.7652798232695142</v>
      </c>
      <c r="E317" s="4">
        <f t="shared" si="19"/>
        <v>2.3067115708443593</v>
      </c>
      <c r="G317" s="4">
        <f t="shared" si="17"/>
        <v>1.029825842110752</v>
      </c>
    </row>
    <row r="318" spans="1:7" x14ac:dyDescent="0.2">
      <c r="A318" s="4">
        <f>IF('True_Odds_Calculator_2-way'!A319="","",'True_Odds_Calculator_2-way'!A319)</f>
        <v>1.66</v>
      </c>
      <c r="B318" s="4">
        <f>IF('True_Odds_Calculator_2-way'!B319="","",'True_Odds_Calculator_2-way'!B319)</f>
        <v>2.34</v>
      </c>
      <c r="C318" s="4">
        <f t="shared" si="16"/>
        <v>2.9760065904644417E-2</v>
      </c>
      <c r="D318" s="4">
        <f t="shared" si="18"/>
        <v>1.7020418894049603</v>
      </c>
      <c r="E318" s="4">
        <f t="shared" si="19"/>
        <v>2.4244164274123086</v>
      </c>
      <c r="G318" s="4">
        <f t="shared" si="17"/>
        <v>1.0297600659046444</v>
      </c>
    </row>
    <row r="319" spans="1:7" x14ac:dyDescent="0.2">
      <c r="A319" s="4">
        <f>IF('True_Odds_Calculator_2-way'!A320="","",'True_Odds_Calculator_2-way'!A320)</f>
        <v>1.48</v>
      </c>
      <c r="B319" s="4">
        <f>IF('True_Odds_Calculator_2-way'!B320="","",'True_Odds_Calculator_2-way'!B320)</f>
        <v>2.81</v>
      </c>
      <c r="C319" s="4">
        <f t="shared" si="16"/>
        <v>3.1547561796672063E-2</v>
      </c>
      <c r="D319" s="4">
        <f t="shared" si="18"/>
        <v>1.5153767672350968</v>
      </c>
      <c r="E319" s="4">
        <f t="shared" si="19"/>
        <v>2.9403280542986421</v>
      </c>
      <c r="G319" s="4">
        <f t="shared" si="17"/>
        <v>1.0315475617966721</v>
      </c>
    </row>
    <row r="320" spans="1:7" x14ac:dyDescent="0.2">
      <c r="A320" s="4">
        <f>IF('True_Odds_Calculator_2-way'!A321="","",'True_Odds_Calculator_2-way'!A321)</f>
        <v>1.99</v>
      </c>
      <c r="B320" s="4">
        <f>IF('True_Odds_Calculator_2-way'!B321="","",'True_Odds_Calculator_2-way'!B321)</f>
        <v>1.9</v>
      </c>
      <c r="C320" s="4">
        <f t="shared" si="16"/>
        <v>2.8828352287754377E-2</v>
      </c>
      <c r="D320" s="4">
        <f t="shared" si="18"/>
        <v>2.0487672717420748</v>
      </c>
      <c r="E320" s="4">
        <f t="shared" si="19"/>
        <v>1.9535003874967702</v>
      </c>
      <c r="G320" s="4">
        <f t="shared" si="17"/>
        <v>1.0288283522877544</v>
      </c>
    </row>
    <row r="321" spans="1:7" x14ac:dyDescent="0.2">
      <c r="A321" s="4">
        <f>IF('True_Odds_Calculator_2-way'!A322="","",'True_Odds_Calculator_2-way'!A322)</f>
        <v>1.47</v>
      </c>
      <c r="B321" s="4">
        <f>IF('True_Odds_Calculator_2-way'!B322="","",'True_Odds_Calculator_2-way'!B322)</f>
        <v>2.8</v>
      </c>
      <c r="C321" s="4">
        <f t="shared" si="16"/>
        <v>3.7414965986394488E-2</v>
      </c>
      <c r="D321" s="4">
        <f t="shared" si="18"/>
        <v>1.511568123393316</v>
      </c>
      <c r="E321" s="4">
        <f t="shared" si="19"/>
        <v>2.9547738693467331</v>
      </c>
      <c r="G321" s="4">
        <f t="shared" si="17"/>
        <v>1.0374149659863945</v>
      </c>
    </row>
    <row r="322" spans="1:7" x14ac:dyDescent="0.2">
      <c r="A322" s="4">
        <f>IF('True_Odds_Calculator_2-way'!A323="","",'True_Odds_Calculator_2-way'!A323)</f>
        <v>1.77</v>
      </c>
      <c r="B322" s="4">
        <f>IF('True_Odds_Calculator_2-way'!B323="","",'True_Odds_Calculator_2-way'!B323)</f>
        <v>2.13</v>
      </c>
      <c r="C322" s="4">
        <f t="shared" ref="C322:C385" si="20">IF(A322="","",((1/A322)+(1/B322))-1)</f>
        <v>3.4455319487546765E-2</v>
      </c>
      <c r="D322" s="4">
        <f t="shared" si="18"/>
        <v>1.8256700806275876</v>
      </c>
      <c r="E322" s="4">
        <f t="shared" si="19"/>
        <v>2.2111375032990233</v>
      </c>
      <c r="G322" s="4">
        <f t="shared" ref="G322:G385" si="21">IF(A322="","",C322+1)</f>
        <v>1.0344553194875468</v>
      </c>
    </row>
    <row r="323" spans="1:7" x14ac:dyDescent="0.2">
      <c r="A323" s="4">
        <f>IF('True_Odds_Calculator_2-way'!A324="","",'True_Odds_Calculator_2-way'!A324)</f>
        <v>1.72</v>
      </c>
      <c r="B323" s="4">
        <f>IF('True_Odds_Calculator_2-way'!B324="","",'True_Odds_Calculator_2-way'!B324)</f>
        <v>2.21</v>
      </c>
      <c r="C323" s="4">
        <f t="shared" si="20"/>
        <v>3.3884036620014824E-2</v>
      </c>
      <c r="D323" s="4">
        <f t="shared" ref="D323:D386" si="22">IF(A323="","",(2*A323)/(2-($C323*A323)))</f>
        <v>1.7716256524981358</v>
      </c>
      <c r="E323" s="4">
        <f t="shared" ref="E323:E386" si="23">IF(B323="","",(2*B323)/(2-($C323*B323)))</f>
        <v>2.2959652089876781</v>
      </c>
      <c r="G323" s="4">
        <f t="shared" si="21"/>
        <v>1.0338840366200148</v>
      </c>
    </row>
    <row r="324" spans="1:7" x14ac:dyDescent="0.2">
      <c r="A324" s="4">
        <f>IF('True_Odds_Calculator_2-way'!A325="","",'True_Odds_Calculator_2-way'!A325)</f>
        <v>1.68</v>
      </c>
      <c r="B324" s="4">
        <f>IF('True_Odds_Calculator_2-way'!B325="","",'True_Odds_Calculator_2-way'!B325)</f>
        <v>2.27</v>
      </c>
      <c r="C324" s="4">
        <f t="shared" si="20"/>
        <v>3.5766729599328695E-2</v>
      </c>
      <c r="D324" s="4">
        <f t="shared" si="22"/>
        <v>1.7320374239258789</v>
      </c>
      <c r="E324" s="4">
        <f t="shared" si="23"/>
        <v>2.3660503784588656</v>
      </c>
      <c r="G324" s="4">
        <f t="shared" si="21"/>
        <v>1.0357667295993287</v>
      </c>
    </row>
    <row r="325" spans="1:7" x14ac:dyDescent="0.2">
      <c r="A325" s="4">
        <f>IF('True_Odds_Calculator_2-way'!A326="","",'True_Odds_Calculator_2-way'!A326)</f>
        <v>2.4500000000000002</v>
      </c>
      <c r="B325" s="4">
        <f>IF('True_Odds_Calculator_2-way'!B326="","",'True_Odds_Calculator_2-way'!B326)</f>
        <v>1.59</v>
      </c>
      <c r="C325" s="4">
        <f t="shared" si="20"/>
        <v>3.7094082916185211E-2</v>
      </c>
      <c r="D325" s="4">
        <f t="shared" si="22"/>
        <v>2.5666282325811234</v>
      </c>
      <c r="E325" s="4">
        <f t="shared" si="23"/>
        <v>1.6383135317001365</v>
      </c>
      <c r="G325" s="4">
        <f t="shared" si="21"/>
        <v>1.0370940829161852</v>
      </c>
    </row>
    <row r="326" spans="1:7" x14ac:dyDescent="0.2">
      <c r="A326" s="4">
        <f>IF('True_Odds_Calculator_2-way'!A327="","",'True_Odds_Calculator_2-way'!A327)</f>
        <v>2.4</v>
      </c>
      <c r="B326" s="4">
        <f>IF('True_Odds_Calculator_2-way'!B327="","",'True_Odds_Calculator_2-way'!B327)</f>
        <v>1.61</v>
      </c>
      <c r="C326" s="4">
        <f t="shared" si="20"/>
        <v>3.7784679089026829E-2</v>
      </c>
      <c r="D326" s="4">
        <f t="shared" si="22"/>
        <v>2.5139882888744305</v>
      </c>
      <c r="E326" s="4">
        <f t="shared" si="23"/>
        <v>1.6605070906746886</v>
      </c>
      <c r="G326" s="4">
        <f t="shared" si="21"/>
        <v>1.0377846790890268</v>
      </c>
    </row>
    <row r="327" spans="1:7" x14ac:dyDescent="0.2">
      <c r="A327" s="4">
        <f>IF('True_Odds_Calculator_2-way'!A328="","",'True_Odds_Calculator_2-way'!A328)</f>
        <v>2.19</v>
      </c>
      <c r="B327" s="4">
        <f>IF('True_Odds_Calculator_2-way'!B328="","",'True_Odds_Calculator_2-way'!B328)</f>
        <v>1.71</v>
      </c>
      <c r="C327" s="4">
        <f t="shared" si="20"/>
        <v>4.1416326203636888E-2</v>
      </c>
      <c r="D327" s="4">
        <f t="shared" si="22"/>
        <v>2.2940365707984927</v>
      </c>
      <c r="E327" s="4">
        <f t="shared" si="23"/>
        <v>1.7727756869985087</v>
      </c>
      <c r="G327" s="4">
        <f t="shared" si="21"/>
        <v>1.0414163262036369</v>
      </c>
    </row>
    <row r="328" spans="1:7" x14ac:dyDescent="0.2">
      <c r="A328" s="4">
        <f>IF('True_Odds_Calculator_2-way'!A329="","",'True_Odds_Calculator_2-way'!A329)</f>
        <v>2.95</v>
      </c>
      <c r="B328" s="4">
        <f>IF('True_Odds_Calculator_2-way'!B329="","",'True_Odds_Calculator_2-way'!B329)</f>
        <v>1.44</v>
      </c>
      <c r="C328" s="4">
        <f t="shared" si="20"/>
        <v>3.3427495291902032E-2</v>
      </c>
      <c r="D328" s="4">
        <f t="shared" si="22"/>
        <v>3.1029948867786707</v>
      </c>
      <c r="E328" s="4">
        <f t="shared" si="23"/>
        <v>1.4755123306703715</v>
      </c>
      <c r="G328" s="4">
        <f t="shared" si="21"/>
        <v>1.033427495291902</v>
      </c>
    </row>
    <row r="329" spans="1:7" x14ac:dyDescent="0.2">
      <c r="A329" s="4">
        <f>IF('True_Odds_Calculator_2-way'!A330="","",'True_Odds_Calculator_2-way'!A330)</f>
        <v>1.55</v>
      </c>
      <c r="B329" s="4">
        <f>IF('True_Odds_Calculator_2-way'!B330="","",'True_Odds_Calculator_2-way'!B330)</f>
        <v>2.62</v>
      </c>
      <c r="C329" s="4">
        <f t="shared" si="20"/>
        <v>2.6840679635557585E-2</v>
      </c>
      <c r="D329" s="4">
        <f t="shared" si="22"/>
        <v>1.5829273046189825</v>
      </c>
      <c r="E329" s="4">
        <f t="shared" si="23"/>
        <v>2.7154797726512867</v>
      </c>
      <c r="G329" s="4">
        <f t="shared" si="21"/>
        <v>1.0268406796355576</v>
      </c>
    </row>
    <row r="330" spans="1:7" x14ac:dyDescent="0.2">
      <c r="A330" s="4">
        <f>IF('True_Odds_Calculator_2-way'!A331="","",'True_Odds_Calculator_2-way'!A331)</f>
        <v>2.09</v>
      </c>
      <c r="B330" s="4">
        <f>IF('True_Odds_Calculator_2-way'!B331="","",'True_Odds_Calculator_2-way'!B331)</f>
        <v>1.82</v>
      </c>
      <c r="C330" s="4">
        <f t="shared" si="20"/>
        <v>2.7919448972080652E-2</v>
      </c>
      <c r="D330" s="4">
        <f t="shared" si="22"/>
        <v>2.152810006225593</v>
      </c>
      <c r="E330" s="4">
        <f t="shared" si="23"/>
        <v>1.8674456281604401</v>
      </c>
      <c r="G330" s="4">
        <f t="shared" si="21"/>
        <v>1.0279194489720807</v>
      </c>
    </row>
    <row r="331" spans="1:7" x14ac:dyDescent="0.2">
      <c r="A331" s="4">
        <f>IF('True_Odds_Calculator_2-way'!A332="","",'True_Odds_Calculator_2-way'!A332)</f>
        <v>1.85</v>
      </c>
      <c r="B331" s="4">
        <f>IF('True_Odds_Calculator_2-way'!B332="","",'True_Odds_Calculator_2-way'!B332)</f>
        <v>2.0699999999999998</v>
      </c>
      <c r="C331" s="4">
        <f t="shared" si="20"/>
        <v>2.3632327980154022E-2</v>
      </c>
      <c r="D331" s="4">
        <f t="shared" si="22"/>
        <v>1.8913446104457341</v>
      </c>
      <c r="E331" s="4">
        <f t="shared" si="23"/>
        <v>2.1219005402410303</v>
      </c>
      <c r="G331" s="4">
        <f t="shared" si="21"/>
        <v>1.023632327980154</v>
      </c>
    </row>
    <row r="332" spans="1:7" x14ac:dyDescent="0.2">
      <c r="A332" s="4">
        <f>IF('True_Odds_Calculator_2-way'!A333="","",'True_Odds_Calculator_2-way'!A333)</f>
        <v>2.6</v>
      </c>
      <c r="B332" s="4">
        <f>IF('True_Odds_Calculator_2-way'!B333="","",'True_Odds_Calculator_2-way'!B333)</f>
        <v>1.55</v>
      </c>
      <c r="C332" s="4">
        <f t="shared" si="20"/>
        <v>2.9776674937965097E-2</v>
      </c>
      <c r="D332" s="4">
        <f t="shared" si="22"/>
        <v>2.7046979865771807</v>
      </c>
      <c r="E332" s="4">
        <f t="shared" si="23"/>
        <v>1.5866141732283463</v>
      </c>
      <c r="G332" s="4">
        <f t="shared" si="21"/>
        <v>1.0297766749379651</v>
      </c>
    </row>
    <row r="333" spans="1:7" x14ac:dyDescent="0.2">
      <c r="A333" s="4">
        <f>IF('True_Odds_Calculator_2-way'!A334="","",'True_Odds_Calculator_2-way'!A334)</f>
        <v>2.66</v>
      </c>
      <c r="B333" s="4">
        <f>IF('True_Odds_Calculator_2-way'!B334="","",'True_Odds_Calculator_2-way'!B334)</f>
        <v>1.51</v>
      </c>
      <c r="C333" s="4">
        <f t="shared" si="20"/>
        <v>3.8191505253199143E-2</v>
      </c>
      <c r="D333" s="4">
        <f t="shared" si="22"/>
        <v>2.802344240563734</v>
      </c>
      <c r="E333" s="4">
        <f t="shared" si="23"/>
        <v>1.5548329655866526</v>
      </c>
      <c r="G333" s="4">
        <f t="shared" si="21"/>
        <v>1.0381915052531991</v>
      </c>
    </row>
    <row r="334" spans="1:7" x14ac:dyDescent="0.2">
      <c r="A334" s="4">
        <f>IF('True_Odds_Calculator_2-way'!A335="","",'True_Odds_Calculator_2-way'!A335)</f>
        <v>2.2799999999999998</v>
      </c>
      <c r="B334" s="4">
        <f>IF('True_Odds_Calculator_2-way'!B335="","",'True_Odds_Calculator_2-way'!B335)</f>
        <v>1.67</v>
      </c>
      <c r="C334" s="4">
        <f t="shared" si="20"/>
        <v>3.7398886437651102E-2</v>
      </c>
      <c r="D334" s="4">
        <f t="shared" si="22"/>
        <v>2.3815361521140859</v>
      </c>
      <c r="E334" s="4">
        <f t="shared" si="23"/>
        <v>1.723831944947483</v>
      </c>
      <c r="G334" s="4">
        <f t="shared" si="21"/>
        <v>1.0373988864376511</v>
      </c>
    </row>
    <row r="335" spans="1:7" x14ac:dyDescent="0.2">
      <c r="A335" s="4">
        <f>IF('True_Odds_Calculator_2-way'!A336="","",'True_Odds_Calculator_2-way'!A336)</f>
        <v>2.87</v>
      </c>
      <c r="B335" s="4">
        <f>IF('True_Odds_Calculator_2-way'!B336="","",'True_Odds_Calculator_2-way'!B336)</f>
        <v>1.45</v>
      </c>
      <c r="C335" s="4">
        <f t="shared" si="20"/>
        <v>3.8087228162922093E-2</v>
      </c>
      <c r="D335" s="4">
        <f t="shared" si="22"/>
        <v>3.0359292358198071</v>
      </c>
      <c r="E335" s="4">
        <f t="shared" si="23"/>
        <v>1.4911762071127834</v>
      </c>
      <c r="G335" s="4">
        <f t="shared" si="21"/>
        <v>1.0380872281629221</v>
      </c>
    </row>
    <row r="336" spans="1:7" x14ac:dyDescent="0.2">
      <c r="A336" s="4">
        <f>IF('True_Odds_Calculator_2-way'!A337="","",'True_Odds_Calculator_2-way'!A337)</f>
        <v>2.69</v>
      </c>
      <c r="B336" s="4">
        <f>IF('True_Odds_Calculator_2-way'!B337="","",'True_Odds_Calculator_2-way'!B337)</f>
        <v>1.5</v>
      </c>
      <c r="C336" s="4">
        <f t="shared" si="20"/>
        <v>3.8413878562577386E-2</v>
      </c>
      <c r="D336" s="4">
        <f t="shared" si="22"/>
        <v>2.8365553602811948</v>
      </c>
      <c r="E336" s="4">
        <f t="shared" si="23"/>
        <v>1.5444976076555021</v>
      </c>
      <c r="G336" s="4">
        <f t="shared" si="21"/>
        <v>1.0384138785625774</v>
      </c>
    </row>
    <row r="337" spans="1:7" x14ac:dyDescent="0.2">
      <c r="A337" s="4">
        <f>IF('True_Odds_Calculator_2-way'!A338="","",'True_Odds_Calculator_2-way'!A338)</f>
        <v>1.88</v>
      </c>
      <c r="B337" s="4">
        <f>IF('True_Odds_Calculator_2-way'!B338="","",'True_Odds_Calculator_2-way'!B338)</f>
        <v>2.0099999999999998</v>
      </c>
      <c r="C337" s="4">
        <f t="shared" si="20"/>
        <v>2.9427331427966497E-2</v>
      </c>
      <c r="D337" s="4">
        <f t="shared" si="22"/>
        <v>1.9334834220221038</v>
      </c>
      <c r="E337" s="4">
        <f t="shared" si="23"/>
        <v>2.0712563034422273</v>
      </c>
      <c r="G337" s="4">
        <f t="shared" si="21"/>
        <v>1.0294273314279665</v>
      </c>
    </row>
    <row r="338" spans="1:7" x14ac:dyDescent="0.2">
      <c r="A338" s="4">
        <f>IF('True_Odds_Calculator_2-way'!A339="","",'True_Odds_Calculator_2-way'!A339)</f>
        <v>1.99</v>
      </c>
      <c r="B338" s="4">
        <f>IF('True_Odds_Calculator_2-way'!B339="","",'True_Odds_Calculator_2-way'!B339)</f>
        <v>1.9</v>
      </c>
      <c r="C338" s="4">
        <f t="shared" si="20"/>
        <v>2.8828352287754377E-2</v>
      </c>
      <c r="D338" s="4">
        <f t="shared" si="22"/>
        <v>2.0487672717420748</v>
      </c>
      <c r="E338" s="4">
        <f t="shared" si="23"/>
        <v>1.9535003874967702</v>
      </c>
      <c r="G338" s="4">
        <f t="shared" si="21"/>
        <v>1.0288283522877544</v>
      </c>
    </row>
    <row r="339" spans="1:7" x14ac:dyDescent="0.2">
      <c r="A339" s="4">
        <f>IF('True_Odds_Calculator_2-way'!A340="","",'True_Odds_Calculator_2-way'!A340)</f>
        <v>2.0099999999999998</v>
      </c>
      <c r="B339" s="4">
        <f>IF('True_Odds_Calculator_2-way'!B340="","",'True_Odds_Calculator_2-way'!B340)</f>
        <v>1.88</v>
      </c>
      <c r="C339" s="4">
        <f t="shared" si="20"/>
        <v>2.9427331427966497E-2</v>
      </c>
      <c r="D339" s="4">
        <f t="shared" si="22"/>
        <v>2.0712563034422273</v>
      </c>
      <c r="E339" s="4">
        <f t="shared" si="23"/>
        <v>1.9334834220221038</v>
      </c>
      <c r="G339" s="4">
        <f t="shared" si="21"/>
        <v>1.0294273314279665</v>
      </c>
    </row>
    <row r="340" spans="1:7" x14ac:dyDescent="0.2">
      <c r="A340" s="4">
        <f>IF('True_Odds_Calculator_2-way'!A341="","",'True_Odds_Calculator_2-way'!A341)</f>
        <v>1.58</v>
      </c>
      <c r="B340" s="4">
        <f>IF('True_Odds_Calculator_2-way'!B341="","",'True_Odds_Calculator_2-way'!B341)</f>
        <v>2.4900000000000002</v>
      </c>
      <c r="C340" s="4">
        <f t="shared" si="20"/>
        <v>3.4517818107874465E-2</v>
      </c>
      <c r="D340" s="4">
        <f t="shared" si="22"/>
        <v>1.6242929689112753</v>
      </c>
      <c r="E340" s="4">
        <f t="shared" si="23"/>
        <v>2.6018120494676276</v>
      </c>
      <c r="G340" s="4">
        <f t="shared" si="21"/>
        <v>1.0345178181078745</v>
      </c>
    </row>
    <row r="341" spans="1:7" x14ac:dyDescent="0.2">
      <c r="A341" s="4">
        <f>IF('True_Odds_Calculator_2-way'!A342="","",'True_Odds_Calculator_2-way'!A342)</f>
        <v>1.72</v>
      </c>
      <c r="B341" s="4">
        <f>IF('True_Odds_Calculator_2-way'!B342="","",'True_Odds_Calculator_2-way'!B342)</f>
        <v>2.19</v>
      </c>
      <c r="C341" s="4">
        <f t="shared" si="20"/>
        <v>3.8016353403419467E-2</v>
      </c>
      <c r="D341" s="4">
        <f t="shared" si="22"/>
        <v>1.7781344410876134</v>
      </c>
      <c r="E341" s="4">
        <f t="shared" si="23"/>
        <v>2.2851249696675566</v>
      </c>
      <c r="G341" s="4">
        <f t="shared" si="21"/>
        <v>1.0380163534034195</v>
      </c>
    </row>
    <row r="342" spans="1:7" x14ac:dyDescent="0.2">
      <c r="A342" s="4">
        <f>IF('True_Odds_Calculator_2-way'!A343="","",'True_Odds_Calculator_2-way'!A343)</f>
        <v>1.68</v>
      </c>
      <c r="B342" s="4">
        <f>IF('True_Odds_Calculator_2-way'!B343="","",'True_Odds_Calculator_2-way'!B343)</f>
        <v>2.2599999999999998</v>
      </c>
      <c r="C342" s="4">
        <f t="shared" si="20"/>
        <v>3.7715971344289834E-2</v>
      </c>
      <c r="D342" s="4">
        <f t="shared" si="22"/>
        <v>1.7349661853408882</v>
      </c>
      <c r="E342" s="4">
        <f t="shared" si="23"/>
        <v>2.3606068142253167</v>
      </c>
      <c r="G342" s="4">
        <f t="shared" si="21"/>
        <v>1.0377159713442898</v>
      </c>
    </row>
    <row r="343" spans="1:7" x14ac:dyDescent="0.2">
      <c r="A343" s="4">
        <f>IF('True_Odds_Calculator_2-way'!A344="","",'True_Odds_Calculator_2-way'!A344)</f>
        <v>2.09</v>
      </c>
      <c r="B343" s="4">
        <f>IF('True_Odds_Calculator_2-way'!B344="","",'True_Odds_Calculator_2-way'!B344)</f>
        <v>1.81</v>
      </c>
      <c r="C343" s="4">
        <f t="shared" si="20"/>
        <v>3.0955087366835166E-2</v>
      </c>
      <c r="D343" s="4">
        <f t="shared" si="22"/>
        <v>2.159867538325388</v>
      </c>
      <c r="E343" s="4">
        <f t="shared" si="23"/>
        <v>1.8621674173619833</v>
      </c>
      <c r="G343" s="4">
        <f t="shared" si="21"/>
        <v>1.0309550873668352</v>
      </c>
    </row>
    <row r="344" spans="1:7" x14ac:dyDescent="0.2">
      <c r="A344" s="4">
        <f>IF('True_Odds_Calculator_2-way'!A345="","",'True_Odds_Calculator_2-way'!A345)</f>
        <v>1.83</v>
      </c>
      <c r="B344" s="4">
        <f>IF('True_Odds_Calculator_2-way'!B345="","",'True_Odds_Calculator_2-way'!B345)</f>
        <v>2.04</v>
      </c>
      <c r="C344" s="4">
        <f t="shared" si="20"/>
        <v>3.6644165863066513E-2</v>
      </c>
      <c r="D344" s="4">
        <f t="shared" si="22"/>
        <v>1.8934875228241022</v>
      </c>
      <c r="E344" s="4">
        <f t="shared" si="23"/>
        <v>2.119209809264305</v>
      </c>
      <c r="G344" s="4">
        <f t="shared" si="21"/>
        <v>1.0366441658630665</v>
      </c>
    </row>
    <row r="345" spans="1:7" x14ac:dyDescent="0.2">
      <c r="A345" s="4">
        <f>IF('True_Odds_Calculator_2-way'!A346="","",'True_Odds_Calculator_2-way'!A346)</f>
        <v>2.37</v>
      </c>
      <c r="B345" s="4">
        <f>IF('True_Odds_Calculator_2-way'!B346="","",'True_Odds_Calculator_2-way'!B346)</f>
        <v>1.58</v>
      </c>
      <c r="C345" s="4">
        <f t="shared" si="20"/>
        <v>5.4852320675105481E-2</v>
      </c>
      <c r="D345" s="4">
        <f t="shared" si="22"/>
        <v>2.53475935828877</v>
      </c>
      <c r="E345" s="4">
        <f t="shared" si="23"/>
        <v>1.6515679442508711</v>
      </c>
      <c r="G345" s="4">
        <f t="shared" si="21"/>
        <v>1.0548523206751055</v>
      </c>
    </row>
    <row r="346" spans="1:7" x14ac:dyDescent="0.2">
      <c r="A346" s="4">
        <f>IF('True_Odds_Calculator_2-way'!A347="","",'True_Odds_Calculator_2-way'!A347)</f>
        <v>1.71</v>
      </c>
      <c r="B346" s="4">
        <f>IF('True_Odds_Calculator_2-way'!B347="","",'True_Odds_Calculator_2-way'!B347)</f>
        <v>2.25</v>
      </c>
      <c r="C346" s="4">
        <f t="shared" si="20"/>
        <v>2.9239766081871288E-2</v>
      </c>
      <c r="D346" s="4">
        <f t="shared" si="22"/>
        <v>1.7538461538461536</v>
      </c>
      <c r="E346" s="4">
        <f t="shared" si="23"/>
        <v>2.3265306122448979</v>
      </c>
      <c r="G346" s="4">
        <f t="shared" si="21"/>
        <v>1.0292397660818713</v>
      </c>
    </row>
    <row r="347" spans="1:7" x14ac:dyDescent="0.2">
      <c r="A347" s="4">
        <f>IF('True_Odds_Calculator_2-way'!A348="","",'True_Odds_Calculator_2-way'!A348)</f>
        <v>1.68</v>
      </c>
      <c r="B347" s="4">
        <f>IF('True_Odds_Calculator_2-way'!B348="","",'True_Odds_Calculator_2-way'!B348)</f>
        <v>2.2999999999999998</v>
      </c>
      <c r="C347" s="4">
        <f t="shared" si="20"/>
        <v>3.002070393374745E-2</v>
      </c>
      <c r="D347" s="4">
        <f t="shared" si="22"/>
        <v>1.7234611953612846</v>
      </c>
      <c r="E347" s="4">
        <f t="shared" si="23"/>
        <v>2.3822441430332923</v>
      </c>
      <c r="G347" s="4">
        <f t="shared" si="21"/>
        <v>1.0300207039337475</v>
      </c>
    </row>
    <row r="348" spans="1:7" x14ac:dyDescent="0.2">
      <c r="A348" s="4">
        <f>IF('True_Odds_Calculator_2-way'!A349="","",'True_Odds_Calculator_2-way'!A349)</f>
        <v>2.79</v>
      </c>
      <c r="B348" s="4">
        <f>IF('True_Odds_Calculator_2-way'!B349="","",'True_Odds_Calculator_2-way'!B349)</f>
        <v>1.47</v>
      </c>
      <c r="C348" s="4">
        <f t="shared" si="20"/>
        <v>3.8695047911637692E-2</v>
      </c>
      <c r="D348" s="4">
        <f t="shared" si="22"/>
        <v>2.9491964189407831</v>
      </c>
      <c r="E348" s="4">
        <f t="shared" si="23"/>
        <v>1.5130319296109787</v>
      </c>
      <c r="G348" s="4">
        <f t="shared" si="21"/>
        <v>1.0386950479116377</v>
      </c>
    </row>
    <row r="349" spans="1:7" x14ac:dyDescent="0.2">
      <c r="A349" s="4">
        <f>IF('True_Odds_Calculator_2-way'!A350="","",'True_Odds_Calculator_2-way'!A350)</f>
        <v>1.8</v>
      </c>
      <c r="B349" s="4">
        <f>IF('True_Odds_Calculator_2-way'!B350="","",'True_Odds_Calculator_2-way'!B350)</f>
        <v>2.0699999999999998</v>
      </c>
      <c r="C349" s="4">
        <f t="shared" si="20"/>
        <v>3.8647342995169254E-2</v>
      </c>
      <c r="D349" s="4">
        <f t="shared" si="22"/>
        <v>1.8648648648648651</v>
      </c>
      <c r="E349" s="4">
        <f t="shared" si="23"/>
        <v>2.15625</v>
      </c>
      <c r="G349" s="4">
        <f t="shared" si="21"/>
        <v>1.0386473429951693</v>
      </c>
    </row>
    <row r="350" spans="1:7" x14ac:dyDescent="0.2">
      <c r="A350" s="4">
        <f>IF('True_Odds_Calculator_2-way'!A351="","",'True_Odds_Calculator_2-way'!A351)</f>
        <v>2.1800000000000002</v>
      </c>
      <c r="B350" s="4">
        <f>IF('True_Odds_Calculator_2-way'!B351="","",'True_Odds_Calculator_2-way'!B351)</f>
        <v>1.72</v>
      </c>
      <c r="C350" s="4">
        <f t="shared" si="20"/>
        <v>4.0110945167484591E-2</v>
      </c>
      <c r="D350" s="4">
        <f t="shared" si="22"/>
        <v>2.2796692607003894</v>
      </c>
      <c r="E350" s="4">
        <f t="shared" si="23"/>
        <v>1.7814519194222731</v>
      </c>
      <c r="G350" s="4">
        <f t="shared" si="21"/>
        <v>1.0401109451674846</v>
      </c>
    </row>
    <row r="351" spans="1:7" x14ac:dyDescent="0.2">
      <c r="A351" s="4">
        <f>IF('True_Odds_Calculator_2-way'!A352="","",'True_Odds_Calculator_2-way'!A352)</f>
        <v>2.1</v>
      </c>
      <c r="B351" s="4">
        <f>IF('True_Odds_Calculator_2-way'!B352="","",'True_Odds_Calculator_2-way'!B352)</f>
        <v>1.78</v>
      </c>
      <c r="C351" s="4">
        <f t="shared" si="20"/>
        <v>3.7988228999465079E-2</v>
      </c>
      <c r="D351" s="4">
        <f t="shared" si="22"/>
        <v>2.1872440023405506</v>
      </c>
      <c r="E351" s="4">
        <f t="shared" si="23"/>
        <v>1.8422868408082802</v>
      </c>
      <c r="G351" s="4">
        <f t="shared" si="21"/>
        <v>1.0379882289994651</v>
      </c>
    </row>
    <row r="352" spans="1:7" x14ac:dyDescent="0.2">
      <c r="A352" s="4">
        <f>IF('True_Odds_Calculator_2-way'!A353="","",'True_Odds_Calculator_2-way'!A353)</f>
        <v>1.8</v>
      </c>
      <c r="B352" s="4">
        <f>IF('True_Odds_Calculator_2-way'!B353="","",'True_Odds_Calculator_2-way'!B353)</f>
        <v>2.0699999999999998</v>
      </c>
      <c r="C352" s="4">
        <f t="shared" si="20"/>
        <v>3.8647342995169254E-2</v>
      </c>
      <c r="D352" s="4">
        <f t="shared" si="22"/>
        <v>1.8648648648648651</v>
      </c>
      <c r="E352" s="4">
        <f t="shared" si="23"/>
        <v>2.15625</v>
      </c>
      <c r="G352" s="4">
        <f t="shared" si="21"/>
        <v>1.0386473429951693</v>
      </c>
    </row>
    <row r="353" spans="1:7" x14ac:dyDescent="0.2">
      <c r="A353" s="4">
        <f>IF('True_Odds_Calculator_2-way'!A354="","",'True_Odds_Calculator_2-way'!A354)</f>
        <v>2.2200000000000002</v>
      </c>
      <c r="B353" s="4">
        <f>IF('True_Odds_Calculator_2-way'!B354="","",'True_Odds_Calculator_2-way'!B354)</f>
        <v>1.73</v>
      </c>
      <c r="C353" s="4">
        <f t="shared" si="20"/>
        <v>2.8485132531375301E-2</v>
      </c>
      <c r="D353" s="4">
        <f t="shared" si="22"/>
        <v>2.2924849280725841</v>
      </c>
      <c r="E353" s="4">
        <f t="shared" si="23"/>
        <v>1.7737034129219971</v>
      </c>
      <c r="G353" s="4">
        <f t="shared" si="21"/>
        <v>1.0284851325313753</v>
      </c>
    </row>
    <row r="354" spans="1:7" x14ac:dyDescent="0.2">
      <c r="A354" s="4">
        <f>IF('True_Odds_Calculator_2-way'!A355="","",'True_Odds_Calculator_2-way'!A355)</f>
        <v>2.34</v>
      </c>
      <c r="B354" s="4">
        <f>IF('True_Odds_Calculator_2-way'!B355="","",'True_Odds_Calculator_2-way'!B355)</f>
        <v>1.64</v>
      </c>
      <c r="C354" s="4">
        <f t="shared" si="20"/>
        <v>3.7106524911402872E-2</v>
      </c>
      <c r="D354" s="4">
        <f t="shared" si="22"/>
        <v>2.4462009178990307</v>
      </c>
      <c r="E354" s="4">
        <f t="shared" si="23"/>
        <v>1.6914668547249645</v>
      </c>
      <c r="G354" s="4">
        <f t="shared" si="21"/>
        <v>1.0371065249114029</v>
      </c>
    </row>
    <row r="355" spans="1:7" x14ac:dyDescent="0.2">
      <c r="A355" s="4">
        <f>IF('True_Odds_Calculator_2-way'!A356="","",'True_Odds_Calculator_2-way'!A356)</f>
        <v>2.61</v>
      </c>
      <c r="B355" s="4">
        <f>IF('True_Odds_Calculator_2-way'!B356="","",'True_Odds_Calculator_2-way'!B356)</f>
        <v>1.53</v>
      </c>
      <c r="C355" s="4">
        <f t="shared" si="20"/>
        <v>3.6736533693937368E-2</v>
      </c>
      <c r="D355" s="4">
        <f t="shared" si="22"/>
        <v>2.7414272474513437</v>
      </c>
      <c r="E355" s="4">
        <f t="shared" si="23"/>
        <v>1.5742416178818521</v>
      </c>
      <c r="G355" s="4">
        <f t="shared" si="21"/>
        <v>1.0367365336939374</v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2.96</v>
      </c>
      <c r="B186" s="4">
        <f>IF('True_Odds_Calculator_3-way'!B187="","",'True_Odds_Calculator_3-way'!B187)</f>
        <v>3.36</v>
      </c>
      <c r="C186" s="4">
        <f>IF('True_Odds_Calculator_3-way'!C187="","",'True_Odds_Calculator_3-way'!C187)</f>
        <v>2.59</v>
      </c>
      <c r="D186" s="4">
        <f t="shared" si="10"/>
        <v>2.1557271557271385E-2</v>
      </c>
      <c r="E186" s="4">
        <f t="shared" si="11"/>
        <v>3.0243269542653253</v>
      </c>
      <c r="F186" s="4">
        <f t="shared" si="12"/>
        <v>3.4431314623338247</v>
      </c>
      <c r="G186" s="4">
        <f t="shared" si="13"/>
        <v>2.6391168978205486</v>
      </c>
      <c r="I186" s="4">
        <f t="shared" si="14"/>
        <v>1.0215572715572714</v>
      </c>
    </row>
    <row r="187" spans="1:9" x14ac:dyDescent="0.2">
      <c r="A187" s="4">
        <f>IF('True_Odds_Calculator_3-way'!A188="","",'True_Odds_Calculator_3-way'!A188)</f>
        <v>2.34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3.22</v>
      </c>
      <c r="D187" s="4">
        <f t="shared" si="10"/>
        <v>2.8607107980212154E-2</v>
      </c>
      <c r="E187" s="4">
        <f t="shared" si="11"/>
        <v>2.3934053562643154</v>
      </c>
      <c r="F187" s="4">
        <f t="shared" si="12"/>
        <v>3.5566687548300977</v>
      </c>
      <c r="G187" s="4">
        <f t="shared" si="13"/>
        <v>3.322001945375018</v>
      </c>
      <c r="I187" s="4">
        <f t="shared" si="14"/>
        <v>1.0286071079802122</v>
      </c>
    </row>
    <row r="188" spans="1:9" x14ac:dyDescent="0.2">
      <c r="A188" s="4">
        <f>IF('True_Odds_Calculator_3-way'!A189="","",'True_Odds_Calculator_3-way'!A189)</f>
        <v>1.72</v>
      </c>
      <c r="B188" s="4">
        <f>IF('True_Odds_Calculator_3-way'!B189="","",'True_Odds_Calculator_3-way'!B189)</f>
        <v>4.22</v>
      </c>
      <c r="C188" s="4">
        <f>IF('True_Odds_Calculator_3-way'!C189="","",'True_Odds_Calculator_3-way'!C189)</f>
        <v>4.7</v>
      </c>
      <c r="D188" s="4">
        <f t="shared" si="10"/>
        <v>3.1128130928567588E-2</v>
      </c>
      <c r="E188" s="4">
        <f t="shared" si="11"/>
        <v>1.7512542761748444</v>
      </c>
      <c r="F188" s="4">
        <f t="shared" si="12"/>
        <v>4.4132422139121559</v>
      </c>
      <c r="G188" s="4">
        <f t="shared" si="13"/>
        <v>4.9409576851179535</v>
      </c>
      <c r="I188" s="4">
        <f t="shared" si="14"/>
        <v>1.0311281309285676</v>
      </c>
    </row>
    <row r="189" spans="1:9" x14ac:dyDescent="0.2">
      <c r="A189" s="4">
        <f>IF('True_Odds_Calculator_3-way'!A190="","",'True_Odds_Calculator_3-way'!A190)</f>
        <v>2.08</v>
      </c>
      <c r="B189" s="4">
        <f>IF('True_Odds_Calculator_3-way'!B190="","",'True_Odds_Calculator_3-way'!B190)</f>
        <v>3.52</v>
      </c>
      <c r="C189" s="4">
        <f>IF('True_Odds_Calculator_3-way'!C190="","",'True_Odds_Calculator_3-way'!C190)</f>
        <v>3.88</v>
      </c>
      <c r="D189" s="4">
        <f t="shared" si="10"/>
        <v>2.2592098623026358E-2</v>
      </c>
      <c r="E189" s="4">
        <f t="shared" si="11"/>
        <v>2.113099280831265</v>
      </c>
      <c r="F189" s="4">
        <f t="shared" si="12"/>
        <v>3.6158491549724112</v>
      </c>
      <c r="G189" s="4">
        <f t="shared" si="13"/>
        <v>3.9967824427022673</v>
      </c>
      <c r="I189" s="4">
        <f t="shared" si="14"/>
        <v>1.0225920986230264</v>
      </c>
    </row>
    <row r="190" spans="1:9" x14ac:dyDescent="0.2">
      <c r="A190" s="4">
        <f>IF('True_Odds_Calculator_3-way'!A191="","",'True_Odds_Calculator_3-way'!A191)</f>
        <v>3.8</v>
      </c>
      <c r="B190" s="4">
        <f>IF('True_Odds_Calculator_3-way'!B191="","",'True_Odds_Calculator_3-way'!B191)</f>
        <v>3.51</v>
      </c>
      <c r="C190" s="4">
        <f>IF('True_Odds_Calculator_3-way'!C191="","",'True_Odds_Calculator_3-way'!C191)</f>
        <v>2.11</v>
      </c>
      <c r="D190" s="4">
        <f t="shared" si="10"/>
        <v>2.1991828926226642E-2</v>
      </c>
      <c r="E190" s="4">
        <f t="shared" si="11"/>
        <v>3.9088871995399868</v>
      </c>
      <c r="F190" s="4">
        <f t="shared" si="12"/>
        <v>3.6026990306839148</v>
      </c>
      <c r="G190" s="4">
        <f t="shared" si="13"/>
        <v>2.1431493475835053</v>
      </c>
      <c r="I190" s="4">
        <f t="shared" si="14"/>
        <v>1.0219918289262266</v>
      </c>
    </row>
    <row r="191" spans="1:9" x14ac:dyDescent="0.2">
      <c r="A191" s="4">
        <f>IF('True_Odds_Calculator_3-way'!A192="","",'True_Odds_Calculator_3-way'!A192)</f>
        <v>1.86</v>
      </c>
      <c r="B191" s="4">
        <f>IF('True_Odds_Calculator_3-way'!B192="","",'True_Odds_Calculator_3-way'!B192)</f>
        <v>3.96</v>
      </c>
      <c r="C191" s="4">
        <f>IF('True_Odds_Calculator_3-way'!C192="","",'True_Odds_Calculator_3-way'!C192)</f>
        <v>4.18</v>
      </c>
      <c r="D191" s="4">
        <f t="shared" si="10"/>
        <v>2.939411088816879E-2</v>
      </c>
      <c r="E191" s="4">
        <f t="shared" si="11"/>
        <v>1.8945265118696935</v>
      </c>
      <c r="F191" s="4">
        <f t="shared" si="12"/>
        <v>4.1198511575327954</v>
      </c>
      <c r="G191" s="4">
        <f t="shared" si="13"/>
        <v>4.3585060793302777</v>
      </c>
      <c r="I191" s="4">
        <f t="shared" si="14"/>
        <v>1.0293941108881688</v>
      </c>
    </row>
    <row r="192" spans="1:9" x14ac:dyDescent="0.2">
      <c r="A192" s="4">
        <f>IF('True_Odds_Calculator_3-way'!A193="","",'True_Odds_Calculator_3-way'!A193)</f>
        <v>1.92</v>
      </c>
      <c r="B192" s="4">
        <f>IF('True_Odds_Calculator_3-way'!B193="","",'True_Odds_Calculator_3-way'!B193)</f>
        <v>3.65</v>
      </c>
      <c r="C192" s="4">
        <f>IF('True_Odds_Calculator_3-way'!C193="","",'True_Odds_Calculator_3-way'!C193)</f>
        <v>3.97</v>
      </c>
      <c r="D192" s="4">
        <f t="shared" si="10"/>
        <v>4.6695104838802459E-2</v>
      </c>
      <c r="E192" s="4">
        <f t="shared" si="11"/>
        <v>1.9791465310454526</v>
      </c>
      <c r="F192" s="4">
        <f t="shared" si="12"/>
        <v>3.8698557032945939</v>
      </c>
      <c r="G192" s="4">
        <f t="shared" si="13"/>
        <v>4.2314764211254223</v>
      </c>
      <c r="I192" s="4">
        <f t="shared" si="14"/>
        <v>1.0466951048388025</v>
      </c>
    </row>
    <row r="193" spans="1:9" x14ac:dyDescent="0.2">
      <c r="A193" s="4">
        <f>IF('True_Odds_Calculator_3-way'!A194="","",'True_Odds_Calculator_3-way'!A194)</f>
        <v>3.08</v>
      </c>
      <c r="B193" s="4">
        <f>IF('True_Odds_Calculator_3-way'!B194="","",'True_Odds_Calculator_3-way'!B194)</f>
        <v>2.79</v>
      </c>
      <c r="C193" s="4">
        <f>IF('True_Odds_Calculator_3-way'!C194="","",'True_Odds_Calculator_3-way'!C194)</f>
        <v>2.9</v>
      </c>
      <c r="D193" s="4">
        <f t="shared" si="10"/>
        <v>2.7925849950321657E-2</v>
      </c>
      <c r="E193" s="4">
        <f t="shared" si="11"/>
        <v>3.1709117498859061</v>
      </c>
      <c r="F193" s="4">
        <f t="shared" si="12"/>
        <v>2.8643912202567967</v>
      </c>
      <c r="G193" s="4">
        <f t="shared" si="13"/>
        <v>2.9804574129473824</v>
      </c>
      <c r="I193" s="4">
        <f t="shared" si="14"/>
        <v>1.0279258499503217</v>
      </c>
    </row>
    <row r="194" spans="1:9" x14ac:dyDescent="0.2">
      <c r="A194" s="4">
        <f>IF('True_Odds_Calculator_3-way'!A195="","",'True_Odds_Calculator_3-way'!A195)</f>
        <v>2.86</v>
      </c>
      <c r="B194" s="4">
        <f>IF('True_Odds_Calculator_3-way'!B195="","",'True_Odds_Calculator_3-way'!B195)</f>
        <v>3.47</v>
      </c>
      <c r="C194" s="4">
        <f>IF('True_Odds_Calculator_3-way'!C195="","",'True_Odds_Calculator_3-way'!C195)</f>
        <v>2.57</v>
      </c>
      <c r="D194" s="4">
        <f t="shared" si="10"/>
        <v>2.6939846056454275E-2</v>
      </c>
      <c r="E194" s="4">
        <f t="shared" si="11"/>
        <v>2.9353885666842396</v>
      </c>
      <c r="F194" s="4">
        <f t="shared" si="12"/>
        <v>3.5816043012439822</v>
      </c>
      <c r="G194" s="4">
        <f t="shared" si="13"/>
        <v>2.6307128219998601</v>
      </c>
      <c r="I194" s="4">
        <f t="shared" si="14"/>
        <v>1.0269398460564543</v>
      </c>
    </row>
    <row r="195" spans="1:9" x14ac:dyDescent="0.2">
      <c r="A195" s="4">
        <f>IF('True_Odds_Calculator_3-way'!A196="","",'True_Odds_Calculator_3-way'!A196)</f>
        <v>2.85</v>
      </c>
      <c r="B195" s="4">
        <f>IF('True_Odds_Calculator_3-way'!B196="","",'True_Odds_Calculator_3-way'!B196)</f>
        <v>3.55</v>
      </c>
      <c r="C195" s="4">
        <f>IF('True_Odds_Calculator_3-way'!C196="","",'True_Odds_Calculator_3-way'!C196)</f>
        <v>2.57</v>
      </c>
      <c r="D195" s="4">
        <f t="shared" ref="D195:D258" si="15">IF(A195="","",((1/A195)+(1/B195)+(1/C195))-1)</f>
        <v>2.1672392193285317E-2</v>
      </c>
      <c r="E195" s="4">
        <f t="shared" ref="E195:E258" si="16">IF(A195="","",(3*A195)/(3-($D195*A195)))</f>
        <v>2.9099115062404466</v>
      </c>
      <c r="F195" s="4">
        <f t="shared" ref="F195:F258" si="17">IF(B195="","",(3*B195)/(3-($D195*B195)))</f>
        <v>3.6434383972891138</v>
      </c>
      <c r="G195" s="4">
        <f t="shared" ref="G195:G258" si="18">IF(C195="","",(3*C195)/(3-($D195*C195)))</f>
        <v>2.6186172904572911</v>
      </c>
      <c r="I195" s="4">
        <f t="shared" ref="I195:I258" si="19">IF(A195="","",D195+1)</f>
        <v>1.0216723921932853</v>
      </c>
    </row>
    <row r="196" spans="1:9" x14ac:dyDescent="0.2">
      <c r="A196" s="4">
        <f>IF('True_Odds_Calculator_3-way'!A197="","",'True_Odds_Calculator_3-way'!A197)</f>
        <v>8.83</v>
      </c>
      <c r="B196" s="4">
        <f>IF('True_Odds_Calculator_3-way'!B197="","",'True_Odds_Calculator_3-way'!B197)</f>
        <v>5.83</v>
      </c>
      <c r="C196" s="4">
        <f>IF('True_Odds_Calculator_3-way'!C197="","",'True_Odds_Calculator_3-way'!C197)</f>
        <v>1.34</v>
      </c>
      <c r="D196" s="4">
        <f t="shared" si="15"/>
        <v>3.1045526463052031E-2</v>
      </c>
      <c r="E196" s="4">
        <f t="shared" si="16"/>
        <v>9.7180054159126215</v>
      </c>
      <c r="F196" s="4">
        <f t="shared" si="17"/>
        <v>6.2043176941310154</v>
      </c>
      <c r="G196" s="4">
        <f t="shared" si="18"/>
        <v>1.3588430794561346</v>
      </c>
      <c r="I196" s="4">
        <f t="shared" si="19"/>
        <v>1.031045526463052</v>
      </c>
    </row>
    <row r="197" spans="1:9" x14ac:dyDescent="0.2">
      <c r="A197" s="4">
        <f>IF('True_Odds_Calculator_3-way'!A198="","",'True_Odds_Calculator_3-way'!A198)</f>
        <v>1.94</v>
      </c>
      <c r="B197" s="4">
        <f>IF('True_Odds_Calculator_3-way'!B198="","",'True_Odds_Calculator_3-way'!B198)</f>
        <v>3.52</v>
      </c>
      <c r="C197" s="4">
        <f>IF('True_Odds_Calculator_3-way'!C198="","",'True_Odds_Calculator_3-way'!C198)</f>
        <v>4.4400000000000004</v>
      </c>
      <c r="D197" s="4">
        <f t="shared" si="15"/>
        <v>2.4780051841907458E-2</v>
      </c>
      <c r="E197" s="4">
        <f t="shared" si="16"/>
        <v>1.9715936717298286</v>
      </c>
      <c r="F197" s="4">
        <f t="shared" si="17"/>
        <v>3.6254097336125684</v>
      </c>
      <c r="G197" s="4">
        <f t="shared" si="18"/>
        <v>4.6090339067422708</v>
      </c>
      <c r="I197" s="4">
        <f t="shared" si="19"/>
        <v>1.0247800518419075</v>
      </c>
    </row>
    <row r="198" spans="1:9" x14ac:dyDescent="0.2">
      <c r="A198" s="4">
        <f>IF('True_Odds_Calculator_3-way'!A199="","",'True_Odds_Calculator_3-way'!A199)</f>
        <v>3.18</v>
      </c>
      <c r="B198" s="4">
        <f>IF('True_Odds_Calculator_3-way'!B199="","",'True_Odds_Calculator_3-way'!B199)</f>
        <v>4.05</v>
      </c>
      <c r="C198" s="4">
        <f>IF('True_Odds_Calculator_3-way'!C199="","",'True_Odds_Calculator_3-way'!C199)</f>
        <v>2.17</v>
      </c>
      <c r="D198" s="4">
        <f t="shared" si="15"/>
        <v>2.220848213950255E-2</v>
      </c>
      <c r="E198" s="4">
        <f t="shared" si="16"/>
        <v>3.2566651246094849</v>
      </c>
      <c r="F198" s="4">
        <f t="shared" si="17"/>
        <v>4.175177890885621</v>
      </c>
      <c r="G198" s="4">
        <f t="shared" si="18"/>
        <v>2.205428298838946</v>
      </c>
      <c r="I198" s="4">
        <f t="shared" si="19"/>
        <v>1.0222084821395026</v>
      </c>
    </row>
    <row r="199" spans="1:9" x14ac:dyDescent="0.2">
      <c r="A199" s="4">
        <f>IF('True_Odds_Calculator_3-way'!A200="","",'True_Odds_Calculator_3-way'!A200)</f>
        <v>2.31</v>
      </c>
      <c r="B199" s="4">
        <f>IF('True_Odds_Calculator_3-way'!B200="","",'True_Odds_Calculator_3-way'!B200)</f>
        <v>3.86</v>
      </c>
      <c r="C199" s="4">
        <f>IF('True_Odds_Calculator_3-way'!C200="","",'True_Odds_Calculator_3-way'!C200)</f>
        <v>3.02</v>
      </c>
      <c r="D199" s="4">
        <f t="shared" si="15"/>
        <v>2.3093618227955748E-2</v>
      </c>
      <c r="E199" s="4">
        <f t="shared" si="16"/>
        <v>2.3518202703881355</v>
      </c>
      <c r="F199" s="4">
        <f t="shared" si="17"/>
        <v>3.9782076209997745</v>
      </c>
      <c r="G199" s="4">
        <f t="shared" si="18"/>
        <v>3.0918786837014123</v>
      </c>
      <c r="I199" s="4">
        <f t="shared" si="19"/>
        <v>1.0230936182279557</v>
      </c>
    </row>
    <row r="200" spans="1:9" x14ac:dyDescent="0.2">
      <c r="A200" s="4">
        <f>IF('True_Odds_Calculator_3-way'!A201="","",'True_Odds_Calculator_3-way'!A201)</f>
        <v>2.7</v>
      </c>
      <c r="B200" s="4">
        <f>IF('True_Odds_Calculator_3-way'!B201="","",'True_Odds_Calculator_3-way'!B201)</f>
        <v>3.29</v>
      </c>
      <c r="C200" s="4">
        <f>IF('True_Odds_Calculator_3-way'!C201="","",'True_Odds_Calculator_3-way'!C201)</f>
        <v>2.83</v>
      </c>
      <c r="D200" s="4">
        <f t="shared" si="15"/>
        <v>2.7678628610889433E-2</v>
      </c>
      <c r="E200" s="4">
        <f t="shared" si="16"/>
        <v>2.7689773460335463</v>
      </c>
      <c r="F200" s="4">
        <f t="shared" si="17"/>
        <v>3.3929916467173773</v>
      </c>
      <c r="G200" s="4">
        <f t="shared" si="18"/>
        <v>2.9058728426062466</v>
      </c>
      <c r="I200" s="4">
        <f t="shared" si="19"/>
        <v>1.0276786286108894</v>
      </c>
    </row>
    <row r="201" spans="1:9" x14ac:dyDescent="0.2">
      <c r="A201" s="4">
        <f>IF('True_Odds_Calculator_3-way'!A202="","",'True_Odds_Calculator_3-way'!A202)</f>
        <v>4.7699999999999996</v>
      </c>
      <c r="B201" s="4">
        <f>IF('True_Odds_Calculator_3-way'!B202="","",'True_Odds_Calculator_3-way'!B202)</f>
        <v>3.7</v>
      </c>
      <c r="C201" s="4">
        <f>IF('True_Odds_Calculator_3-way'!C202="","",'True_Odds_Calculator_3-way'!C202)</f>
        <v>1.82</v>
      </c>
      <c r="D201" s="4">
        <f t="shared" si="15"/>
        <v>2.9364425590840515E-2</v>
      </c>
      <c r="E201" s="4">
        <f t="shared" si="16"/>
        <v>5.0036160130600154</v>
      </c>
      <c r="F201" s="4">
        <f t="shared" si="17"/>
        <v>3.8390349699493798</v>
      </c>
      <c r="G201" s="4">
        <f t="shared" si="18"/>
        <v>1.8530103004050857</v>
      </c>
      <c r="I201" s="4">
        <f t="shared" si="19"/>
        <v>1.0293644255908405</v>
      </c>
    </row>
    <row r="202" spans="1:9" x14ac:dyDescent="0.2">
      <c r="A202" s="4">
        <f>IF('True_Odds_Calculator_3-way'!A203="","",'True_Odds_Calculator_3-way'!A203)</f>
        <v>2.79</v>
      </c>
      <c r="B202" s="4">
        <f>IF('True_Odds_Calculator_3-way'!B203="","",'True_Odds_Calculator_3-way'!B203)</f>
        <v>3.61</v>
      </c>
      <c r="C202" s="4">
        <f>IF('True_Odds_Calculator_3-way'!C203="","",'True_Odds_Calculator_3-way'!C203)</f>
        <v>2.5499999999999998</v>
      </c>
      <c r="D202" s="4">
        <f t="shared" si="15"/>
        <v>2.7588112062506109E-2</v>
      </c>
      <c r="E202" s="4">
        <f t="shared" si="16"/>
        <v>2.8634678345001827</v>
      </c>
      <c r="F202" s="4">
        <f t="shared" si="17"/>
        <v>3.7339588256716953</v>
      </c>
      <c r="G202" s="4">
        <f t="shared" si="18"/>
        <v>2.611233143701297</v>
      </c>
      <c r="I202" s="4">
        <f t="shared" si="19"/>
        <v>1.0275881120625061</v>
      </c>
    </row>
    <row r="203" spans="1:9" x14ac:dyDescent="0.2">
      <c r="A203" s="4">
        <f>IF('True_Odds_Calculator_3-way'!A204="","",'True_Odds_Calculator_3-way'!A204)</f>
        <v>1.26</v>
      </c>
      <c r="B203" s="4">
        <f>IF('True_Odds_Calculator_3-way'!B204="","",'True_Odds_Calculator_3-way'!B204)</f>
        <v>6.53</v>
      </c>
      <c r="C203" s="4">
        <f>IF('True_Odds_Calculator_3-way'!C204="","",'True_Odds_Calculator_3-way'!C204)</f>
        <v>12.17</v>
      </c>
      <c r="D203" s="4">
        <f t="shared" si="15"/>
        <v>2.8959419159003685E-2</v>
      </c>
      <c r="E203" s="4">
        <f t="shared" si="16"/>
        <v>1.2755140209741624</v>
      </c>
      <c r="F203" s="4">
        <f t="shared" si="17"/>
        <v>6.9693105041418866</v>
      </c>
      <c r="G203" s="4">
        <f t="shared" si="18"/>
        <v>13.790035598297548</v>
      </c>
      <c r="I203" s="4">
        <f t="shared" si="19"/>
        <v>1.0289594191590037</v>
      </c>
    </row>
    <row r="204" spans="1:9" x14ac:dyDescent="0.2">
      <c r="A204" s="4">
        <f>IF('True_Odds_Calculator_3-way'!A205="","",'True_Odds_Calculator_3-way'!A205)</f>
        <v>4.91</v>
      </c>
      <c r="B204" s="4">
        <f>IF('True_Odds_Calculator_3-way'!B205="","",'True_Odds_Calculator_3-way'!B205)</f>
        <v>3.88</v>
      </c>
      <c r="C204" s="4">
        <f>IF('True_Odds_Calculator_3-way'!C205="","",'True_Odds_Calculator_3-way'!C205)</f>
        <v>1.78</v>
      </c>
      <c r="D204" s="4">
        <f t="shared" si="15"/>
        <v>2.3195699351916232E-2</v>
      </c>
      <c r="E204" s="4">
        <f t="shared" si="16"/>
        <v>5.1037571370432726</v>
      </c>
      <c r="F204" s="4">
        <f t="shared" si="17"/>
        <v>3.9999990563375905</v>
      </c>
      <c r="G204" s="4">
        <f t="shared" si="18"/>
        <v>1.8048396134508742</v>
      </c>
      <c r="I204" s="4">
        <f t="shared" si="19"/>
        <v>1.0231956993519162</v>
      </c>
    </row>
    <row r="205" spans="1:9" x14ac:dyDescent="0.2">
      <c r="A205" s="4">
        <f>IF('True_Odds_Calculator_3-way'!A206="","",'True_Odds_Calculator_3-way'!A206)</f>
        <v>5.54</v>
      </c>
      <c r="B205" s="4">
        <f>IF('True_Odds_Calculator_3-way'!B206="","",'True_Odds_Calculator_3-way'!B206)</f>
        <v>3.67</v>
      </c>
      <c r="C205" s="4">
        <f>IF('True_Odds_Calculator_3-way'!C206="","",'True_Odds_Calculator_3-way'!C206)</f>
        <v>1.75</v>
      </c>
      <c r="D205" s="4">
        <f t="shared" si="15"/>
        <v>2.4413550623723967E-2</v>
      </c>
      <c r="E205" s="4">
        <f t="shared" si="16"/>
        <v>5.80155553200336</v>
      </c>
      <c r="F205" s="4">
        <f t="shared" si="17"/>
        <v>3.7829822071245931</v>
      </c>
      <c r="G205" s="4">
        <f t="shared" si="18"/>
        <v>1.7752822163180284</v>
      </c>
      <c r="I205" s="4">
        <f t="shared" si="19"/>
        <v>1.024413550623724</v>
      </c>
    </row>
    <row r="206" spans="1:9" x14ac:dyDescent="0.2">
      <c r="A206" s="4">
        <f>IF('True_Odds_Calculator_3-way'!A207="","",'True_Odds_Calculator_3-way'!A207)</f>
        <v>2.4500000000000002</v>
      </c>
      <c r="B206" s="4">
        <f>IF('True_Odds_Calculator_3-way'!B207="","",'True_Odds_Calculator_3-way'!B207)</f>
        <v>3.43</v>
      </c>
      <c r="C206" s="4">
        <f>IF('True_Odds_Calculator_3-way'!C207="","",'True_Odds_Calculator_3-way'!C207)</f>
        <v>3.05</v>
      </c>
      <c r="D206" s="4">
        <f t="shared" si="15"/>
        <v>2.7577307269512019E-2</v>
      </c>
      <c r="E206" s="4">
        <f t="shared" si="16"/>
        <v>2.5064489078784495</v>
      </c>
      <c r="F206" s="4">
        <f t="shared" si="17"/>
        <v>3.5416690176606673</v>
      </c>
      <c r="G206" s="4">
        <f t="shared" si="18"/>
        <v>3.1379793031045335</v>
      </c>
      <c r="I206" s="4">
        <f t="shared" si="19"/>
        <v>1.027577307269512</v>
      </c>
    </row>
    <row r="207" spans="1:9" x14ac:dyDescent="0.2">
      <c r="A207" s="4">
        <f>IF('True_Odds_Calculator_3-way'!A208="","",'True_Odds_Calculator_3-way'!A208)</f>
        <v>1.73</v>
      </c>
      <c r="B207" s="4">
        <f>IF('True_Odds_Calculator_3-way'!B208="","",'True_Odds_Calculator_3-way'!B208)</f>
        <v>3.87</v>
      </c>
      <c r="C207" s="4">
        <f>IF('True_Odds_Calculator_3-way'!C208="","",'True_Odds_Calculator_3-way'!C208)</f>
        <v>5.15</v>
      </c>
      <c r="D207" s="4">
        <f t="shared" si="15"/>
        <v>3.0607372179015657E-2</v>
      </c>
      <c r="E207" s="4">
        <f t="shared" si="16"/>
        <v>1.7610835675090464</v>
      </c>
      <c r="F207" s="4">
        <f t="shared" si="17"/>
        <v>4.0290823122119921</v>
      </c>
      <c r="G207" s="4">
        <f t="shared" si="18"/>
        <v>5.4356009062549511</v>
      </c>
      <c r="I207" s="4">
        <f t="shared" si="19"/>
        <v>1.0306073721790157</v>
      </c>
    </row>
    <row r="208" spans="1: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3.53</v>
      </c>
      <c r="C208" s="4">
        <f>IF('True_Odds_Calculator_3-way'!C209="","",'True_Odds_Calculator_3-way'!C209)</f>
        <v>4.17</v>
      </c>
      <c r="D208" s="4">
        <f t="shared" si="15"/>
        <v>2.8144777507893348E-2</v>
      </c>
      <c r="E208" s="4">
        <f t="shared" si="16"/>
        <v>2.0174757276177075</v>
      </c>
      <c r="F208" s="4">
        <f t="shared" si="17"/>
        <v>3.6509071714154513</v>
      </c>
      <c r="G208" s="4">
        <f t="shared" si="18"/>
        <v>4.3397774795167221</v>
      </c>
      <c r="I208" s="4">
        <f t="shared" si="19"/>
        <v>1.0281447775078933</v>
      </c>
    </row>
    <row r="209" spans="1:9" x14ac:dyDescent="0.2">
      <c r="A209" s="4">
        <f>IF('True_Odds_Calculator_3-way'!A210="","",'True_Odds_Calculator_3-way'!A210)</f>
        <v>1.71</v>
      </c>
      <c r="B209" s="4">
        <f>IF('True_Odds_Calculator_3-way'!B210="","",'True_Odds_Calculator_3-way'!B210)</f>
        <v>3.92</v>
      </c>
      <c r="C209" s="4">
        <f>IF('True_Odds_Calculator_3-way'!C210="","",'True_Odds_Calculator_3-way'!C210)</f>
        <v>5.23</v>
      </c>
      <c r="D209" s="4">
        <f t="shared" si="15"/>
        <v>3.110195136388727E-2</v>
      </c>
      <c r="E209" s="4">
        <f t="shared" si="16"/>
        <v>1.7408622005508749</v>
      </c>
      <c r="F209" s="4">
        <f t="shared" si="17"/>
        <v>4.0860568737525025</v>
      </c>
      <c r="G209" s="4">
        <f t="shared" si="18"/>
        <v>5.5298334801671318</v>
      </c>
      <c r="I209" s="4">
        <f t="shared" si="19"/>
        <v>1.0311019513638873</v>
      </c>
    </row>
    <row r="210" spans="1:9" x14ac:dyDescent="0.2">
      <c r="A210" s="4">
        <f>IF('True_Odds_Calculator_3-way'!A211="","",'True_Odds_Calculator_3-way'!A211)</f>
        <v>2.42</v>
      </c>
      <c r="B210" s="4">
        <f>IF('True_Odds_Calculator_3-way'!B211="","",'True_Odds_Calculator_3-way'!B211)</f>
        <v>3.19</v>
      </c>
      <c r="C210" s="4">
        <f>IF('True_Odds_Calculator_3-way'!C211="","",'True_Odds_Calculator_3-way'!C211)</f>
        <v>3.32</v>
      </c>
      <c r="D210" s="4">
        <f t="shared" si="15"/>
        <v>2.7907583597427621E-2</v>
      </c>
      <c r="E210" s="4">
        <f t="shared" si="16"/>
        <v>2.4757340148814753</v>
      </c>
      <c r="F210" s="4">
        <f t="shared" si="17"/>
        <v>3.2875585087970141</v>
      </c>
      <c r="G210" s="4">
        <f t="shared" si="18"/>
        <v>3.4258038714433026</v>
      </c>
      <c r="I210" s="4">
        <f t="shared" si="19"/>
        <v>1.0279075835974276</v>
      </c>
    </row>
    <row r="211" spans="1:9" x14ac:dyDescent="0.2">
      <c r="A211" s="4">
        <f>IF('True_Odds_Calculator_3-way'!A212="","",'True_Odds_Calculator_3-way'!A212)</f>
        <v>2.42</v>
      </c>
      <c r="B211" s="4">
        <f>IF('True_Odds_Calculator_3-way'!B212="","",'True_Odds_Calculator_3-way'!B212)</f>
        <v>3.21</v>
      </c>
      <c r="C211" s="4">
        <f>IF('True_Odds_Calculator_3-way'!C212="","",'True_Odds_Calculator_3-way'!C212)</f>
        <v>3.3</v>
      </c>
      <c r="D211" s="4">
        <f t="shared" si="15"/>
        <v>2.7779923276949559E-2</v>
      </c>
      <c r="E211" s="4">
        <f t="shared" si="16"/>
        <v>2.4754732213039876</v>
      </c>
      <c r="F211" s="4">
        <f t="shared" si="17"/>
        <v>3.3083387751625444</v>
      </c>
      <c r="G211" s="4">
        <f t="shared" si="18"/>
        <v>3.4040197481814722</v>
      </c>
      <c r="I211" s="4">
        <f t="shared" si="19"/>
        <v>1.0277799232769496</v>
      </c>
    </row>
    <row r="212" spans="1:9" x14ac:dyDescent="0.2">
      <c r="A212" s="4">
        <f>IF('True_Odds_Calculator_3-way'!A213="","",'True_Odds_Calculator_3-way'!A213)</f>
        <v>2.25</v>
      </c>
      <c r="B212" s="4">
        <f>IF('True_Odds_Calculator_3-way'!B213="","",'True_Odds_Calculator_3-way'!B213)</f>
        <v>3.41</v>
      </c>
      <c r="C212" s="4">
        <f>IF('True_Odds_Calculator_3-way'!C213="","",'True_Odds_Calculator_3-way'!C213)</f>
        <v>3.45</v>
      </c>
      <c r="D212" s="4">
        <f t="shared" si="15"/>
        <v>2.7554648873021836E-2</v>
      </c>
      <c r="E212" s="4">
        <f t="shared" si="16"/>
        <v>2.2974796844994625</v>
      </c>
      <c r="F212" s="4">
        <f t="shared" si="17"/>
        <v>3.5202560053195908</v>
      </c>
      <c r="G212" s="4">
        <f t="shared" si="18"/>
        <v>3.5629006477664675</v>
      </c>
      <c r="I212" s="4">
        <f t="shared" si="19"/>
        <v>1.0275546488730218</v>
      </c>
    </row>
    <row r="213" spans="1:9" x14ac:dyDescent="0.2">
      <c r="A213" s="4">
        <f>IF('True_Odds_Calculator_3-way'!A214="","",'True_Odds_Calculator_3-way'!A214)</f>
        <v>2.74</v>
      </c>
      <c r="B213" s="4">
        <f>IF('True_Odds_Calculator_3-way'!B214="","",'True_Odds_Calculator_3-way'!B214)</f>
        <v>3.18</v>
      </c>
      <c r="C213" s="4">
        <f>IF('True_Odds_Calculator_3-way'!C214="","",'True_Odds_Calculator_3-way'!C214)</f>
        <v>2.87</v>
      </c>
      <c r="D213" s="4">
        <f t="shared" si="15"/>
        <v>2.7860968203795355E-2</v>
      </c>
      <c r="E213" s="4">
        <f t="shared" si="16"/>
        <v>2.8115435232299237</v>
      </c>
      <c r="F213" s="4">
        <f t="shared" si="17"/>
        <v>3.2767716732845056</v>
      </c>
      <c r="G213" s="4">
        <f t="shared" si="18"/>
        <v>2.9485907336605388</v>
      </c>
      <c r="I213" s="4">
        <f t="shared" si="19"/>
        <v>1.0278609682037954</v>
      </c>
    </row>
    <row r="214" spans="1:9" x14ac:dyDescent="0.2">
      <c r="A214" s="4">
        <f>IF('True_Odds_Calculator_3-way'!A215="","",'True_Odds_Calculator_3-way'!A215)</f>
        <v>4.25</v>
      </c>
      <c r="B214" s="4">
        <f>IF('True_Odds_Calculator_3-way'!B215="","",'True_Odds_Calculator_3-way'!B215)</f>
        <v>3.87</v>
      </c>
      <c r="C214" s="4">
        <f>IF('True_Odds_Calculator_3-way'!C215="","",'True_Odds_Calculator_3-way'!C215)</f>
        <v>1.87</v>
      </c>
      <c r="D214" s="4">
        <f t="shared" si="15"/>
        <v>2.8451408752366181E-2</v>
      </c>
      <c r="E214" s="4">
        <f t="shared" si="16"/>
        <v>4.4284956654767962</v>
      </c>
      <c r="F214" s="4">
        <f t="shared" si="17"/>
        <v>4.0174497141059557</v>
      </c>
      <c r="G214" s="4">
        <f t="shared" si="18"/>
        <v>1.9037626818424951</v>
      </c>
      <c r="I214" s="4">
        <f t="shared" si="19"/>
        <v>1.0284514087523662</v>
      </c>
    </row>
    <row r="215" spans="1:9" x14ac:dyDescent="0.2">
      <c r="A215" s="4">
        <f>IF('True_Odds_Calculator_3-way'!A216="","",'True_Odds_Calculator_3-way'!A216)</f>
        <v>1.58</v>
      </c>
      <c r="B215" s="4">
        <f>IF('True_Odds_Calculator_3-way'!B216="","",'True_Odds_Calculator_3-way'!B216)</f>
        <v>3.91</v>
      </c>
      <c r="C215" s="4">
        <f>IF('True_Odds_Calculator_3-way'!C216="","",'True_Odds_Calculator_3-way'!C216)</f>
        <v>7.07</v>
      </c>
      <c r="D215" s="4">
        <f t="shared" si="15"/>
        <v>3.0108583808529543E-2</v>
      </c>
      <c r="E215" s="4">
        <f t="shared" si="16"/>
        <v>1.6054580492664396</v>
      </c>
      <c r="F215" s="4">
        <f t="shared" si="17"/>
        <v>4.0697012673268285</v>
      </c>
      <c r="G215" s="4">
        <f t="shared" si="18"/>
        <v>7.609972409661184</v>
      </c>
      <c r="I215" s="4">
        <f t="shared" si="19"/>
        <v>1.0301085838085295</v>
      </c>
    </row>
    <row r="216" spans="1:9" x14ac:dyDescent="0.2">
      <c r="A216" s="4">
        <f>IF('True_Odds_Calculator_3-way'!A217="","",'True_Odds_Calculator_3-way'!A217)</f>
        <v>1.55</v>
      </c>
      <c r="B216" s="4">
        <f>IF('True_Odds_Calculator_3-way'!B217="","",'True_Odds_Calculator_3-way'!B217)</f>
        <v>4.1100000000000003</v>
      </c>
      <c r="C216" s="4">
        <f>IF('True_Odds_Calculator_3-way'!C217="","",'True_Odds_Calculator_3-way'!C217)</f>
        <v>6.4</v>
      </c>
      <c r="D216" s="4">
        <f t="shared" si="15"/>
        <v>4.4720292755670688E-2</v>
      </c>
      <c r="E216" s="4">
        <f t="shared" si="16"/>
        <v>1.5866605611457971</v>
      </c>
      <c r="F216" s="4">
        <f t="shared" si="17"/>
        <v>4.3782408086853506</v>
      </c>
      <c r="G216" s="4">
        <f t="shared" si="18"/>
        <v>7.0749759951874704</v>
      </c>
      <c r="I216" s="4">
        <f t="shared" si="19"/>
        <v>1.0447202927556707</v>
      </c>
    </row>
    <row r="217" spans="1:9" x14ac:dyDescent="0.2">
      <c r="A217" s="4">
        <f>IF('True_Odds_Calculator_3-way'!A218="","",'True_Odds_Calculator_3-way'!A218)</f>
        <v>1.65</v>
      </c>
      <c r="B217" s="4">
        <f>IF('True_Odds_Calculator_3-way'!B218="","",'True_Odds_Calculator_3-way'!B218)</f>
        <v>3.73</v>
      </c>
      <c r="C217" s="4">
        <f>IF('True_Odds_Calculator_3-way'!C218="","",'True_Odds_Calculator_3-way'!C218)</f>
        <v>5.92</v>
      </c>
      <c r="D217" s="4">
        <f t="shared" si="15"/>
        <v>4.3076039724833315E-2</v>
      </c>
      <c r="E217" s="4">
        <f t="shared" si="16"/>
        <v>1.690040129669206</v>
      </c>
      <c r="F217" s="4">
        <f t="shared" si="17"/>
        <v>3.9410756406992871</v>
      </c>
      <c r="G217" s="4">
        <f t="shared" si="18"/>
        <v>6.4699692909452091</v>
      </c>
      <c r="I217" s="4">
        <f t="shared" si="19"/>
        <v>1.0430760397248333</v>
      </c>
    </row>
    <row r="218" spans="1:9" x14ac:dyDescent="0.2">
      <c r="A218" s="4">
        <f>IF('True_Odds_Calculator_3-way'!A219="","",'True_Odds_Calculator_3-way'!A219)</f>
        <v>2.76</v>
      </c>
      <c r="B218" s="4">
        <f>IF('True_Odds_Calculator_3-way'!B219="","",'True_Odds_Calculator_3-way'!B219)</f>
        <v>3.23</v>
      </c>
      <c r="C218" s="4">
        <f>IF('True_Odds_Calculator_3-way'!C219="","",'True_Odds_Calculator_3-way'!C219)</f>
        <v>2.72</v>
      </c>
      <c r="D218" s="4">
        <f t="shared" si="15"/>
        <v>3.9563422623053901E-2</v>
      </c>
      <c r="E218" s="4">
        <f t="shared" si="16"/>
        <v>2.8642541205701861</v>
      </c>
      <c r="F218" s="4">
        <f t="shared" si="17"/>
        <v>3.3737085766906771</v>
      </c>
      <c r="G218" s="4">
        <f t="shared" si="18"/>
        <v>2.8211987594674994</v>
      </c>
      <c r="I218" s="4">
        <f t="shared" si="19"/>
        <v>1.0395634226230539</v>
      </c>
    </row>
    <row r="219" spans="1:9" x14ac:dyDescent="0.2">
      <c r="A219" s="4">
        <f>IF('True_Odds_Calculator_3-way'!A220="","",'True_Odds_Calculator_3-way'!A220)</f>
        <v>2.7</v>
      </c>
      <c r="B219" s="4">
        <f>IF('True_Odds_Calculator_3-way'!B220="","",'True_Odds_Calculator_3-way'!B220)</f>
        <v>3.52</v>
      </c>
      <c r="C219" s="4">
        <f>IF('True_Odds_Calculator_3-way'!C220="","",'True_Odds_Calculator_3-way'!C220)</f>
        <v>2.6</v>
      </c>
      <c r="D219" s="4">
        <f t="shared" si="15"/>
        <v>3.9076664076663992E-2</v>
      </c>
      <c r="E219" s="4">
        <f t="shared" si="16"/>
        <v>2.7984175399389968</v>
      </c>
      <c r="F219" s="4">
        <f t="shared" si="17"/>
        <v>3.6891472250975395</v>
      </c>
      <c r="G219" s="4">
        <f t="shared" si="18"/>
        <v>2.6911393140301456</v>
      </c>
      <c r="I219" s="4">
        <f t="shared" si="19"/>
        <v>1.039076664076664</v>
      </c>
    </row>
    <row r="220" spans="1:9" x14ac:dyDescent="0.2">
      <c r="A220" s="4">
        <f>IF('True_Odds_Calculator_3-way'!A221="","",'True_Odds_Calculator_3-way'!A221)</f>
        <v>2.9</v>
      </c>
      <c r="B220" s="4">
        <f>IF('True_Odds_Calculator_3-way'!B221="","",'True_Odds_Calculator_3-way'!B221)</f>
        <v>3.25</v>
      </c>
      <c r="C220" s="4">
        <f>IF('True_Odds_Calculator_3-way'!C221="","",'True_Odds_Calculator_3-way'!C221)</f>
        <v>2.59</v>
      </c>
      <c r="D220" s="4">
        <f t="shared" si="15"/>
        <v>3.8620279999590501E-2</v>
      </c>
      <c r="E220" s="4">
        <f t="shared" si="16"/>
        <v>3.0124641347607444</v>
      </c>
      <c r="F220" s="4">
        <f t="shared" si="17"/>
        <v>3.3919130162920772</v>
      </c>
      <c r="G220" s="4">
        <f t="shared" si="18"/>
        <v>2.6793348516861948</v>
      </c>
      <c r="I220" s="4">
        <f t="shared" si="19"/>
        <v>1.0386202799995905</v>
      </c>
    </row>
    <row r="221" spans="1:9" x14ac:dyDescent="0.2">
      <c r="A221" s="4">
        <f>IF('True_Odds_Calculator_3-way'!A222="","",'True_Odds_Calculator_3-way'!A222)</f>
        <v>2</v>
      </c>
      <c r="B221" s="4">
        <f>IF('True_Odds_Calculator_3-way'!B222="","",'True_Odds_Calculator_3-way'!B222)</f>
        <v>3.44</v>
      </c>
      <c r="C221" s="4">
        <f>IF('True_Odds_Calculator_3-way'!C222="","",'True_Odds_Calculator_3-way'!C222)</f>
        <v>3.99</v>
      </c>
      <c r="D221" s="4">
        <f t="shared" si="15"/>
        <v>4.132424083464481E-2</v>
      </c>
      <c r="E221" s="4">
        <f t="shared" si="16"/>
        <v>2.0566599404631094</v>
      </c>
      <c r="F221" s="4">
        <f t="shared" si="17"/>
        <v>3.6111130599501879</v>
      </c>
      <c r="G221" s="4">
        <f t="shared" si="18"/>
        <v>4.2220490525797727</v>
      </c>
      <c r="I221" s="4">
        <f t="shared" si="19"/>
        <v>1.0413242408346448</v>
      </c>
    </row>
    <row r="222" spans="1:9" x14ac:dyDescent="0.2">
      <c r="A222" s="4">
        <f>IF('True_Odds_Calculator_3-way'!A223="","",'True_Odds_Calculator_3-way'!A223)</f>
        <v>2.71</v>
      </c>
      <c r="B222" s="4">
        <f>IF('True_Odds_Calculator_3-way'!B223="","",'True_Odds_Calculator_3-way'!B223)</f>
        <v>3.04</v>
      </c>
      <c r="C222" s="4">
        <f>IF('True_Odds_Calculator_3-way'!C223="","",'True_Odds_Calculator_3-way'!C223)</f>
        <v>2.94</v>
      </c>
      <c r="D222" s="4">
        <f t="shared" si="15"/>
        <v>3.8087112879721774E-2</v>
      </c>
      <c r="E222" s="4">
        <f t="shared" si="16"/>
        <v>2.8065607283902816</v>
      </c>
      <c r="F222" s="4">
        <f t="shared" si="17"/>
        <v>3.1620386971176648</v>
      </c>
      <c r="G222" s="4">
        <f t="shared" si="18"/>
        <v>3.0539913593650763</v>
      </c>
      <c r="I222" s="4">
        <f t="shared" si="19"/>
        <v>1.0380871128797218</v>
      </c>
    </row>
    <row r="223" spans="1:9" x14ac:dyDescent="0.2">
      <c r="A223" s="4">
        <f>IF('True_Odds_Calculator_3-way'!A224="","",'True_Odds_Calculator_3-way'!A224)</f>
        <v>3.37</v>
      </c>
      <c r="B223" s="4">
        <f>IF('True_Odds_Calculator_3-way'!B224="","",'True_Odds_Calculator_3-way'!B224)</f>
        <v>3.36</v>
      </c>
      <c r="C223" s="4">
        <f>IF('True_Odds_Calculator_3-way'!C224="","",'True_Odds_Calculator_3-way'!C224)</f>
        <v>2.25</v>
      </c>
      <c r="D223" s="4">
        <f t="shared" si="15"/>
        <v>3.8799397108002509E-2</v>
      </c>
      <c r="E223" s="4">
        <f t="shared" si="16"/>
        <v>3.5235737500864395</v>
      </c>
      <c r="F223" s="4">
        <f t="shared" si="17"/>
        <v>3.5126430442575489</v>
      </c>
      <c r="G223" s="4">
        <f t="shared" si="18"/>
        <v>2.3174363499094937</v>
      </c>
      <c r="I223" s="4">
        <f t="shared" si="19"/>
        <v>1.0387993971080025</v>
      </c>
    </row>
    <row r="224" spans="1:9" x14ac:dyDescent="0.2">
      <c r="A224" s="4">
        <f>IF('True_Odds_Calculator_3-way'!A225="","",'True_Odds_Calculator_3-way'!A225)</f>
        <v>1.66</v>
      </c>
      <c r="B224" s="4">
        <f>IF('True_Odds_Calculator_3-way'!B225="","",'True_Odds_Calculator_3-way'!B225)</f>
        <v>3.97</v>
      </c>
      <c r="C224" s="4">
        <f>IF('True_Odds_Calculator_3-way'!C225="","",'True_Odds_Calculator_3-way'!C225)</f>
        <v>5.32</v>
      </c>
      <c r="D224" s="4">
        <f t="shared" si="15"/>
        <v>4.2268732131990117E-2</v>
      </c>
      <c r="E224" s="4">
        <f t="shared" si="16"/>
        <v>1.6997550584958476</v>
      </c>
      <c r="F224" s="4">
        <f t="shared" si="17"/>
        <v>4.2052216917674894</v>
      </c>
      <c r="G224" s="4">
        <f t="shared" si="18"/>
        <v>5.7510812162113121</v>
      </c>
      <c r="I224" s="4">
        <f t="shared" si="19"/>
        <v>1.0422687321319901</v>
      </c>
    </row>
    <row r="225" spans="1:9" x14ac:dyDescent="0.2">
      <c r="A225" s="4">
        <f>IF('True_Odds_Calculator_3-way'!A226="","",'True_Odds_Calculator_3-way'!A226)</f>
        <v>1.57</v>
      </c>
      <c r="B225" s="4">
        <f>IF('True_Odds_Calculator_3-way'!B226="","",'True_Odds_Calculator_3-way'!B226)</f>
        <v>4.2300000000000004</v>
      </c>
      <c r="C225" s="4">
        <f>IF('True_Odds_Calculator_3-way'!C226="","",'True_Odds_Calculator_3-way'!C226)</f>
        <v>5.85</v>
      </c>
      <c r="D225" s="4">
        <f t="shared" si="15"/>
        <v>4.4289465484749435E-2</v>
      </c>
      <c r="E225" s="4">
        <f t="shared" si="16"/>
        <v>1.6072531606372593</v>
      </c>
      <c r="F225" s="4">
        <f t="shared" si="17"/>
        <v>4.5117504524764707</v>
      </c>
      <c r="G225" s="4">
        <f t="shared" si="18"/>
        <v>6.4029908307231338</v>
      </c>
      <c r="I225" s="4">
        <f t="shared" si="19"/>
        <v>1.0442894654847494</v>
      </c>
    </row>
    <row r="226" spans="1:9" x14ac:dyDescent="0.2">
      <c r="A226" s="4">
        <f>IF('True_Odds_Calculator_3-way'!A227="","",'True_Odds_Calculator_3-way'!A227)</f>
        <v>1.55</v>
      </c>
      <c r="B226" s="4">
        <f>IF('True_Odds_Calculator_3-way'!B227="","",'True_Odds_Calculator_3-way'!B227)</f>
        <v>4.09</v>
      </c>
      <c r="C226" s="4">
        <f>IF('True_Odds_Calculator_3-way'!C227="","",'True_Odds_Calculator_3-way'!C227)</f>
        <v>6.51</v>
      </c>
      <c r="D226" s="4">
        <f t="shared" si="15"/>
        <v>4.3269898857879019E-2</v>
      </c>
      <c r="E226" s="4">
        <f t="shared" si="16"/>
        <v>1.5854443758572028</v>
      </c>
      <c r="F226" s="4">
        <f t="shared" si="17"/>
        <v>4.3463997518758948</v>
      </c>
      <c r="G226" s="4">
        <f t="shared" si="18"/>
        <v>7.1846032074402544</v>
      </c>
      <c r="I226" s="4">
        <f t="shared" si="19"/>
        <v>1.043269898857879</v>
      </c>
    </row>
    <row r="227" spans="1:9" x14ac:dyDescent="0.2">
      <c r="A227" s="4">
        <f>IF('True_Odds_Calculator_3-way'!A228="","",'True_Odds_Calculator_3-way'!A228)</f>
        <v>2.21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3.35</v>
      </c>
      <c r="D227" s="4">
        <f t="shared" si="15"/>
        <v>4.0013491509835131E-2</v>
      </c>
      <c r="E227" s="4">
        <f t="shared" si="16"/>
        <v>2.2771218214051734</v>
      </c>
      <c r="F227" s="4">
        <f t="shared" si="17"/>
        <v>3.6274005204500628</v>
      </c>
      <c r="G227" s="4">
        <f t="shared" si="18"/>
        <v>3.5066847488068578</v>
      </c>
      <c r="I227" s="4">
        <f t="shared" si="19"/>
        <v>1.0400134915098351</v>
      </c>
    </row>
    <row r="228" spans="1:9" x14ac:dyDescent="0.2">
      <c r="A228" s="4">
        <f>IF('True_Odds_Calculator_3-way'!A229="","",'True_Odds_Calculator_3-way'!A229)</f>
        <v>2.0099999999999998</v>
      </c>
      <c r="B228" s="4">
        <f>IF('True_Odds_Calculator_3-way'!B229="","",'True_Odds_Calculator_3-way'!B229)</f>
        <v>3.41</v>
      </c>
      <c r="C228" s="4">
        <f>IF('True_Odds_Calculator_3-way'!C229="","",'True_Odds_Calculator_3-way'!C229)</f>
        <v>4.01</v>
      </c>
      <c r="D228" s="4">
        <f t="shared" si="15"/>
        <v>4.014412837924608E-2</v>
      </c>
      <c r="E228" s="4">
        <f t="shared" si="16"/>
        <v>2.0655563733516877</v>
      </c>
      <c r="F228" s="4">
        <f t="shared" si="17"/>
        <v>3.5730395549392799</v>
      </c>
      <c r="G228" s="4">
        <f t="shared" si="18"/>
        <v>4.2373746341077867</v>
      </c>
      <c r="I228" s="4">
        <f t="shared" si="19"/>
        <v>1.0401441283792461</v>
      </c>
    </row>
    <row r="229" spans="1:9" x14ac:dyDescent="0.2">
      <c r="A229" s="4">
        <f>IF('True_Odds_Calculator_3-way'!A230="","",'True_Odds_Calculator_3-way'!A230)</f>
        <v>2.14</v>
      </c>
      <c r="B229" s="4">
        <f>IF('True_Odds_Calculator_3-way'!B230="","",'True_Odds_Calculator_3-way'!B230)</f>
        <v>3.56</v>
      </c>
      <c r="C229" s="4">
        <f>IF('True_Odds_Calculator_3-way'!C230="","",'True_Odds_Calculator_3-way'!C230)</f>
        <v>3.43</v>
      </c>
      <c r="D229" s="4">
        <f t="shared" si="15"/>
        <v>3.9733785535035704E-2</v>
      </c>
      <c r="E229" s="4">
        <f t="shared" si="16"/>
        <v>2.2024242661258127</v>
      </c>
      <c r="F229" s="4">
        <f t="shared" si="17"/>
        <v>3.7361629166509389</v>
      </c>
      <c r="G229" s="4">
        <f t="shared" si="18"/>
        <v>3.5932370263949358</v>
      </c>
      <c r="I229" s="4">
        <f t="shared" si="19"/>
        <v>1.0397337855350357</v>
      </c>
    </row>
    <row r="230" spans="1:9" x14ac:dyDescent="0.2">
      <c r="A230" s="4">
        <f>IF('True_Odds_Calculator_3-way'!A231="","",'True_Odds_Calculator_3-way'!A231)</f>
        <v>1.57</v>
      </c>
      <c r="B230" s="4">
        <f>IF('True_Odds_Calculator_3-way'!B231="","",'True_Odds_Calculator_3-way'!B231)</f>
        <v>4.1100000000000003</v>
      </c>
      <c r="C230" s="4">
        <f>IF('True_Odds_Calculator_3-way'!C231="","",'True_Odds_Calculator_3-way'!C231)</f>
        <v>6.09</v>
      </c>
      <c r="D230" s="4">
        <f t="shared" si="15"/>
        <v>4.4455290071800269E-2</v>
      </c>
      <c r="E230" s="4">
        <f t="shared" si="16"/>
        <v>1.6073959628152987</v>
      </c>
      <c r="F230" s="4">
        <f t="shared" si="17"/>
        <v>4.3765481851448405</v>
      </c>
      <c r="G230" s="4">
        <f t="shared" si="18"/>
        <v>6.6941043520003216</v>
      </c>
      <c r="I230" s="4">
        <f t="shared" si="19"/>
        <v>1.0444552900718003</v>
      </c>
    </row>
    <row r="231" spans="1:9" x14ac:dyDescent="0.2">
      <c r="A231" s="4">
        <f>IF('True_Odds_Calculator_3-way'!A232="","",'True_Odds_Calculator_3-way'!A232)</f>
        <v>3.07</v>
      </c>
      <c r="B231" s="4">
        <f>IF('True_Odds_Calculator_3-way'!B232="","",'True_Odds_Calculator_3-way'!B232)</f>
        <v>3.37</v>
      </c>
      <c r="C231" s="4">
        <f>IF('True_Odds_Calculator_3-way'!C232="","",'True_Odds_Calculator_3-way'!C232)</f>
        <v>2.4</v>
      </c>
      <c r="D231" s="4">
        <f t="shared" si="15"/>
        <v>3.9135470733978384E-2</v>
      </c>
      <c r="E231" s="4">
        <f t="shared" si="16"/>
        <v>3.1980786750620163</v>
      </c>
      <c r="F231" s="4">
        <f t="shared" si="17"/>
        <v>3.5249651480721891</v>
      </c>
      <c r="G231" s="4">
        <f t="shared" si="18"/>
        <v>2.4775686523896128</v>
      </c>
      <c r="I231" s="4">
        <f t="shared" si="19"/>
        <v>1.0391354707339784</v>
      </c>
    </row>
    <row r="232" spans="1:9" x14ac:dyDescent="0.2">
      <c r="A232" s="4">
        <f>IF('True_Odds_Calculator_3-way'!A233="","",'True_Odds_Calculator_3-way'!A233)</f>
        <v>2.2400000000000002</v>
      </c>
      <c r="B232" s="4">
        <f>IF('True_Odds_Calculator_3-way'!B233="","",'True_Odds_Calculator_3-way'!B233)</f>
        <v>3.27</v>
      </c>
      <c r="C232" s="4">
        <f>IF('True_Odds_Calculator_3-way'!C233="","",'True_Odds_Calculator_3-way'!C233)</f>
        <v>3.49</v>
      </c>
      <c r="D232" s="4">
        <f t="shared" si="15"/>
        <v>3.877192027148646E-2</v>
      </c>
      <c r="E232" s="4">
        <f t="shared" si="16"/>
        <v>2.306780607639737</v>
      </c>
      <c r="F232" s="4">
        <f t="shared" si="17"/>
        <v>3.4142927688488807</v>
      </c>
      <c r="G232" s="4">
        <f t="shared" si="18"/>
        <v>3.6548508305576273</v>
      </c>
      <c r="I232" s="4">
        <f t="shared" si="19"/>
        <v>1.0387719202714865</v>
      </c>
    </row>
    <row r="233" spans="1:9" x14ac:dyDescent="0.2">
      <c r="A233" s="4">
        <f>IF('True_Odds_Calculator_3-way'!A234="","",'True_Odds_Calculator_3-way'!A234)</f>
        <v>2.86</v>
      </c>
      <c r="B233" s="4">
        <f>IF('True_Odds_Calculator_3-way'!B234="","",'True_Odds_Calculator_3-way'!B234)</f>
        <v>3.04</v>
      </c>
      <c r="C233" s="4">
        <f>IF('True_Odds_Calculator_3-way'!C234="","",'True_Odds_Calculator_3-way'!C234)</f>
        <v>2.78</v>
      </c>
      <c r="D233" s="4">
        <f t="shared" si="15"/>
        <v>3.8309948287229778E-2</v>
      </c>
      <c r="E233" s="4">
        <f t="shared" si="16"/>
        <v>2.9684128203667064</v>
      </c>
      <c r="F233" s="4">
        <f t="shared" si="17"/>
        <v>3.1627815440274363</v>
      </c>
      <c r="G233" s="4">
        <f t="shared" si="18"/>
        <v>2.8823240967050752</v>
      </c>
      <c r="I233" s="4">
        <f t="shared" si="19"/>
        <v>1.0383099482872298</v>
      </c>
    </row>
    <row r="234" spans="1:9" x14ac:dyDescent="0.2">
      <c r="A234" s="4">
        <f>IF('True_Odds_Calculator_3-way'!A235="","",'True_Odds_Calculator_3-way'!A235)</f>
        <v>2.3199999999999998</v>
      </c>
      <c r="B234" s="4">
        <f>IF('True_Odds_Calculator_3-way'!B235="","",'True_Odds_Calculator_3-way'!B235)</f>
        <v>3.66</v>
      </c>
      <c r="C234" s="4">
        <f>IF('True_Odds_Calculator_3-way'!C235="","",'True_Odds_Calculator_3-way'!C235)</f>
        <v>2.99</v>
      </c>
      <c r="D234" s="4">
        <f t="shared" si="15"/>
        <v>3.8706687009584684E-2</v>
      </c>
      <c r="E234" s="4">
        <f t="shared" si="16"/>
        <v>2.3915878074904993</v>
      </c>
      <c r="F234" s="4">
        <f t="shared" si="17"/>
        <v>3.8413991585907543</v>
      </c>
      <c r="G234" s="4">
        <f t="shared" si="18"/>
        <v>3.1099755958215969</v>
      </c>
      <c r="I234" s="4">
        <f t="shared" si="19"/>
        <v>1.0387066870095847</v>
      </c>
    </row>
    <row r="235" spans="1:9" x14ac:dyDescent="0.2">
      <c r="A235" s="4">
        <f>IF('True_Odds_Calculator_3-way'!A236="","",'True_Odds_Calculator_3-way'!A236)</f>
        <v>2.2200000000000002</v>
      </c>
      <c r="B235" s="4">
        <f>IF('True_Odds_Calculator_3-way'!B236="","",'True_Odds_Calculator_3-way'!B236)</f>
        <v>3.35</v>
      </c>
      <c r="C235" s="4">
        <f>IF('True_Odds_Calculator_3-way'!C236="","",'True_Odds_Calculator_3-way'!C236)</f>
        <v>3.45</v>
      </c>
      <c r="D235" s="4">
        <f t="shared" si="15"/>
        <v>3.8812985600785721E-2</v>
      </c>
      <c r="E235" s="4">
        <f t="shared" si="16"/>
        <v>2.2856474738431527</v>
      </c>
      <c r="F235" s="4">
        <f t="shared" si="17"/>
        <v>3.5017708354658428</v>
      </c>
      <c r="G235" s="4">
        <f t="shared" si="18"/>
        <v>3.6111850022167333</v>
      </c>
      <c r="I235" s="4">
        <f t="shared" si="19"/>
        <v>1.0388129856007857</v>
      </c>
    </row>
    <row r="236" spans="1:9" x14ac:dyDescent="0.2">
      <c r="A236" s="4">
        <f>IF('True_Odds_Calculator_3-way'!A237="","",'True_Odds_Calculator_3-way'!A237)</f>
        <v>2.0699999999999998</v>
      </c>
      <c r="B236" s="4">
        <f>IF('True_Odds_Calculator_3-way'!B237="","",'True_Odds_Calculator_3-way'!B237)</f>
        <v>3.36</v>
      </c>
      <c r="C236" s="4">
        <f>IF('True_Odds_Calculator_3-way'!C237="","",'True_Odds_Calculator_3-way'!C237)</f>
        <v>3.86</v>
      </c>
      <c r="D236" s="4">
        <f t="shared" si="15"/>
        <v>3.9778192571614523E-2</v>
      </c>
      <c r="E236" s="4">
        <f t="shared" si="16"/>
        <v>2.1284186051526506</v>
      </c>
      <c r="F236" s="4">
        <f t="shared" si="17"/>
        <v>3.5166733383772866</v>
      </c>
      <c r="G236" s="4">
        <f t="shared" si="18"/>
        <v>4.0682165054557933</v>
      </c>
      <c r="I236" s="4">
        <f t="shared" si="19"/>
        <v>1.0397781925716145</v>
      </c>
    </row>
    <row r="237" spans="1:9" x14ac:dyDescent="0.2">
      <c r="A237" s="4">
        <f>IF('True_Odds_Calculator_3-way'!A238="","",'True_Odds_Calculator_3-way'!A238)</f>
        <v>3.12</v>
      </c>
      <c r="B237" s="4">
        <f>IF('True_Odds_Calculator_3-way'!B238="","",'True_Odds_Calculator_3-way'!B238)</f>
        <v>2.91</v>
      </c>
      <c r="C237" s="4">
        <f>IF('True_Odds_Calculator_3-way'!C238="","",'True_Odds_Calculator_3-way'!C238)</f>
        <v>2.67</v>
      </c>
      <c r="D237" s="4">
        <f t="shared" si="15"/>
        <v>3.8687267402661707E-2</v>
      </c>
      <c r="E237" s="4">
        <f t="shared" si="16"/>
        <v>3.2507949483766314</v>
      </c>
      <c r="F237" s="4">
        <f t="shared" si="17"/>
        <v>3.0234603359430308</v>
      </c>
      <c r="G237" s="4">
        <f t="shared" si="18"/>
        <v>2.7652108209031834</v>
      </c>
      <c r="I237" s="4">
        <f t="shared" si="19"/>
        <v>1.0386872674026617</v>
      </c>
    </row>
    <row r="238" spans="1:9" x14ac:dyDescent="0.2">
      <c r="A238" s="4">
        <f>IF('True_Odds_Calculator_3-way'!A239="","",'True_Odds_Calculator_3-way'!A239)</f>
        <v>3.61</v>
      </c>
      <c r="B238" s="4">
        <f>IF('True_Odds_Calculator_3-way'!B239="","",'True_Odds_Calculator_3-way'!B239)</f>
        <v>3.66</v>
      </c>
      <c r="C238" s="4">
        <f>IF('True_Odds_Calculator_3-way'!C239="","",'True_Odds_Calculator_3-way'!C239)</f>
        <v>2.04</v>
      </c>
      <c r="D238" s="4">
        <f t="shared" si="15"/>
        <v>4.0428432396526937E-2</v>
      </c>
      <c r="E238" s="4">
        <f t="shared" si="16"/>
        <v>3.7946031967707925</v>
      </c>
      <c r="F238" s="4">
        <f t="shared" si="17"/>
        <v>3.8498867617517534</v>
      </c>
      <c r="G238" s="4">
        <f t="shared" si="18"/>
        <v>2.0976676829553016</v>
      </c>
      <c r="I238" s="4">
        <f t="shared" si="19"/>
        <v>1.0404284323965269</v>
      </c>
    </row>
    <row r="239" spans="1:9" x14ac:dyDescent="0.2">
      <c r="A239" s="4">
        <f>IF('True_Odds_Calculator_3-way'!A240="","",'True_Odds_Calculator_3-way'!A240)</f>
        <v>2.0499999999999998</v>
      </c>
      <c r="B239" s="4">
        <f>IF('True_Odds_Calculator_3-way'!B240="","",'True_Odds_Calculator_3-way'!B240)</f>
        <v>3.43</v>
      </c>
      <c r="C239" s="4">
        <f>IF('True_Odds_Calculator_3-way'!C240="","",'True_Odds_Calculator_3-way'!C240)</f>
        <v>3.83</v>
      </c>
      <c r="D239" s="4">
        <f t="shared" si="15"/>
        <v>4.0446673297279023E-2</v>
      </c>
      <c r="E239" s="4">
        <f t="shared" si="16"/>
        <v>2.108269534199454</v>
      </c>
      <c r="F239" s="4">
        <f t="shared" si="17"/>
        <v>3.5963077633918528</v>
      </c>
      <c r="G239" s="4">
        <f t="shared" si="18"/>
        <v>4.038537643502992</v>
      </c>
      <c r="I239" s="4">
        <f t="shared" si="19"/>
        <v>1.040446673297279</v>
      </c>
    </row>
    <row r="240" spans="1:9" x14ac:dyDescent="0.2">
      <c r="A240" s="4">
        <f>IF('True_Odds_Calculator_3-way'!A241="","",'True_Odds_Calculator_3-way'!A241)</f>
        <v>1.56</v>
      </c>
      <c r="B240" s="4">
        <f>IF('True_Odds_Calculator_3-way'!B241="","",'True_Odds_Calculator_3-way'!B241)</f>
        <v>4.21</v>
      </c>
      <c r="C240" s="4">
        <f>IF('True_Odds_Calculator_3-way'!C241="","",'True_Odds_Calculator_3-way'!C241)</f>
        <v>5.59</v>
      </c>
      <c r="D240" s="4">
        <f t="shared" si="15"/>
        <v>5.7446208802337528E-2</v>
      </c>
      <c r="E240" s="4">
        <f t="shared" si="16"/>
        <v>1.6080352757091545</v>
      </c>
      <c r="F240" s="4">
        <f t="shared" si="17"/>
        <v>4.5791538930518731</v>
      </c>
      <c r="G240" s="4">
        <f t="shared" si="18"/>
        <v>6.2600889041265928</v>
      </c>
      <c r="I240" s="4">
        <f t="shared" si="19"/>
        <v>1.0574462088023375</v>
      </c>
    </row>
    <row r="241" spans="1:9" x14ac:dyDescent="0.2">
      <c r="A241" s="4">
        <f>IF('True_Odds_Calculator_3-way'!A242="","",'True_Odds_Calculator_3-way'!A242)</f>
        <v>1.67</v>
      </c>
      <c r="B241" s="4">
        <f>IF('True_Odds_Calculator_3-way'!B242="","",'True_Odds_Calculator_3-way'!B242)</f>
        <v>3.82</v>
      </c>
      <c r="C241" s="4">
        <f>IF('True_Odds_Calculator_3-way'!C242="","",'True_Odds_Calculator_3-way'!C242)</f>
        <v>5.13</v>
      </c>
      <c r="D241" s="4">
        <f t="shared" si="15"/>
        <v>5.5514273800765013E-2</v>
      </c>
      <c r="E241" s="4">
        <f t="shared" si="16"/>
        <v>1.7232536129117393</v>
      </c>
      <c r="F241" s="4">
        <f t="shared" si="17"/>
        <v>4.11056859333421</v>
      </c>
      <c r="G241" s="4">
        <f t="shared" si="18"/>
        <v>5.6680661668539685</v>
      </c>
      <c r="I241" s="4">
        <f t="shared" si="19"/>
        <v>1.055514273800765</v>
      </c>
    </row>
    <row r="242" spans="1:9" x14ac:dyDescent="0.2">
      <c r="A242" s="4">
        <f>IF('True_Odds_Calculator_3-way'!A243="","",'True_Odds_Calculator_3-way'!A243)</f>
        <v>3.6</v>
      </c>
      <c r="B242" s="4">
        <f>IF('True_Odds_Calculator_3-way'!B243="","",'True_Odds_Calculator_3-way'!B243)</f>
        <v>3.03</v>
      </c>
      <c r="C242" s="4">
        <f>IF('True_Odds_Calculator_3-way'!C243="","",'True_Odds_Calculator_3-way'!C243)</f>
        <v>2.2599999999999998</v>
      </c>
      <c r="D242" s="4">
        <f t="shared" si="15"/>
        <v>5.0288657184302643E-2</v>
      </c>
      <c r="E242" s="4">
        <f t="shared" si="16"/>
        <v>3.8311990252635773</v>
      </c>
      <c r="F242" s="4">
        <f t="shared" si="17"/>
        <v>3.1921333823658906</v>
      </c>
      <c r="G242" s="4">
        <f t="shared" si="18"/>
        <v>2.3489894004245926</v>
      </c>
      <c r="I242" s="4">
        <f t="shared" si="19"/>
        <v>1.0502886571843026</v>
      </c>
    </row>
    <row r="243" spans="1:9" x14ac:dyDescent="0.2">
      <c r="A243" s="4">
        <f>IF('True_Odds_Calculator_3-way'!A244="","",'True_Odds_Calculator_3-way'!A244)</f>
        <v>2.4500000000000002</v>
      </c>
      <c r="B243" s="4">
        <f>IF('True_Odds_Calculator_3-way'!B244="","",'True_Odds_Calculator_3-way'!B244)</f>
        <v>3.58</v>
      </c>
      <c r="C243" s="4">
        <f>IF('True_Odds_Calculator_3-way'!C244="","",'True_Odds_Calculator_3-way'!C244)</f>
        <v>2.76</v>
      </c>
      <c r="D243" s="4">
        <f t="shared" si="15"/>
        <v>4.9811714824380182E-2</v>
      </c>
      <c r="E243" s="4">
        <f t="shared" si="16"/>
        <v>2.5538911879636643</v>
      </c>
      <c r="F243" s="4">
        <f t="shared" si="17"/>
        <v>3.806251100619702</v>
      </c>
      <c r="G243" s="4">
        <f t="shared" si="18"/>
        <v>2.8925565456228424</v>
      </c>
      <c r="I243" s="4">
        <f t="shared" si="19"/>
        <v>1.0498117148243802</v>
      </c>
    </row>
    <row r="244" spans="1:9" x14ac:dyDescent="0.2">
      <c r="A244" s="4">
        <f>IF('True_Odds_Calculator_3-way'!A245="","",'True_Odds_Calculator_3-way'!A245)</f>
        <v>3.24</v>
      </c>
      <c r="B244" s="4">
        <f>IF('True_Odds_Calculator_3-way'!B245="","",'True_Odds_Calculator_3-way'!B245)</f>
        <v>3.51</v>
      </c>
      <c r="C244" s="4">
        <f>IF('True_Odds_Calculator_3-way'!C245="","",'True_Odds_Calculator_3-way'!C245)</f>
        <v>2.19</v>
      </c>
      <c r="D244" s="4">
        <f t="shared" si="15"/>
        <v>5.0163264775136884E-2</v>
      </c>
      <c r="E244" s="4">
        <f t="shared" si="16"/>
        <v>3.4255856444688719</v>
      </c>
      <c r="F244" s="4">
        <f t="shared" si="17"/>
        <v>3.7288500097018296</v>
      </c>
      <c r="G244" s="4">
        <f t="shared" si="18"/>
        <v>2.2732443515634242</v>
      </c>
      <c r="I244" s="4">
        <f t="shared" si="19"/>
        <v>1.0501632647751369</v>
      </c>
    </row>
    <row r="245" spans="1:9" x14ac:dyDescent="0.2">
      <c r="A245" s="4">
        <f>IF('True_Odds_Calculator_3-way'!A246="","",'True_Odds_Calculator_3-way'!A246)</f>
        <v>1.85</v>
      </c>
      <c r="B245" s="4">
        <f>IF('True_Odds_Calculator_3-way'!B246="","",'True_Odds_Calculator_3-way'!B246)</f>
        <v>3.9</v>
      </c>
      <c r="C245" s="4">
        <f>IF('True_Odds_Calculator_3-way'!C246="","",'True_Odds_Calculator_3-way'!C246)</f>
        <v>3.92</v>
      </c>
      <c r="D245" s="4">
        <f t="shared" si="15"/>
        <v>5.2052837767123439E-2</v>
      </c>
      <c r="E245" s="4">
        <f t="shared" si="16"/>
        <v>1.9113529976256878</v>
      </c>
      <c r="F245" s="4">
        <f t="shared" si="17"/>
        <v>4.1830623453199101</v>
      </c>
      <c r="G245" s="4">
        <f t="shared" si="18"/>
        <v>4.2060794733502531</v>
      </c>
      <c r="I245" s="4">
        <f t="shared" si="19"/>
        <v>1.0520528377671234</v>
      </c>
    </row>
    <row r="246" spans="1:9" x14ac:dyDescent="0.2">
      <c r="A246" s="4">
        <f>IF('True_Odds_Calculator_3-way'!A247="","",'True_Odds_Calculator_3-way'!A247)</f>
        <v>2.25</v>
      </c>
      <c r="B246" s="4">
        <f>IF('True_Odds_Calculator_3-way'!B247="","",'True_Odds_Calculator_3-way'!B247)</f>
        <v>3.54</v>
      </c>
      <c r="C246" s="4">
        <f>IF('True_Odds_Calculator_3-way'!C247="","",'True_Odds_Calculator_3-way'!C247)</f>
        <v>3.1</v>
      </c>
      <c r="D246" s="4">
        <f t="shared" si="15"/>
        <v>4.9510965311949429E-2</v>
      </c>
      <c r="E246" s="4">
        <f t="shared" si="16"/>
        <v>2.3367718733733969</v>
      </c>
      <c r="F246" s="4">
        <f t="shared" si="17"/>
        <v>3.7596497906357067</v>
      </c>
      <c r="G246" s="4">
        <f t="shared" si="18"/>
        <v>3.2671518359245786</v>
      </c>
      <c r="I246" s="4">
        <f t="shared" si="19"/>
        <v>1.0495109653119494</v>
      </c>
    </row>
    <row r="247" spans="1:9" x14ac:dyDescent="0.2">
      <c r="A247" s="4">
        <f>IF('True_Odds_Calculator_3-way'!A248="","",'True_Odds_Calculator_3-way'!A248)</f>
        <v>2.34</v>
      </c>
      <c r="B247" s="4">
        <f>IF('True_Odds_Calculator_3-way'!B248="","",'True_Odds_Calculator_3-way'!B248)</f>
        <v>3.4</v>
      </c>
      <c r="C247" s="4">
        <f>IF('True_Odds_Calculator_3-way'!C248="","",'True_Odds_Calculator_3-way'!C248)</f>
        <v>3.04</v>
      </c>
      <c r="D247" s="4">
        <f t="shared" si="15"/>
        <v>5.0415442830303636E-2</v>
      </c>
      <c r="E247" s="4">
        <f t="shared" si="16"/>
        <v>2.4357849166662193</v>
      </c>
      <c r="F247" s="4">
        <f t="shared" si="17"/>
        <v>3.6060401243648572</v>
      </c>
      <c r="G247" s="4">
        <f t="shared" si="18"/>
        <v>3.203667858202524</v>
      </c>
      <c r="I247" s="4">
        <f t="shared" si="19"/>
        <v>1.0504154428303036</v>
      </c>
    </row>
    <row r="248" spans="1:9" x14ac:dyDescent="0.2">
      <c r="A248" s="4">
        <f>IF('True_Odds_Calculator_3-way'!A249="","",'True_Odds_Calculator_3-way'!A249)</f>
        <v>2.39</v>
      </c>
      <c r="B248" s="4">
        <f>IF('True_Odds_Calculator_3-way'!B249="","",'True_Odds_Calculator_3-way'!B249)</f>
        <v>3.03</v>
      </c>
      <c r="C248" s="4">
        <f>IF('True_Odds_Calculator_3-way'!C249="","",'True_Odds_Calculator_3-way'!C249)</f>
        <v>3.32</v>
      </c>
      <c r="D248" s="4">
        <f t="shared" si="15"/>
        <v>4.96478644184426E-2</v>
      </c>
      <c r="E248" s="4">
        <f t="shared" si="16"/>
        <v>2.4884241389313093</v>
      </c>
      <c r="F248" s="4">
        <f t="shared" si="17"/>
        <v>3.1899583666950542</v>
      </c>
      <c r="G248" s="4">
        <f t="shared" si="18"/>
        <v>3.5130179835378357</v>
      </c>
      <c r="I248" s="4">
        <f t="shared" si="19"/>
        <v>1.0496478644184426</v>
      </c>
    </row>
    <row r="249" spans="1:9" x14ac:dyDescent="0.2">
      <c r="A249" s="4">
        <f>IF('True_Odds_Calculator_3-way'!A250="","",'True_Odds_Calculator_3-way'!A250)</f>
        <v>3.77</v>
      </c>
      <c r="B249" s="4">
        <f>IF('True_Odds_Calculator_3-way'!B250="","",'True_Odds_Calculator_3-way'!B250)</f>
        <v>3.27</v>
      </c>
      <c r="C249" s="4">
        <f>IF('True_Odds_Calculator_3-way'!C250="","",'True_Odds_Calculator_3-way'!C250)</f>
        <v>2.08</v>
      </c>
      <c r="D249" s="4">
        <f t="shared" si="15"/>
        <v>5.1831617712668088E-2</v>
      </c>
      <c r="E249" s="4">
        <f t="shared" si="16"/>
        <v>4.0326681041650199</v>
      </c>
      <c r="F249" s="4">
        <f t="shared" si="17"/>
        <v>3.4658057684243087</v>
      </c>
      <c r="G249" s="4">
        <f t="shared" si="18"/>
        <v>2.1575344263825245</v>
      </c>
      <c r="I249" s="4">
        <f t="shared" si="19"/>
        <v>1.0518316177126681</v>
      </c>
    </row>
    <row r="250" spans="1:9" x14ac:dyDescent="0.2">
      <c r="A250" s="4">
        <f>IF('True_Odds_Calculator_3-way'!A251="","",'True_Odds_Calculator_3-way'!A251)</f>
        <v>2.11</v>
      </c>
      <c r="B250" s="4">
        <f>IF('True_Odds_Calculator_3-way'!B251="","",'True_Odds_Calculator_3-way'!B251)</f>
        <v>3.59</v>
      </c>
      <c r="C250" s="4">
        <f>IF('True_Odds_Calculator_3-way'!C251="","",'True_Odds_Calculator_3-way'!C251)</f>
        <v>3.69</v>
      </c>
      <c r="D250" s="4">
        <f t="shared" si="15"/>
        <v>2.3487891349625922E-2</v>
      </c>
      <c r="E250" s="4">
        <f t="shared" si="16"/>
        <v>2.1454423142347911</v>
      </c>
      <c r="F250" s="4">
        <f t="shared" si="17"/>
        <v>3.6938229337055195</v>
      </c>
      <c r="G250" s="4">
        <f t="shared" si="18"/>
        <v>3.7997759307846892</v>
      </c>
      <c r="I250" s="4">
        <f t="shared" si="19"/>
        <v>1.0234878913496259</v>
      </c>
    </row>
    <row r="251" spans="1:9" x14ac:dyDescent="0.2">
      <c r="A251" s="4">
        <f>IF('True_Odds_Calculator_3-way'!A252="","",'True_Odds_Calculator_3-way'!A252)</f>
        <v>11.2</v>
      </c>
      <c r="B251" s="4">
        <f>IF('True_Odds_Calculator_3-way'!B252="","",'True_Odds_Calculator_3-way'!B252)</f>
        <v>5.5</v>
      </c>
      <c r="C251" s="4">
        <f>IF('True_Odds_Calculator_3-way'!C252="","",'True_Odds_Calculator_3-way'!C252)</f>
        <v>1.32</v>
      </c>
      <c r="D251" s="4">
        <f t="shared" si="15"/>
        <v>2.8679653679653638E-2</v>
      </c>
      <c r="E251" s="4">
        <f t="shared" si="16"/>
        <v>12.542986425339363</v>
      </c>
      <c r="F251" s="4">
        <f t="shared" si="17"/>
        <v>5.8052356020942399</v>
      </c>
      <c r="G251" s="4">
        <f t="shared" si="18"/>
        <v>1.3368700265251989</v>
      </c>
      <c r="I251" s="4">
        <f t="shared" si="19"/>
        <v>1.0286796536796536</v>
      </c>
    </row>
    <row r="252" spans="1:9" x14ac:dyDescent="0.2">
      <c r="A252" s="4">
        <f>IF('True_Odds_Calculator_3-way'!A253="","",'True_Odds_Calculator_3-way'!A253)</f>
        <v>1.81</v>
      </c>
      <c r="B252" s="4">
        <f>IF('True_Odds_Calculator_3-way'!B253="","",'True_Odds_Calculator_3-way'!B253)</f>
        <v>3.6</v>
      </c>
      <c r="C252" s="4">
        <f>IF('True_Odds_Calculator_3-way'!C253="","",'True_Odds_Calculator_3-way'!C253)</f>
        <v>4.7699999999999996</v>
      </c>
      <c r="D252" s="4">
        <f t="shared" si="15"/>
        <v>3.9907571493102756E-2</v>
      </c>
      <c r="E252" s="4">
        <f t="shared" si="16"/>
        <v>1.854655596489909</v>
      </c>
      <c r="F252" s="4">
        <f t="shared" si="17"/>
        <v>3.781072085486556</v>
      </c>
      <c r="G252" s="4">
        <f t="shared" si="18"/>
        <v>5.0931775949031071</v>
      </c>
      <c r="I252" s="4">
        <f t="shared" si="19"/>
        <v>1.0399075714931028</v>
      </c>
    </row>
    <row r="253" spans="1:9" x14ac:dyDescent="0.2">
      <c r="A253" s="4">
        <f>IF('True_Odds_Calculator_3-way'!A254="","",'True_Odds_Calculator_3-way'!A254)</f>
        <v>2.02</v>
      </c>
      <c r="B253" s="4">
        <f>IF('True_Odds_Calculator_3-way'!B254="","",'True_Odds_Calculator_3-way'!B254)</f>
        <v>3.23</v>
      </c>
      <c r="C253" s="4">
        <f>IF('True_Odds_Calculator_3-way'!C254="","",'True_Odds_Calculator_3-way'!C254)</f>
        <v>4.25</v>
      </c>
      <c r="D253" s="4">
        <f t="shared" si="15"/>
        <v>3.9941145817368184E-2</v>
      </c>
      <c r="E253" s="4">
        <f t="shared" si="16"/>
        <v>2.0758266697775043</v>
      </c>
      <c r="F253" s="4">
        <f t="shared" si="17"/>
        <v>3.3751422560954585</v>
      </c>
      <c r="G253" s="4">
        <f t="shared" si="18"/>
        <v>4.504902186421174</v>
      </c>
      <c r="I253" s="4">
        <f t="shared" si="19"/>
        <v>1.0399411458173682</v>
      </c>
    </row>
    <row r="254" spans="1:9" x14ac:dyDescent="0.2">
      <c r="A254" s="4">
        <f>IF('True_Odds_Calculator_3-way'!A255="","",'True_Odds_Calculator_3-way'!A255)</f>
        <v>1.65</v>
      </c>
      <c r="B254" s="4">
        <f>IF('True_Odds_Calculator_3-way'!B255="","",'True_Odds_Calculator_3-way'!B255)</f>
        <v>3.79</v>
      </c>
      <c r="C254" s="4">
        <f>IF('True_Odds_Calculator_3-way'!C255="","",'True_Odds_Calculator_3-way'!C255)</f>
        <v>5.86</v>
      </c>
      <c r="D254" s="4">
        <f t="shared" si="15"/>
        <v>4.0561312968491858E-2</v>
      </c>
      <c r="E254" s="4">
        <f t="shared" si="16"/>
        <v>1.6876492992749199</v>
      </c>
      <c r="F254" s="4">
        <f t="shared" si="17"/>
        <v>3.9946981553097842</v>
      </c>
      <c r="G254" s="4">
        <f t="shared" si="18"/>
        <v>6.3642369997643877</v>
      </c>
      <c r="I254" s="4">
        <f t="shared" si="19"/>
        <v>1.0405613129684919</v>
      </c>
    </row>
    <row r="255" spans="1:9" x14ac:dyDescent="0.2">
      <c r="A255" s="4">
        <f>IF('True_Odds_Calculator_3-way'!A256="","",'True_Odds_Calculator_3-way'!A256)</f>
        <v>3.14</v>
      </c>
      <c r="B255" s="4">
        <f>IF('True_Odds_Calculator_3-way'!B256="","",'True_Odds_Calculator_3-way'!B256)</f>
        <v>3.58</v>
      </c>
      <c r="C255" s="4">
        <f>IF('True_Odds_Calculator_3-way'!C256="","",'True_Odds_Calculator_3-way'!C256)</f>
        <v>2.27</v>
      </c>
      <c r="D255" s="4">
        <f t="shared" si="15"/>
        <v>3.8329580879398861E-2</v>
      </c>
      <c r="E255" s="4">
        <f t="shared" si="16"/>
        <v>3.2712364268547054</v>
      </c>
      <c r="F255" s="4">
        <f t="shared" si="17"/>
        <v>3.7515979653153266</v>
      </c>
      <c r="G255" s="4">
        <f t="shared" si="18"/>
        <v>2.3378026260932643</v>
      </c>
      <c r="I255" s="4">
        <f t="shared" si="19"/>
        <v>1.0383295808793989</v>
      </c>
    </row>
    <row r="256" spans="1:9" x14ac:dyDescent="0.2">
      <c r="A256" s="4">
        <f>IF('True_Odds_Calculator_3-way'!A257="","",'True_Odds_Calculator_3-way'!A257)</f>
        <v>3.06</v>
      </c>
      <c r="B256" s="4">
        <f>IF('True_Odds_Calculator_3-way'!B257="","",'True_Odds_Calculator_3-way'!B257)</f>
        <v>3.16</v>
      </c>
      <c r="C256" s="4">
        <f>IF('True_Odds_Calculator_3-way'!C257="","",'True_Odds_Calculator_3-way'!C257)</f>
        <v>2.5299999999999998</v>
      </c>
      <c r="D256" s="4">
        <f t="shared" si="15"/>
        <v>3.8509998819494129E-2</v>
      </c>
      <c r="E256" s="4">
        <f t="shared" si="16"/>
        <v>3.1851118257006421</v>
      </c>
      <c r="F256" s="4">
        <f t="shared" si="17"/>
        <v>3.2936011956583791</v>
      </c>
      <c r="G256" s="4">
        <f t="shared" si="18"/>
        <v>2.614924283192944</v>
      </c>
      <c r="I256" s="4">
        <f t="shared" si="19"/>
        <v>1.0385099988194941</v>
      </c>
    </row>
    <row r="257" spans="1:9" x14ac:dyDescent="0.2">
      <c r="A257" s="4">
        <f>IF('True_Odds_Calculator_3-way'!A258="","",'True_Odds_Calculator_3-way'!A258)</f>
        <v>2.44</v>
      </c>
      <c r="B257" s="4">
        <f>IF('True_Odds_Calculator_3-way'!B258="","",'True_Odds_Calculator_3-way'!B258)</f>
        <v>2.78</v>
      </c>
      <c r="C257" s="4">
        <f>IF('True_Odds_Calculator_3-way'!C258="","",'True_Odds_Calculator_3-way'!C258)</f>
        <v>3.72</v>
      </c>
      <c r="D257" s="4">
        <f t="shared" si="15"/>
        <v>3.8365500090673077E-2</v>
      </c>
      <c r="E257" s="4">
        <f t="shared" si="16"/>
        <v>2.5185899292217804</v>
      </c>
      <c r="F257" s="4">
        <f t="shared" si="17"/>
        <v>2.8824779425293379</v>
      </c>
      <c r="G257" s="4">
        <f t="shared" si="18"/>
        <v>3.9058120566907504</v>
      </c>
      <c r="I257" s="4">
        <f t="shared" si="19"/>
        <v>1.0383655000906731</v>
      </c>
    </row>
    <row r="258" spans="1:9" x14ac:dyDescent="0.2">
      <c r="A258" s="4">
        <f>IF('True_Odds_Calculator_3-way'!A259="","",'True_Odds_Calculator_3-way'!A259)</f>
        <v>2.09</v>
      </c>
      <c r="B258" s="4">
        <f>IF('True_Odds_Calculator_3-way'!B259="","",'True_Odds_Calculator_3-way'!B259)</f>
        <v>3.13</v>
      </c>
      <c r="C258" s="4">
        <f>IF('True_Odds_Calculator_3-way'!C259="","",'True_Odds_Calculator_3-way'!C259)</f>
        <v>4.1500000000000004</v>
      </c>
      <c r="D258" s="4">
        <f t="shared" si="15"/>
        <v>3.8921572834591522E-2</v>
      </c>
      <c r="E258" s="4">
        <f t="shared" si="16"/>
        <v>2.148250593382993</v>
      </c>
      <c r="F258" s="4">
        <f t="shared" si="17"/>
        <v>3.2624834986423368</v>
      </c>
      <c r="G258" s="4">
        <f t="shared" si="18"/>
        <v>4.3861573297293708</v>
      </c>
      <c r="I258" s="4">
        <f t="shared" si="19"/>
        <v>1.0389215728345915</v>
      </c>
    </row>
    <row r="259" spans="1:9" x14ac:dyDescent="0.2">
      <c r="A259" s="4">
        <f>IF('True_Odds_Calculator_3-way'!A260="","",'True_Odds_Calculator_3-way'!A260)</f>
        <v>2.58</v>
      </c>
      <c r="B259" s="4">
        <f>IF('True_Odds_Calculator_3-way'!B260="","",'True_Odds_Calculator_3-way'!B260)</f>
        <v>3.1</v>
      </c>
      <c r="C259" s="4">
        <f>IF('True_Odds_Calculator_3-way'!C260="","",'True_Odds_Calculator_3-way'!C260)</f>
        <v>3.05</v>
      </c>
      <c r="D259" s="4">
        <f t="shared" ref="D259:D322" si="20">IF(A259="","",((1/A259)+(1/B259)+(1/C259))-1)</f>
        <v>3.8046396845112795E-2</v>
      </c>
      <c r="E259" s="4">
        <f t="shared" ref="E259:E322" si="21">IF(A259="","",(3*A259)/(3-($D259*A259)))</f>
        <v>2.6672729061956706</v>
      </c>
      <c r="F259" s="4">
        <f t="shared" ref="F259:F322" si="22">IF(B259="","",(3*B259)/(3-($D259*B259)))</f>
        <v>3.2268628549003697</v>
      </c>
      <c r="G259" s="4">
        <f t="shared" ref="G259:G322" si="23">IF(C259="","",(3*C259)/(3-($D259*C259)))</f>
        <v>3.1727225037826394</v>
      </c>
      <c r="I259" s="4">
        <f t="shared" ref="I259:I322" si="24">IF(A259="","",D259+1)</f>
        <v>1.0380463968451128</v>
      </c>
    </row>
    <row r="260" spans="1:9" x14ac:dyDescent="0.2">
      <c r="A260" s="4">
        <f>IF('True_Odds_Calculator_3-way'!A261="","",'True_Odds_Calculator_3-way'!A261)</f>
        <v>2.73</v>
      </c>
      <c r="B260" s="4">
        <f>IF('True_Odds_Calculator_3-way'!B261="","",'True_Odds_Calculator_3-way'!B261)</f>
        <v>3.31</v>
      </c>
      <c r="C260" s="4">
        <f>IF('True_Odds_Calculator_3-way'!C261="","",'True_Odds_Calculator_3-way'!C261)</f>
        <v>2.62</v>
      </c>
      <c r="D260" s="4">
        <f t="shared" si="20"/>
        <v>5.009455923872097E-2</v>
      </c>
      <c r="E260" s="4">
        <f t="shared" si="21"/>
        <v>2.8603940636809262</v>
      </c>
      <c r="F260" s="4">
        <f t="shared" si="22"/>
        <v>3.5036502421145896</v>
      </c>
      <c r="G260" s="4">
        <f t="shared" si="23"/>
        <v>2.739867127551209</v>
      </c>
      <c r="I260" s="4">
        <f t="shared" si="24"/>
        <v>1.050094559238721</v>
      </c>
    </row>
    <row r="261" spans="1:9" x14ac:dyDescent="0.2">
      <c r="A261" s="4">
        <f>IF('True_Odds_Calculator_3-way'!A262="","",'True_Odds_Calculator_3-way'!A262)</f>
        <v>2.2400000000000002</v>
      </c>
      <c r="B261" s="4">
        <f>IF('True_Odds_Calculator_3-way'!B262="","",'True_Odds_Calculator_3-way'!B262)</f>
        <v>3.25</v>
      </c>
      <c r="C261" s="4">
        <f>IF('True_Odds_Calculator_3-way'!C262="","",'True_Odds_Calculator_3-way'!C262)</f>
        <v>3.38</v>
      </c>
      <c r="D261" s="4">
        <f t="shared" si="20"/>
        <v>4.9978867286559536E-2</v>
      </c>
      <c r="E261" s="4">
        <f t="shared" si="21"/>
        <v>2.3268316669398459</v>
      </c>
      <c r="F261" s="4">
        <f t="shared" si="22"/>
        <v>3.4360401791117026</v>
      </c>
      <c r="G261" s="4">
        <f t="shared" si="23"/>
        <v>3.5816828560615619</v>
      </c>
      <c r="I261" s="4">
        <f t="shared" si="24"/>
        <v>1.0499788672865595</v>
      </c>
    </row>
    <row r="262" spans="1:9" x14ac:dyDescent="0.2">
      <c r="A262" s="4">
        <f>IF('True_Odds_Calculator_3-way'!A263="","",'True_Odds_Calculator_3-way'!A263)</f>
        <v>2.46</v>
      </c>
      <c r="B262" s="4">
        <f>IF('True_Odds_Calculator_3-way'!B263="","",'True_Odds_Calculator_3-way'!B263)</f>
        <v>2.72</v>
      </c>
      <c r="C262" s="4">
        <f>IF('True_Odds_Calculator_3-way'!C263="","",'True_Odds_Calculator_3-way'!C263)</f>
        <v>3.62</v>
      </c>
      <c r="D262" s="4">
        <f t="shared" si="20"/>
        <v>5.039421778683173E-2</v>
      </c>
      <c r="E262" s="4">
        <f t="shared" si="21"/>
        <v>2.5660370109423707</v>
      </c>
      <c r="F262" s="4">
        <f t="shared" si="22"/>
        <v>2.8502291277831402</v>
      </c>
      <c r="G262" s="4">
        <f t="shared" si="23"/>
        <v>3.8543811512939299</v>
      </c>
      <c r="I262" s="4">
        <f t="shared" si="24"/>
        <v>1.0503942177868317</v>
      </c>
    </row>
    <row r="263" spans="1:9" x14ac:dyDescent="0.2">
      <c r="A263" s="4">
        <f>IF('True_Odds_Calculator_3-way'!A264="","",'True_Odds_Calculator_3-way'!A264)</f>
        <v>2.5</v>
      </c>
      <c r="B263" s="4">
        <f>IF('True_Odds_Calculator_3-way'!B264="","",'True_Odds_Calculator_3-way'!B264)</f>
        <v>3.06</v>
      </c>
      <c r="C263" s="4">
        <f>IF('True_Odds_Calculator_3-way'!C264="","",'True_Odds_Calculator_3-way'!C264)</f>
        <v>3.39</v>
      </c>
      <c r="D263" s="4">
        <f t="shared" si="20"/>
        <v>2.1782636358378182E-2</v>
      </c>
      <c r="E263" s="4">
        <f t="shared" si="21"/>
        <v>2.5462194774719937</v>
      </c>
      <c r="F263" s="4">
        <f t="shared" si="22"/>
        <v>3.1295328659176755</v>
      </c>
      <c r="G263" s="4">
        <f t="shared" si="23"/>
        <v>3.4755484675074046</v>
      </c>
      <c r="I263" s="4">
        <f t="shared" si="24"/>
        <v>1.0217826363583782</v>
      </c>
    </row>
    <row r="264" spans="1:9" x14ac:dyDescent="0.2">
      <c r="A264" s="4">
        <f>IF('True_Odds_Calculator_3-way'!A265="","",'True_Odds_Calculator_3-way'!A265)</f>
        <v>1.78</v>
      </c>
      <c r="B264" s="4">
        <f>IF('True_Odds_Calculator_3-way'!B265="","",'True_Odds_Calculator_3-way'!B265)</f>
        <v>4</v>
      </c>
      <c r="C264" s="4">
        <f>IF('True_Odds_Calculator_3-way'!C265="","",'True_Odds_Calculator_3-way'!C265)</f>
        <v>4.72</v>
      </c>
      <c r="D264" s="4">
        <f t="shared" si="20"/>
        <v>2.3662159588649923E-2</v>
      </c>
      <c r="E264" s="4">
        <f t="shared" si="21"/>
        <v>1.8053462453084264</v>
      </c>
      <c r="F264" s="4">
        <f t="shared" si="22"/>
        <v>4.1303093864708975</v>
      </c>
      <c r="G264" s="4">
        <f t="shared" si="23"/>
        <v>4.9025130319769712</v>
      </c>
      <c r="I264" s="4">
        <f t="shared" si="24"/>
        <v>1.0236621595886499</v>
      </c>
    </row>
    <row r="265" spans="1:9" x14ac:dyDescent="0.2">
      <c r="A265" s="4">
        <f>IF('True_Odds_Calculator_3-way'!A266="","",'True_Odds_Calculator_3-way'!A266)</f>
        <v>2.04</v>
      </c>
      <c r="B265" s="4">
        <f>IF('True_Odds_Calculator_3-way'!B266="","",'True_Odds_Calculator_3-way'!B266)</f>
        <v>3.76</v>
      </c>
      <c r="C265" s="4">
        <f>IF('True_Odds_Calculator_3-way'!C266="","",'True_Odds_Calculator_3-way'!C266)</f>
        <v>3.74</v>
      </c>
      <c r="D265" s="4">
        <f t="shared" si="20"/>
        <v>2.3533204384268203E-2</v>
      </c>
      <c r="E265" s="4">
        <f t="shared" si="21"/>
        <v>2.0731761653278116</v>
      </c>
      <c r="F265" s="4">
        <f t="shared" si="22"/>
        <v>3.8742714404662779</v>
      </c>
      <c r="G265" s="4">
        <f t="shared" si="23"/>
        <v>3.8530407462432112</v>
      </c>
      <c r="I265" s="4">
        <f t="shared" si="24"/>
        <v>1.0235332043842682</v>
      </c>
    </row>
    <row r="266" spans="1:9" x14ac:dyDescent="0.2">
      <c r="A266" s="4">
        <f>IF('True_Odds_Calculator_3-way'!A267="","",'True_Odds_Calculator_3-way'!A267)</f>
        <v>2.66</v>
      </c>
      <c r="B266" s="4">
        <f>IF('True_Odds_Calculator_3-way'!B267="","",'True_Odds_Calculator_3-way'!B267)</f>
        <v>3.07</v>
      </c>
      <c r="C266" s="4">
        <f>IF('True_Odds_Calculator_3-way'!C267="","",'True_Odds_Calculator_3-way'!C267)</f>
        <v>3.02</v>
      </c>
      <c r="D266" s="4">
        <f t="shared" si="20"/>
        <v>3.2798576461431139E-2</v>
      </c>
      <c r="E266" s="4">
        <f t="shared" si="21"/>
        <v>2.73967355474054</v>
      </c>
      <c r="F266" s="4">
        <f t="shared" si="22"/>
        <v>3.1766196705606919</v>
      </c>
      <c r="G266" s="4">
        <f t="shared" si="23"/>
        <v>3.1231166728662614</v>
      </c>
      <c r="I266" s="4">
        <f t="shared" si="24"/>
        <v>1.0327985764614311</v>
      </c>
    </row>
    <row r="267" spans="1:9" x14ac:dyDescent="0.2">
      <c r="A267" s="4">
        <f>IF('True_Odds_Calculator_3-way'!A268="","",'True_Odds_Calculator_3-way'!A268)</f>
        <v>2.0699999999999998</v>
      </c>
      <c r="B267" s="4">
        <f>IF('True_Odds_Calculator_3-way'!B268="","",'True_Odds_Calculator_3-way'!B268)</f>
        <v>3.96</v>
      </c>
      <c r="C267" s="4">
        <f>IF('True_Odds_Calculator_3-way'!C268="","",'True_Odds_Calculator_3-way'!C268)</f>
        <v>3.41</v>
      </c>
      <c r="D267" s="4">
        <f t="shared" si="20"/>
        <v>2.8872171929675394E-2</v>
      </c>
      <c r="E267" s="4">
        <f t="shared" si="21"/>
        <v>2.1120763599369647</v>
      </c>
      <c r="F267" s="4">
        <f t="shared" si="22"/>
        <v>4.116900285786496</v>
      </c>
      <c r="G267" s="4">
        <f t="shared" si="23"/>
        <v>3.5257067696713396</v>
      </c>
      <c r="I267" s="4">
        <f t="shared" si="24"/>
        <v>1.0288721719296754</v>
      </c>
    </row>
    <row r="268" spans="1:9" x14ac:dyDescent="0.2">
      <c r="A268" s="4">
        <f>IF('True_Odds_Calculator_3-way'!A269="","",'True_Odds_Calculator_3-way'!A269)</f>
        <v>1.31</v>
      </c>
      <c r="B268" s="4">
        <f>IF('True_Odds_Calculator_3-way'!B269="","",'True_Odds_Calculator_3-way'!B269)</f>
        <v>5.63</v>
      </c>
      <c r="C268" s="4">
        <f>IF('True_Odds_Calculator_3-way'!C269="","",'True_Odds_Calculator_3-way'!C269)</f>
        <v>11.16</v>
      </c>
      <c r="D268" s="4">
        <f t="shared" si="20"/>
        <v>3.0584406821043242E-2</v>
      </c>
      <c r="E268" s="4">
        <f t="shared" si="21"/>
        <v>1.3277321159771929</v>
      </c>
      <c r="F268" s="4">
        <f t="shared" si="22"/>
        <v>5.9728204004852463</v>
      </c>
      <c r="G268" s="4">
        <f t="shared" si="23"/>
        <v>12.592724560737492</v>
      </c>
      <c r="I268" s="4">
        <f t="shared" si="24"/>
        <v>1.0305844068210432</v>
      </c>
    </row>
    <row r="269" spans="1:9" x14ac:dyDescent="0.2">
      <c r="A269" s="4">
        <f>IF('True_Odds_Calculator_3-way'!A270="","",'True_Odds_Calculator_3-way'!A270)</f>
        <v>1.56</v>
      </c>
      <c r="B269" s="4">
        <f>IF('True_Odds_Calculator_3-way'!B270="","",'True_Odds_Calculator_3-way'!B270)</f>
        <v>4.25</v>
      </c>
      <c r="C269" s="4">
        <f>IF('True_Odds_Calculator_3-way'!C270="","",'True_Odds_Calculator_3-way'!C270)</f>
        <v>6.39</v>
      </c>
      <c r="D269" s="4">
        <f t="shared" si="20"/>
        <v>3.2814281364405673E-2</v>
      </c>
      <c r="E269" s="4">
        <f t="shared" si="21"/>
        <v>1.5870810403797093</v>
      </c>
      <c r="F269" s="4">
        <f t="shared" si="22"/>
        <v>4.457201472908995</v>
      </c>
      <c r="G269" s="4">
        <f t="shared" si="23"/>
        <v>6.8701877858139007</v>
      </c>
      <c r="I269" s="4">
        <f t="shared" si="24"/>
        <v>1.0328142813644057</v>
      </c>
    </row>
    <row r="270" spans="1:9" x14ac:dyDescent="0.2">
      <c r="A270" s="4">
        <f>IF('True_Odds_Calculator_3-way'!A271="","",'True_Odds_Calculator_3-way'!A271)</f>
        <v>2.59</v>
      </c>
      <c r="B270" s="4">
        <f>IF('True_Odds_Calculator_3-way'!B271="","",'True_Odds_Calculator_3-way'!B271)</f>
        <v>3.15</v>
      </c>
      <c r="C270" s="4">
        <f>IF('True_Odds_Calculator_3-way'!C271="","",'True_Odds_Calculator_3-way'!C271)</f>
        <v>2.98</v>
      </c>
      <c r="D270" s="4">
        <f t="shared" si="20"/>
        <v>3.9131173359361338E-2</v>
      </c>
      <c r="E270" s="4">
        <f t="shared" si="21"/>
        <v>2.680557949520078</v>
      </c>
      <c r="F270" s="4">
        <f t="shared" si="22"/>
        <v>3.284972051363698</v>
      </c>
      <c r="G270" s="4">
        <f t="shared" si="23"/>
        <v>3.1005180637923697</v>
      </c>
      <c r="I270" s="4">
        <f t="shared" si="24"/>
        <v>1.0391311733593613</v>
      </c>
    </row>
    <row r="271" spans="1:9" x14ac:dyDescent="0.2">
      <c r="A271" s="4">
        <f>IF('True_Odds_Calculator_3-way'!A272="","",'True_Odds_Calculator_3-way'!A272)</f>
        <v>2.04</v>
      </c>
      <c r="B271" s="4">
        <f>IF('True_Odds_Calculator_3-way'!B272="","",'True_Odds_Calculator_3-way'!B272)</f>
        <v>3.49</v>
      </c>
      <c r="C271" s="4">
        <f>IF('True_Odds_Calculator_3-way'!C272="","",'True_Odds_Calculator_3-way'!C272)</f>
        <v>3.8</v>
      </c>
      <c r="D271" s="4">
        <f t="shared" si="20"/>
        <v>3.9886924457612771E-2</v>
      </c>
      <c r="E271" s="4">
        <f t="shared" si="21"/>
        <v>2.0968737340751824</v>
      </c>
      <c r="F271" s="4">
        <f t="shared" si="22"/>
        <v>3.6598223014238247</v>
      </c>
      <c r="G271" s="4">
        <f t="shared" si="23"/>
        <v>4.0022051630005979</v>
      </c>
      <c r="I271" s="4">
        <f t="shared" si="24"/>
        <v>1.0398869244576128</v>
      </c>
    </row>
    <row r="272" spans="1:9" x14ac:dyDescent="0.2">
      <c r="A272" s="4">
        <f>IF('True_Odds_Calculator_3-way'!A273="","",'True_Odds_Calculator_3-way'!A273)</f>
        <v>2</v>
      </c>
      <c r="B272" s="4">
        <f>IF('True_Odds_Calculator_3-way'!B273="","",'True_Odds_Calculator_3-way'!B273)</f>
        <v>3.52</v>
      </c>
      <c r="C272" s="4">
        <f>IF('True_Odds_Calculator_3-way'!C273="","",'True_Odds_Calculator_3-way'!C273)</f>
        <v>3.91</v>
      </c>
      <c r="D272" s="4">
        <f t="shared" si="20"/>
        <v>3.984538479423394E-2</v>
      </c>
      <c r="E272" s="4">
        <f t="shared" si="21"/>
        <v>2.0545769391532813</v>
      </c>
      <c r="F272" s="4">
        <f t="shared" si="22"/>
        <v>3.6926379051298568</v>
      </c>
      <c r="G272" s="4">
        <f t="shared" si="23"/>
        <v>4.1241759558911664</v>
      </c>
      <c r="I272" s="4">
        <f t="shared" si="24"/>
        <v>1.0398453847942339</v>
      </c>
    </row>
    <row r="273" spans="1:9" x14ac:dyDescent="0.2">
      <c r="A273" s="4">
        <f>IF('True_Odds_Calculator_3-way'!A274="","",'True_Odds_Calculator_3-way'!A274)</f>
        <v>1.65</v>
      </c>
      <c r="B273" s="4">
        <f>IF('True_Odds_Calculator_3-way'!B274="","",'True_Odds_Calculator_3-way'!B274)</f>
        <v>4</v>
      </c>
      <c r="C273" s="4">
        <f>IF('True_Odds_Calculator_3-way'!C274="","",'True_Odds_Calculator_3-way'!C274)</f>
        <v>5.36</v>
      </c>
      <c r="D273" s="4">
        <f t="shared" si="20"/>
        <v>4.2627770239710649E-2</v>
      </c>
      <c r="E273" s="4">
        <f t="shared" si="21"/>
        <v>1.6896134496593007</v>
      </c>
      <c r="F273" s="4">
        <f t="shared" si="22"/>
        <v>4.2410485933503841</v>
      </c>
      <c r="G273" s="4">
        <f t="shared" si="23"/>
        <v>5.8018806035425339</v>
      </c>
      <c r="I273" s="4">
        <f t="shared" si="24"/>
        <v>1.0426277702397106</v>
      </c>
    </row>
    <row r="274" spans="1:9" x14ac:dyDescent="0.2">
      <c r="A274" s="4">
        <f>IF('True_Odds_Calculator_3-way'!A275="","",'True_Odds_Calculator_3-way'!A275)</f>
        <v>1.79</v>
      </c>
      <c r="B274" s="4">
        <f>IF('True_Odds_Calculator_3-way'!B275="","",'True_Odds_Calculator_3-way'!B275)</f>
        <v>3.93</v>
      </c>
      <c r="C274" s="4">
        <f>IF('True_Odds_Calculator_3-way'!C275="","",'True_Odds_Calculator_3-way'!C275)</f>
        <v>4.4000000000000004</v>
      </c>
      <c r="D274" s="4">
        <f t="shared" si="20"/>
        <v>4.0384871358473573E-2</v>
      </c>
      <c r="E274" s="4">
        <f t="shared" si="21"/>
        <v>1.8341973824506705</v>
      </c>
      <c r="F274" s="4">
        <f t="shared" si="22"/>
        <v>4.1495273478660719</v>
      </c>
      <c r="G274" s="4">
        <f t="shared" si="23"/>
        <v>4.677025578621623</v>
      </c>
      <c r="I274" s="4">
        <f t="shared" si="24"/>
        <v>1.0403848713584736</v>
      </c>
    </row>
    <row r="275" spans="1:9" x14ac:dyDescent="0.2">
      <c r="A275" s="4">
        <f>IF('True_Odds_Calculator_3-way'!A276="","",'True_Odds_Calculator_3-way'!A276)</f>
        <v>1.84</v>
      </c>
      <c r="B275" s="4">
        <f>IF('True_Odds_Calculator_3-way'!B276="","",'True_Odds_Calculator_3-way'!B276)</f>
        <v>3.72</v>
      </c>
      <c r="C275" s="4">
        <f>IF('True_Odds_Calculator_3-way'!C276="","",'True_Odds_Calculator_3-way'!C276)</f>
        <v>4.1399999999999997</v>
      </c>
      <c r="D275" s="4">
        <f t="shared" si="20"/>
        <v>5.3841358890447166E-2</v>
      </c>
      <c r="E275" s="4">
        <f t="shared" si="21"/>
        <v>1.9028368093308294</v>
      </c>
      <c r="F275" s="4">
        <f t="shared" si="22"/>
        <v>3.9861269282534422</v>
      </c>
      <c r="G275" s="4">
        <f t="shared" si="23"/>
        <v>4.4722964339644546</v>
      </c>
      <c r="I275" s="4">
        <f t="shared" si="24"/>
        <v>1.0538413588904472</v>
      </c>
    </row>
    <row r="276" spans="1:9" x14ac:dyDescent="0.2">
      <c r="A276" s="4">
        <f>IF('True_Odds_Calculator_3-way'!A277="","",'True_Odds_Calculator_3-way'!A277)</f>
        <v>2.29</v>
      </c>
      <c r="B276" s="4">
        <f>IF('True_Odds_Calculator_3-way'!B277="","",'True_Odds_Calculator_3-way'!B277)</f>
        <v>3.24</v>
      </c>
      <c r="C276" s="4">
        <f>IF('True_Odds_Calculator_3-way'!C277="","",'True_Odds_Calculator_3-way'!C277)</f>
        <v>3.27</v>
      </c>
      <c r="D276" s="4">
        <f t="shared" si="20"/>
        <v>5.1133595569582191E-2</v>
      </c>
      <c r="E276" s="4">
        <f t="shared" si="21"/>
        <v>2.3830137397478346</v>
      </c>
      <c r="F276" s="4">
        <f t="shared" si="22"/>
        <v>3.4293853476949896</v>
      </c>
      <c r="G276" s="4">
        <f t="shared" si="23"/>
        <v>3.4630131840074534</v>
      </c>
      <c r="I276" s="4">
        <f t="shared" si="24"/>
        <v>1.0511335955695822</v>
      </c>
    </row>
    <row r="277" spans="1:9" x14ac:dyDescent="0.2">
      <c r="A277" s="4">
        <f>IF('True_Odds_Calculator_3-way'!A278="","",'True_Odds_Calculator_3-way'!A278)</f>
        <v>1.79</v>
      </c>
      <c r="B277" s="4">
        <f>IF('True_Odds_Calculator_3-way'!B278="","",'True_Odds_Calculator_3-way'!B278)</f>
        <v>3.76</v>
      </c>
      <c r="C277" s="4">
        <f>IF('True_Odds_Calculator_3-way'!C278="","",'True_Odds_Calculator_3-way'!C278)</f>
        <v>4.3499999999999996</v>
      </c>
      <c r="D277" s="4">
        <f t="shared" si="20"/>
        <v>5.4501722156869992E-2</v>
      </c>
      <c r="E277" s="4">
        <f t="shared" si="21"/>
        <v>1.850166223110131</v>
      </c>
      <c r="F277" s="4">
        <f t="shared" si="22"/>
        <v>4.0356720137622766</v>
      </c>
      <c r="G277" s="4">
        <f t="shared" si="23"/>
        <v>4.7232680524469846</v>
      </c>
      <c r="I277" s="4">
        <f t="shared" si="24"/>
        <v>1.05450172215687</v>
      </c>
    </row>
    <row r="278" spans="1:9" x14ac:dyDescent="0.2">
      <c r="A278" s="4">
        <f>IF('True_Odds_Calculator_3-way'!A279="","",'True_Odds_Calculator_3-way'!A279)</f>
        <v>2.4700000000000002</v>
      </c>
      <c r="B278" s="4">
        <f>IF('True_Odds_Calculator_3-way'!B279="","",'True_Odds_Calculator_3-way'!B279)</f>
        <v>3.35</v>
      </c>
      <c r="C278" s="4">
        <f>IF('True_Odds_Calculator_3-way'!C279="","",'True_Odds_Calculator_3-way'!C279)</f>
        <v>2.89</v>
      </c>
      <c r="D278" s="4">
        <f t="shared" si="20"/>
        <v>4.9386523527383597E-2</v>
      </c>
      <c r="E278" s="4">
        <f t="shared" si="21"/>
        <v>2.5746909801907552</v>
      </c>
      <c r="F278" s="4">
        <f t="shared" si="22"/>
        <v>3.5455298915360136</v>
      </c>
      <c r="G278" s="4">
        <f t="shared" si="23"/>
        <v>3.0343618410993254</v>
      </c>
      <c r="I278" s="4">
        <f t="shared" si="24"/>
        <v>1.0493865235273836</v>
      </c>
    </row>
    <row r="279" spans="1:9" x14ac:dyDescent="0.2">
      <c r="A279" s="4">
        <f>IF('True_Odds_Calculator_3-way'!A280="","",'True_Odds_Calculator_3-way'!A280)</f>
        <v>2.78</v>
      </c>
      <c r="B279" s="4">
        <f>IF('True_Odds_Calculator_3-way'!B280="","",'True_Odds_Calculator_3-way'!B280)</f>
        <v>3.72</v>
      </c>
      <c r="C279" s="4">
        <f>IF('True_Odds_Calculator_3-way'!C280="","",'True_Odds_Calculator_3-way'!C280)</f>
        <v>2.31</v>
      </c>
      <c r="D279" s="4">
        <f t="shared" si="20"/>
        <v>6.1429867417335471E-2</v>
      </c>
      <c r="E279" s="4">
        <f t="shared" si="21"/>
        <v>2.9478037599061797</v>
      </c>
      <c r="F279" s="4">
        <f t="shared" si="22"/>
        <v>4.0267281031420792</v>
      </c>
      <c r="G279" s="4">
        <f t="shared" si="23"/>
        <v>2.4246902693669945</v>
      </c>
      <c r="I279" s="4">
        <f t="shared" si="24"/>
        <v>1.0614298674173355</v>
      </c>
    </row>
    <row r="280" spans="1:9" x14ac:dyDescent="0.2">
      <c r="A280" s="4">
        <f>IF('True_Odds_Calculator_3-way'!A281="","",'True_Odds_Calculator_3-way'!A281)</f>
        <v>2.11</v>
      </c>
      <c r="B280" s="4">
        <f>IF('True_Odds_Calculator_3-way'!B281="","",'True_Odds_Calculator_3-way'!B281)</f>
        <v>3.7</v>
      </c>
      <c r="C280" s="4">
        <f>IF('True_Odds_Calculator_3-way'!C281="","",'True_Odds_Calculator_3-way'!C281)</f>
        <v>3.16</v>
      </c>
      <c r="D280" s="4">
        <f t="shared" si="20"/>
        <v>6.0659615761901264E-2</v>
      </c>
      <c r="E280" s="4">
        <f t="shared" si="21"/>
        <v>2.2040326961195391</v>
      </c>
      <c r="F280" s="4">
        <f t="shared" si="22"/>
        <v>3.9991937889326454</v>
      </c>
      <c r="G280" s="4">
        <f t="shared" si="23"/>
        <v>3.3756889546498621</v>
      </c>
      <c r="I280" s="4">
        <f t="shared" si="24"/>
        <v>1.0606596157619013</v>
      </c>
    </row>
    <row r="281" spans="1:9" x14ac:dyDescent="0.2">
      <c r="A281" s="4">
        <f>IF('True_Odds_Calculator_3-way'!A282="","",'True_Odds_Calculator_3-way'!A282)</f>
        <v>2.1</v>
      </c>
      <c r="B281" s="4">
        <f>IF('True_Odds_Calculator_3-way'!B282="","",'True_Odds_Calculator_3-way'!B282)</f>
        <v>3.64</v>
      </c>
      <c r="C281" s="4">
        <f>IF('True_Odds_Calculator_3-way'!C282="","",'True_Odds_Calculator_3-way'!C282)</f>
        <v>3.34</v>
      </c>
      <c r="D281" s="4">
        <f t="shared" si="20"/>
        <v>5.0316948520541249E-2</v>
      </c>
      <c r="E281" s="4">
        <f t="shared" si="21"/>
        <v>2.1766662422814944</v>
      </c>
      <c r="F281" s="4">
        <f t="shared" si="22"/>
        <v>3.8766758311839231</v>
      </c>
      <c r="G281" s="4">
        <f t="shared" si="23"/>
        <v>3.5382088162251648</v>
      </c>
      <c r="I281" s="4">
        <f t="shared" si="24"/>
        <v>1.0503169485205412</v>
      </c>
    </row>
    <row r="282" spans="1:9" x14ac:dyDescent="0.2">
      <c r="A282" s="4">
        <f>IF('True_Odds_Calculator_3-way'!A283="","",'True_Odds_Calculator_3-way'!A283)</f>
        <v>2.76</v>
      </c>
      <c r="B282" s="4">
        <f>IF('True_Odds_Calculator_3-way'!B283="","",'True_Odds_Calculator_3-way'!B283)</f>
        <v>3.35</v>
      </c>
      <c r="C282" s="4">
        <f>IF('True_Odds_Calculator_3-way'!C283="","",'True_Odds_Calculator_3-way'!C283)</f>
        <v>2.77</v>
      </c>
      <c r="D282" s="4">
        <f t="shared" si="20"/>
        <v>2.1837133591187108E-2</v>
      </c>
      <c r="E282" s="4">
        <f t="shared" si="21"/>
        <v>2.8165856648393905</v>
      </c>
      <c r="F282" s="4">
        <f t="shared" si="22"/>
        <v>3.433730836884707</v>
      </c>
      <c r="G282" s="4">
        <f t="shared" si="23"/>
        <v>2.8270006828872001</v>
      </c>
      <c r="I282" s="4">
        <f t="shared" si="24"/>
        <v>1.0218371335911871</v>
      </c>
    </row>
    <row r="283" spans="1:9" x14ac:dyDescent="0.2">
      <c r="A283" s="4">
        <f>IF('True_Odds_Calculator_3-way'!A284="","",'True_Odds_Calculator_3-way'!A284)</f>
        <v>1.96</v>
      </c>
      <c r="B283" s="4">
        <f>IF('True_Odds_Calculator_3-way'!B284="","",'True_Odds_Calculator_3-way'!B284)</f>
        <v>3.39</v>
      </c>
      <c r="C283" s="4">
        <f>IF('True_Odds_Calculator_3-way'!C284="","",'True_Odds_Calculator_3-way'!C284)</f>
        <v>4.55</v>
      </c>
      <c r="D283" s="4">
        <f t="shared" si="20"/>
        <v>2.4969552150336138E-2</v>
      </c>
      <c r="E283" s="4">
        <f t="shared" si="21"/>
        <v>1.9925046058074698</v>
      </c>
      <c r="F283" s="4">
        <f t="shared" si="22"/>
        <v>3.4884280698731347</v>
      </c>
      <c r="G283" s="4">
        <f t="shared" si="23"/>
        <v>4.7290930592460665</v>
      </c>
      <c r="I283" s="4">
        <f t="shared" si="24"/>
        <v>1.0249695521503361</v>
      </c>
    </row>
    <row r="284" spans="1:9" x14ac:dyDescent="0.2">
      <c r="A284" s="4">
        <f>IF('True_Odds_Calculator_3-way'!A285="","",'True_Odds_Calculator_3-way'!A285)</f>
        <v>2.16</v>
      </c>
      <c r="B284" s="4">
        <f>IF('True_Odds_Calculator_3-way'!B285="","",'True_Odds_Calculator_3-way'!B285)</f>
        <v>3.29</v>
      </c>
      <c r="C284" s="4">
        <f>IF('True_Odds_Calculator_3-way'!C285="","",'True_Odds_Calculator_3-way'!C285)</f>
        <v>3.91</v>
      </c>
      <c r="D284" s="4">
        <f t="shared" si="20"/>
        <v>2.2668806447442735E-2</v>
      </c>
      <c r="E284" s="4">
        <f t="shared" si="21"/>
        <v>2.1958394833715049</v>
      </c>
      <c r="F284" s="4">
        <f t="shared" si="22"/>
        <v>3.3738749510056372</v>
      </c>
      <c r="G284" s="4">
        <f t="shared" si="23"/>
        <v>4.0290379714677966</v>
      </c>
      <c r="I284" s="4">
        <f t="shared" si="24"/>
        <v>1.0226688064474427</v>
      </c>
    </row>
    <row r="285" spans="1:9" x14ac:dyDescent="0.2">
      <c r="A285" s="4">
        <f>IF('True_Odds_Calculator_3-way'!A286="","",'True_Odds_Calculator_3-way'!A286)</f>
        <v>1.52</v>
      </c>
      <c r="B285" s="4">
        <f>IF('True_Odds_Calculator_3-way'!B286="","",'True_Odds_Calculator_3-way'!B286)</f>
        <v>4.6100000000000003</v>
      </c>
      <c r="C285" s="4">
        <f>IF('True_Odds_Calculator_3-way'!C286="","",'True_Odds_Calculator_3-way'!C286)</f>
        <v>6.69</v>
      </c>
      <c r="D285" s="4">
        <f t="shared" si="20"/>
        <v>2.4291307629598524E-2</v>
      </c>
      <c r="E285" s="4">
        <f t="shared" si="21"/>
        <v>1.5389406597008353</v>
      </c>
      <c r="F285" s="4">
        <f t="shared" si="22"/>
        <v>4.7887528556915049</v>
      </c>
      <c r="G285" s="4">
        <f t="shared" si="23"/>
        <v>7.0731498091724001</v>
      </c>
      <c r="I285" s="4">
        <f t="shared" si="24"/>
        <v>1.0242913076295985</v>
      </c>
    </row>
    <row r="286" spans="1:9" x14ac:dyDescent="0.2">
      <c r="A286" s="4">
        <f>IF('True_Odds_Calculator_3-way'!A287="","",'True_Odds_Calculator_3-way'!A287)</f>
        <v>2.87</v>
      </c>
      <c r="B286" s="4">
        <f>IF('True_Odds_Calculator_3-way'!B287="","",'True_Odds_Calculator_3-way'!B287)</f>
        <v>2.87</v>
      </c>
      <c r="C286" s="4">
        <f>IF('True_Odds_Calculator_3-way'!C287="","",'True_Odds_Calculator_3-way'!C287)</f>
        <v>2.98</v>
      </c>
      <c r="D286" s="4">
        <f t="shared" si="20"/>
        <v>3.2434581296915566E-2</v>
      </c>
      <c r="E286" s="4">
        <f t="shared" si="21"/>
        <v>2.9619052016715535</v>
      </c>
      <c r="F286" s="4">
        <f t="shared" si="22"/>
        <v>2.9619052016715535</v>
      </c>
      <c r="G286" s="4">
        <f t="shared" si="23"/>
        <v>3.0792069702133786</v>
      </c>
      <c r="I286" s="4">
        <f t="shared" si="24"/>
        <v>1.0324345812969156</v>
      </c>
    </row>
    <row r="287" spans="1:9" x14ac:dyDescent="0.2">
      <c r="A287" s="4">
        <f>IF('True_Odds_Calculator_3-way'!A288="","",'True_Odds_Calculator_3-way'!A288)</f>
        <v>3.03</v>
      </c>
      <c r="B287" s="4">
        <f>IF('True_Odds_Calculator_3-way'!B288="","",'True_Odds_Calculator_3-way'!B288)</f>
        <v>2.91</v>
      </c>
      <c r="C287" s="4">
        <f>IF('True_Odds_Calculator_3-way'!C288="","",'True_Odds_Calculator_3-way'!C288)</f>
        <v>2.79</v>
      </c>
      <c r="D287" s="4">
        <f t="shared" si="20"/>
        <v>3.2098554052279127E-2</v>
      </c>
      <c r="E287" s="4">
        <f t="shared" si="21"/>
        <v>3.1315225182666979</v>
      </c>
      <c r="F287" s="4">
        <f t="shared" si="22"/>
        <v>3.003516273570479</v>
      </c>
      <c r="G287" s="4">
        <f t="shared" si="23"/>
        <v>2.8758488484279279</v>
      </c>
      <c r="I287" s="4">
        <f t="shared" si="24"/>
        <v>1.0320985540522791</v>
      </c>
    </row>
    <row r="288" spans="1:9" x14ac:dyDescent="0.2">
      <c r="A288" s="4">
        <f>IF('True_Odds_Calculator_3-way'!A289="","",'True_Odds_Calculator_3-way'!A289)</f>
        <v>1.52</v>
      </c>
      <c r="B288" s="4">
        <f>IF('True_Odds_Calculator_3-way'!B289="","",'True_Odds_Calculator_3-way'!B289)</f>
        <v>4.0199999999999996</v>
      </c>
      <c r="C288" s="4">
        <f>IF('True_Odds_Calculator_3-way'!C289="","",'True_Odds_Calculator_3-way'!C289)</f>
        <v>7.59</v>
      </c>
      <c r="D288" s="4">
        <f t="shared" si="20"/>
        <v>3.8403261412927048E-2</v>
      </c>
      <c r="E288" s="4">
        <f t="shared" si="21"/>
        <v>1.5501625236244856</v>
      </c>
      <c r="F288" s="4">
        <f t="shared" si="22"/>
        <v>4.2380938804245076</v>
      </c>
      <c r="G288" s="4">
        <f t="shared" si="23"/>
        <v>8.4068075331828087</v>
      </c>
      <c r="I288" s="4">
        <f t="shared" si="24"/>
        <v>1.038403261412927</v>
      </c>
    </row>
    <row r="289" spans="1:9" x14ac:dyDescent="0.2">
      <c r="A289" s="4">
        <f>IF('True_Odds_Calculator_3-way'!A290="","",'True_Odds_Calculator_3-way'!A290)</f>
        <v>2.0299999999999998</v>
      </c>
      <c r="B289" s="4">
        <f>IF('True_Odds_Calculator_3-way'!B290="","",'True_Odds_Calculator_3-way'!B290)</f>
        <v>3.29</v>
      </c>
      <c r="C289" s="4">
        <f>IF('True_Odds_Calculator_3-way'!C290="","",'True_Odds_Calculator_3-way'!C290)</f>
        <v>4.21</v>
      </c>
      <c r="D289" s="4">
        <f t="shared" si="20"/>
        <v>3.4091896430980206E-2</v>
      </c>
      <c r="E289" s="4">
        <f t="shared" si="21"/>
        <v>2.0779355841301874</v>
      </c>
      <c r="F289" s="4">
        <f t="shared" si="22"/>
        <v>3.4177821468897078</v>
      </c>
      <c r="G289" s="4">
        <f t="shared" si="23"/>
        <v>4.421536449666668</v>
      </c>
      <c r="I289" s="4">
        <f t="shared" si="24"/>
        <v>1.0340918964309802</v>
      </c>
    </row>
    <row r="290" spans="1:9" x14ac:dyDescent="0.2">
      <c r="A290" s="4">
        <f>IF('True_Odds_Calculator_3-way'!A291="","",'True_Odds_Calculator_3-way'!A291)</f>
        <v>2.8</v>
      </c>
      <c r="B290" s="4">
        <f>IF('True_Odds_Calculator_3-way'!B291="","",'True_Odds_Calculator_3-way'!B291)</f>
        <v>3.44</v>
      </c>
      <c r="C290" s="4">
        <f>IF('True_Odds_Calculator_3-way'!C291="","",'True_Odds_Calculator_3-way'!C291)</f>
        <v>2.64</v>
      </c>
      <c r="D290" s="4">
        <f t="shared" si="20"/>
        <v>2.6628410349340603E-2</v>
      </c>
      <c r="E290" s="4">
        <f t="shared" si="21"/>
        <v>2.8713624975910577</v>
      </c>
      <c r="F290" s="4">
        <f t="shared" si="22"/>
        <v>3.5483448440104786</v>
      </c>
      <c r="G290" s="4">
        <f t="shared" si="23"/>
        <v>2.703347546040098</v>
      </c>
      <c r="I290" s="4">
        <f t="shared" si="24"/>
        <v>1.0266284103493406</v>
      </c>
    </row>
    <row r="291" spans="1:9" x14ac:dyDescent="0.2">
      <c r="A291" s="4">
        <f>IF('True_Odds_Calculator_3-way'!A292="","",'True_Odds_Calculator_3-way'!A292)</f>
        <v>1.79</v>
      </c>
      <c r="B291" s="4">
        <f>IF('True_Odds_Calculator_3-way'!B292="","",'True_Odds_Calculator_3-way'!B292)</f>
        <v>3.82</v>
      </c>
      <c r="C291" s="4">
        <f>IF('True_Odds_Calculator_3-way'!C292="","",'True_Odds_Calculator_3-way'!C292)</f>
        <v>4.7699999999999996</v>
      </c>
      <c r="D291" s="4">
        <f t="shared" si="20"/>
        <v>3.0082928459157943E-2</v>
      </c>
      <c r="E291" s="4">
        <f t="shared" si="21"/>
        <v>1.8227168202913229</v>
      </c>
      <c r="F291" s="4">
        <f t="shared" si="22"/>
        <v>3.9721557933670235</v>
      </c>
      <c r="G291" s="4">
        <f t="shared" si="23"/>
        <v>5.0096193947575616</v>
      </c>
      <c r="I291" s="4">
        <f t="shared" si="24"/>
        <v>1.0300829284591579</v>
      </c>
    </row>
    <row r="292" spans="1:9" x14ac:dyDescent="0.2">
      <c r="A292" s="4">
        <f>IF('True_Odds_Calculator_3-way'!A293="","",'True_Odds_Calculator_3-way'!A293)</f>
        <v>5.73</v>
      </c>
      <c r="B292" s="4">
        <f>IF('True_Odds_Calculator_3-way'!B293="","",'True_Odds_Calculator_3-way'!B293)</f>
        <v>4.0999999999999996</v>
      </c>
      <c r="C292" s="4">
        <f>IF('True_Odds_Calculator_3-way'!C293="","",'True_Odds_Calculator_3-way'!C293)</f>
        <v>1.63</v>
      </c>
      <c r="D292" s="4">
        <f t="shared" si="20"/>
        <v>3.1919441347755484E-2</v>
      </c>
      <c r="E292" s="4">
        <f t="shared" si="21"/>
        <v>6.1020163395689826</v>
      </c>
      <c r="F292" s="4">
        <f t="shared" si="22"/>
        <v>4.2870133994392727</v>
      </c>
      <c r="G292" s="4">
        <f t="shared" si="23"/>
        <v>1.6587678388903655</v>
      </c>
      <c r="I292" s="4">
        <f t="shared" si="24"/>
        <v>1.0319194413477555</v>
      </c>
    </row>
    <row r="293" spans="1:9" x14ac:dyDescent="0.2">
      <c r="A293" s="4">
        <f>IF('True_Odds_Calculator_3-way'!A294="","",'True_Odds_Calculator_3-way'!A294)</f>
        <v>1.42</v>
      </c>
      <c r="B293" s="4">
        <f>IF('True_Odds_Calculator_3-way'!B294="","",'True_Odds_Calculator_3-way'!B294)</f>
        <v>5.05</v>
      </c>
      <c r="C293" s="4">
        <f>IF('True_Odds_Calculator_3-way'!C294="","",'True_Odds_Calculator_3-way'!C294)</f>
        <v>7.78</v>
      </c>
      <c r="D293" s="4">
        <f t="shared" si="20"/>
        <v>3.0779858463054088E-2</v>
      </c>
      <c r="E293" s="4">
        <f t="shared" si="21"/>
        <v>1.440994033738161</v>
      </c>
      <c r="F293" s="4">
        <f t="shared" si="22"/>
        <v>5.3259522974595859</v>
      </c>
      <c r="G293" s="4">
        <f t="shared" si="23"/>
        <v>8.4548898805705068</v>
      </c>
      <c r="I293" s="4">
        <f t="shared" si="24"/>
        <v>1.0307798584630541</v>
      </c>
    </row>
    <row r="294" spans="1:9" x14ac:dyDescent="0.2">
      <c r="A294" s="4">
        <f>IF('True_Odds_Calculator_3-way'!A295="","",'True_Odds_Calculator_3-way'!A295)</f>
        <v>3.78</v>
      </c>
      <c r="B294" s="4">
        <f>IF('True_Odds_Calculator_3-way'!B295="","",'True_Odds_Calculator_3-way'!B295)</f>
        <v>3.83</v>
      </c>
      <c r="C294" s="4">
        <f>IF('True_Odds_Calculator_3-way'!C295="","",'True_Odds_Calculator_3-way'!C295)</f>
        <v>1.99</v>
      </c>
      <c r="D294" s="4">
        <f t="shared" si="20"/>
        <v>2.8159433108460252E-2</v>
      </c>
      <c r="E294" s="4">
        <f t="shared" si="21"/>
        <v>3.9190514153870626</v>
      </c>
      <c r="F294" s="4">
        <f t="shared" si="22"/>
        <v>3.9728238501229542</v>
      </c>
      <c r="G294" s="4">
        <f t="shared" si="23"/>
        <v>2.0278789343995012</v>
      </c>
      <c r="I294" s="4">
        <f t="shared" si="24"/>
        <v>1.0281594331084603</v>
      </c>
    </row>
    <row r="295" spans="1:9" x14ac:dyDescent="0.2">
      <c r="A295" s="4">
        <f>IF('True_Odds_Calculator_3-way'!A296="","",'True_Odds_Calculator_3-way'!A296)</f>
        <v>1.4</v>
      </c>
      <c r="B295" s="4">
        <f>IF('True_Odds_Calculator_3-way'!B296="","",'True_Odds_Calculator_3-way'!B296)</f>
        <v>5.22</v>
      </c>
      <c r="C295" s="4">
        <f>IF('True_Odds_Calculator_3-way'!C296="","",'True_Odds_Calculator_3-way'!C296)</f>
        <v>8.2100000000000009</v>
      </c>
      <c r="D295" s="4">
        <f t="shared" si="20"/>
        <v>2.765927517072031E-2</v>
      </c>
      <c r="E295" s="4">
        <f t="shared" si="21"/>
        <v>1.4183070273616354</v>
      </c>
      <c r="F295" s="4">
        <f t="shared" si="22"/>
        <v>5.4839256509562944</v>
      </c>
      <c r="G295" s="4">
        <f t="shared" si="23"/>
        <v>8.88234191057456</v>
      </c>
      <c r="I295" s="4">
        <f t="shared" si="24"/>
        <v>1.0276592751707203</v>
      </c>
    </row>
    <row r="296" spans="1:9" x14ac:dyDescent="0.2">
      <c r="A296" s="4">
        <f>IF('True_Odds_Calculator_3-way'!A297="","",'True_Odds_Calculator_3-way'!A297)</f>
        <v>1.64</v>
      </c>
      <c r="B296" s="4">
        <f>IF('True_Odds_Calculator_3-way'!B297="","",'True_Odds_Calculator_3-way'!B297)</f>
        <v>3.9</v>
      </c>
      <c r="C296" s="4">
        <f>IF('True_Odds_Calculator_3-way'!C297="","",'True_Odds_Calculator_3-way'!C297)</f>
        <v>6.29</v>
      </c>
      <c r="D296" s="4">
        <f t="shared" si="20"/>
        <v>2.514886589492038E-2</v>
      </c>
      <c r="E296" s="4">
        <f t="shared" si="21"/>
        <v>1.6628610919295399</v>
      </c>
      <c r="F296" s="4">
        <f t="shared" si="22"/>
        <v>4.0318142217281148</v>
      </c>
      <c r="G296" s="4">
        <f t="shared" si="23"/>
        <v>6.6401257905925535</v>
      </c>
      <c r="I296" s="4">
        <f t="shared" si="24"/>
        <v>1.0251488658949204</v>
      </c>
    </row>
    <row r="297" spans="1:9" x14ac:dyDescent="0.2">
      <c r="A297" s="4">
        <f>IF('True_Odds_Calculator_3-way'!A298="","",'True_Odds_Calculator_3-way'!A298)</f>
        <v>4.9800000000000004</v>
      </c>
      <c r="B297" s="4">
        <f>IF('True_Odds_Calculator_3-way'!B298="","",'True_Odds_Calculator_3-way'!B298)</f>
        <v>3.76</v>
      </c>
      <c r="C297" s="4">
        <f>IF('True_Odds_Calculator_3-way'!C298="","",'True_Odds_Calculator_3-way'!C298)</f>
        <v>1.76</v>
      </c>
      <c r="D297" s="4">
        <f t="shared" si="20"/>
        <v>3.4942477841734432E-2</v>
      </c>
      <c r="E297" s="4">
        <f t="shared" si="21"/>
        <v>5.2866495326942893</v>
      </c>
      <c r="F297" s="4">
        <f t="shared" si="22"/>
        <v>3.9322094298943382</v>
      </c>
      <c r="G297" s="4">
        <f t="shared" si="23"/>
        <v>1.79683436233617</v>
      </c>
      <c r="I297" s="4">
        <f t="shared" si="24"/>
        <v>1.0349424778417344</v>
      </c>
    </row>
    <row r="298" spans="1:9" x14ac:dyDescent="0.2">
      <c r="A298" s="4">
        <f>IF('True_Odds_Calculator_3-way'!A299="","",'True_Odds_Calculator_3-way'!A299)</f>
        <v>2.74</v>
      </c>
      <c r="B298" s="4">
        <f>IF('True_Odds_Calculator_3-way'!B299="","",'True_Odds_Calculator_3-way'!B299)</f>
        <v>3.56</v>
      </c>
      <c r="C298" s="4">
        <f>IF('True_Odds_Calculator_3-way'!C299="","",'True_Odds_Calculator_3-way'!C299)</f>
        <v>2.61</v>
      </c>
      <c r="D298" s="4">
        <f t="shared" si="20"/>
        <v>2.9004142506236619E-2</v>
      </c>
      <c r="E298" s="4">
        <f t="shared" si="21"/>
        <v>2.8145589331283052</v>
      </c>
      <c r="F298" s="4">
        <f t="shared" si="22"/>
        <v>3.6868965229604633</v>
      </c>
      <c r="G298" s="4">
        <f t="shared" si="23"/>
        <v>2.6775646048713289</v>
      </c>
      <c r="I298" s="4">
        <f t="shared" si="24"/>
        <v>1.0290041425062366</v>
      </c>
    </row>
    <row r="299" spans="1:9" x14ac:dyDescent="0.2">
      <c r="A299" s="4">
        <f>IF('True_Odds_Calculator_3-way'!A300="","",'True_Odds_Calculator_3-way'!A300)</f>
        <v>2.99</v>
      </c>
      <c r="B299" s="4">
        <f>IF('True_Odds_Calculator_3-way'!B300="","",'True_Odds_Calculator_3-way'!B300)</f>
        <v>3.84</v>
      </c>
      <c r="C299" s="4">
        <f>IF('True_Odds_Calculator_3-way'!C300="","",'True_Odds_Calculator_3-way'!C300)</f>
        <v>2.2999999999999998</v>
      </c>
      <c r="D299" s="4">
        <f t="shared" si="20"/>
        <v>2.9647435897436125E-2</v>
      </c>
      <c r="E299" s="4">
        <f t="shared" si="21"/>
        <v>3.0810404665640996</v>
      </c>
      <c r="F299" s="4">
        <f t="shared" si="22"/>
        <v>3.991471215351813</v>
      </c>
      <c r="G299" s="4">
        <f t="shared" si="23"/>
        <v>2.3534942195741895</v>
      </c>
      <c r="I299" s="4">
        <f t="shared" si="24"/>
        <v>1.0296474358974361</v>
      </c>
    </row>
    <row r="300" spans="1:9" x14ac:dyDescent="0.2">
      <c r="A300" s="4">
        <f>IF('True_Odds_Calculator_3-way'!A301="","",'True_Odds_Calculator_3-way'!A301)</f>
        <v>2.12</v>
      </c>
      <c r="B300" s="4">
        <f>IF('True_Odds_Calculator_3-way'!B301="","",'True_Odds_Calculator_3-way'!B301)</f>
        <v>3.32</v>
      </c>
      <c r="C300" s="4">
        <f>IF('True_Odds_Calculator_3-way'!C301="","",'True_Odds_Calculator_3-way'!C301)</f>
        <v>3.99</v>
      </c>
      <c r="D300" s="4">
        <f t="shared" si="20"/>
        <v>2.3529498900695778E-2</v>
      </c>
      <c r="E300" s="4">
        <f t="shared" si="21"/>
        <v>2.1558463624616988</v>
      </c>
      <c r="F300" s="4">
        <f t="shared" si="22"/>
        <v>3.4087618127745634</v>
      </c>
      <c r="G300" s="4">
        <f t="shared" si="23"/>
        <v>4.1188977480461926</v>
      </c>
      <c r="I300" s="4">
        <f t="shared" si="24"/>
        <v>1.0235294989006958</v>
      </c>
    </row>
    <row r="301" spans="1:9" x14ac:dyDescent="0.2">
      <c r="A301" s="4">
        <f>IF('True_Odds_Calculator_3-way'!A302="","",'True_Odds_Calculator_3-way'!A302)</f>
        <v>4.17</v>
      </c>
      <c r="B301" s="4">
        <f>IF('True_Odds_Calculator_3-way'!B302="","",'True_Odds_Calculator_3-way'!B302)</f>
        <v>4.2</v>
      </c>
      <c r="C301" s="4">
        <f>IF('True_Odds_Calculator_3-way'!C302="","",'True_Odds_Calculator_3-way'!C302)</f>
        <v>1.83</v>
      </c>
      <c r="D301" s="4">
        <f t="shared" si="20"/>
        <v>2.4351479004150356E-2</v>
      </c>
      <c r="E301" s="4">
        <f t="shared" si="21"/>
        <v>4.3160935328528494</v>
      </c>
      <c r="F301" s="4">
        <f t="shared" si="22"/>
        <v>4.3482405229183803</v>
      </c>
      <c r="G301" s="4">
        <f t="shared" si="23"/>
        <v>1.8575934400689935</v>
      </c>
      <c r="I301" s="4">
        <f t="shared" si="24"/>
        <v>1.0243514790041504</v>
      </c>
    </row>
    <row r="302" spans="1:9" x14ac:dyDescent="0.2">
      <c r="A302" s="4">
        <f>IF('True_Odds_Calculator_3-way'!A303="","",'True_Odds_Calculator_3-way'!A303)</f>
        <v>1.9</v>
      </c>
      <c r="B302" s="4">
        <f>IF('True_Odds_Calculator_3-way'!B303="","",'True_Odds_Calculator_3-way'!B303)</f>
        <v>3.8</v>
      </c>
      <c r="C302" s="4">
        <f>IF('True_Odds_Calculator_3-way'!C303="","",'True_Odds_Calculator_3-way'!C303)</f>
        <v>4.28</v>
      </c>
      <c r="D302" s="4">
        <f t="shared" si="20"/>
        <v>2.3118544023610355E-2</v>
      </c>
      <c r="E302" s="4">
        <f t="shared" si="21"/>
        <v>1.9282326904837177</v>
      </c>
      <c r="F302" s="4">
        <f t="shared" si="22"/>
        <v>3.9146341463414625</v>
      </c>
      <c r="G302" s="4">
        <f t="shared" si="23"/>
        <v>4.4259796806966616</v>
      </c>
      <c r="I302" s="4">
        <f t="shared" si="24"/>
        <v>1.0231185440236104</v>
      </c>
    </row>
    <row r="303" spans="1:9" x14ac:dyDescent="0.2">
      <c r="A303" s="4">
        <f>IF('True_Odds_Calculator_3-way'!A304="","",'True_Odds_Calculator_3-way'!A304)</f>
        <v>2.29</v>
      </c>
      <c r="B303" s="4">
        <f>IF('True_Odds_Calculator_3-way'!B304="","",'True_Odds_Calculator_3-way'!B304)</f>
        <v>3.33</v>
      </c>
      <c r="C303" s="4">
        <f>IF('True_Odds_Calculator_3-way'!C304="","",'True_Odds_Calculator_3-way'!C304)</f>
        <v>3.43</v>
      </c>
      <c r="D303" s="4">
        <f t="shared" si="20"/>
        <v>2.8526712512097152E-2</v>
      </c>
      <c r="E303" s="4">
        <f t="shared" si="21"/>
        <v>2.3409756592503284</v>
      </c>
      <c r="F303" s="4">
        <f t="shared" si="22"/>
        <v>3.4388912922111197</v>
      </c>
      <c r="G303" s="4">
        <f t="shared" si="23"/>
        <v>3.5456430679368465</v>
      </c>
      <c r="I303" s="4">
        <f t="shared" si="24"/>
        <v>1.0285267125120972</v>
      </c>
    </row>
    <row r="304" spans="1:9" x14ac:dyDescent="0.2">
      <c r="A304" s="4">
        <f>IF('True_Odds_Calculator_3-way'!A305="","",'True_Odds_Calculator_3-way'!A305)</f>
        <v>3.15</v>
      </c>
      <c r="B304" s="4">
        <f>IF('True_Odds_Calculator_3-way'!B305="","",'True_Odds_Calculator_3-way'!B305)</f>
        <v>3.32</v>
      </c>
      <c r="C304" s="4">
        <f>IF('True_Odds_Calculator_3-way'!C305="","",'True_Odds_Calculator_3-way'!C305)</f>
        <v>2.4500000000000002</v>
      </c>
      <c r="D304" s="4">
        <f t="shared" si="20"/>
        <v>2.6828402043548305E-2</v>
      </c>
      <c r="E304" s="4">
        <f t="shared" si="21"/>
        <v>3.2413070429187076</v>
      </c>
      <c r="F304" s="4">
        <f t="shared" si="22"/>
        <v>3.4215872620197545</v>
      </c>
      <c r="G304" s="4">
        <f t="shared" si="23"/>
        <v>2.5048816095624802</v>
      </c>
      <c r="I304" s="4">
        <f t="shared" si="24"/>
        <v>1.0268284020435483</v>
      </c>
    </row>
    <row r="305" spans="1:9" x14ac:dyDescent="0.2">
      <c r="A305" s="4">
        <f>IF('True_Odds_Calculator_3-way'!A306="","",'True_Odds_Calculator_3-way'!A306)</f>
        <v>2.76</v>
      </c>
      <c r="B305" s="4">
        <f>IF('True_Odds_Calculator_3-way'!B306="","",'True_Odds_Calculator_3-way'!B306)</f>
        <v>3.5</v>
      </c>
      <c r="C305" s="4">
        <f>IF('True_Odds_Calculator_3-way'!C306="","",'True_Odds_Calculator_3-way'!C306)</f>
        <v>2.67</v>
      </c>
      <c r="D305" s="4">
        <f t="shared" si="20"/>
        <v>2.2564961499988545E-2</v>
      </c>
      <c r="E305" s="4">
        <f t="shared" si="21"/>
        <v>2.8185116380723421</v>
      </c>
      <c r="F305" s="4">
        <f t="shared" si="22"/>
        <v>3.5946315085293801</v>
      </c>
      <c r="G305" s="4">
        <f t="shared" si="23"/>
        <v>2.7247200507077967</v>
      </c>
      <c r="I305" s="4">
        <f t="shared" si="24"/>
        <v>1.0225649614999885</v>
      </c>
    </row>
    <row r="306" spans="1:9" x14ac:dyDescent="0.2">
      <c r="A306" s="4">
        <f>IF('True_Odds_Calculator_3-way'!A307="","",'True_Odds_Calculator_3-way'!A307)</f>
        <v>1.76</v>
      </c>
      <c r="B306" s="4">
        <f>IF('True_Odds_Calculator_3-way'!B307="","",'True_Odds_Calculator_3-way'!B307)</f>
        <v>3.67</v>
      </c>
      <c r="C306" s="4">
        <f>IF('True_Odds_Calculator_3-way'!C307="","",'True_Odds_Calculator_3-way'!C307)</f>
        <v>5.46</v>
      </c>
      <c r="D306" s="4">
        <f t="shared" si="20"/>
        <v>2.3811565364698861E-2</v>
      </c>
      <c r="E306" s="4">
        <f t="shared" si="21"/>
        <v>1.7849345570477535</v>
      </c>
      <c r="F306" s="4">
        <f t="shared" si="22"/>
        <v>3.780112724155662</v>
      </c>
      <c r="G306" s="4">
        <f t="shared" si="23"/>
        <v>5.7073392401009988</v>
      </c>
      <c r="I306" s="4">
        <f t="shared" si="24"/>
        <v>1.0238115653646989</v>
      </c>
    </row>
    <row r="307" spans="1:9" x14ac:dyDescent="0.2">
      <c r="A307" s="4">
        <f>IF('True_Odds_Calculator_3-way'!A308="","",'True_Odds_Calculator_3-way'!A308)</f>
        <v>2.11</v>
      </c>
      <c r="B307" s="4">
        <f>IF('True_Odds_Calculator_3-way'!B308="","",'True_Odds_Calculator_3-way'!B308)</f>
        <v>3.65</v>
      </c>
      <c r="C307" s="4">
        <f>IF('True_Odds_Calculator_3-way'!C308="","",'True_Odds_Calculator_3-way'!C308)</f>
        <v>3.64</v>
      </c>
      <c r="D307" s="4">
        <f t="shared" si="20"/>
        <v>2.2631526754100184E-2</v>
      </c>
      <c r="E307" s="4">
        <f t="shared" si="21"/>
        <v>2.1441291917408822</v>
      </c>
      <c r="F307" s="4">
        <f t="shared" si="22"/>
        <v>3.7533485430289781</v>
      </c>
      <c r="G307" s="4">
        <f t="shared" si="23"/>
        <v>3.742775052670086</v>
      </c>
      <c r="I307" s="4">
        <f t="shared" si="24"/>
        <v>1.0226315267541002</v>
      </c>
    </row>
    <row r="308" spans="1:9" x14ac:dyDescent="0.2">
      <c r="A308" s="4">
        <f>IF('True_Odds_Calculator_3-way'!A309="","",'True_Odds_Calculator_3-way'!A309)</f>
        <v>1.36</v>
      </c>
      <c r="B308" s="4">
        <f>IF('True_Odds_Calculator_3-way'!B309="","",'True_Odds_Calculator_3-way'!B309)</f>
        <v>5.35</v>
      </c>
      <c r="C308" s="4">
        <f>IF('True_Odds_Calculator_3-way'!C309="","",'True_Odds_Calculator_3-way'!C309)</f>
        <v>9.8000000000000007</v>
      </c>
      <c r="D308" s="4">
        <f t="shared" si="20"/>
        <v>2.425082182405669E-2</v>
      </c>
      <c r="E308" s="4">
        <f t="shared" si="21"/>
        <v>1.3751176388910318</v>
      </c>
      <c r="F308" s="4">
        <f t="shared" si="22"/>
        <v>5.5918316132877433</v>
      </c>
      <c r="G308" s="4">
        <f t="shared" si="23"/>
        <v>10.643142874201445</v>
      </c>
      <c r="I308" s="4">
        <f t="shared" si="24"/>
        <v>1.0242508218240567</v>
      </c>
    </row>
    <row r="309" spans="1:9" x14ac:dyDescent="0.2">
      <c r="A309" s="4">
        <f>IF('True_Odds_Calculator_3-way'!A310="","",'True_Odds_Calculator_3-way'!A310)</f>
        <v>2.2200000000000002</v>
      </c>
      <c r="B309" s="4">
        <f>IF('True_Odds_Calculator_3-way'!B310="","",'True_Odds_Calculator_3-way'!B310)</f>
        <v>3.53</v>
      </c>
      <c r="C309" s="4">
        <f>IF('True_Odds_Calculator_3-way'!C310="","",'True_Odds_Calculator_3-way'!C310)</f>
        <v>3.48</v>
      </c>
      <c r="D309" s="4">
        <f t="shared" si="20"/>
        <v>2.109289126970082E-2</v>
      </c>
      <c r="E309" s="4">
        <f t="shared" si="21"/>
        <v>2.2552008425609724</v>
      </c>
      <c r="F309" s="4">
        <f t="shared" si="22"/>
        <v>3.6198419507885466</v>
      </c>
      <c r="G309" s="4">
        <f t="shared" si="23"/>
        <v>3.5672834125325572</v>
      </c>
      <c r="I309" s="4">
        <f t="shared" si="24"/>
        <v>1.0210928912697008</v>
      </c>
    </row>
    <row r="310" spans="1:9" x14ac:dyDescent="0.2">
      <c r="A310" s="4">
        <f>IF('True_Odds_Calculator_3-way'!A311="","",'True_Odds_Calculator_3-way'!A311)</f>
        <v>6.45</v>
      </c>
      <c r="B310" s="4">
        <f>IF('True_Odds_Calculator_3-way'!B311="","",'True_Odds_Calculator_3-way'!B311)</f>
        <v>4.91</v>
      </c>
      <c r="C310" s="4">
        <f>IF('True_Odds_Calculator_3-way'!C311="","",'True_Odds_Calculator_3-way'!C311)</f>
        <v>1.5</v>
      </c>
      <c r="D310" s="4">
        <f t="shared" si="20"/>
        <v>2.5371414136629689E-2</v>
      </c>
      <c r="E310" s="4">
        <f t="shared" si="21"/>
        <v>6.8221376512404381</v>
      </c>
      <c r="F310" s="4">
        <f t="shared" si="22"/>
        <v>5.1227185722373481</v>
      </c>
      <c r="G310" s="4">
        <f t="shared" si="23"/>
        <v>1.5192730529059493</v>
      </c>
      <c r="I310" s="4">
        <f t="shared" si="24"/>
        <v>1.0253714141366297</v>
      </c>
    </row>
    <row r="311" spans="1:9" x14ac:dyDescent="0.2">
      <c r="A311" s="4">
        <f>IF('True_Odds_Calculator_3-way'!A312="","",'True_Odds_Calculator_3-way'!A312)</f>
        <v>2.06</v>
      </c>
      <c r="B311" s="4">
        <f>IF('True_Odds_Calculator_3-way'!B312="","",'True_Odds_Calculator_3-way'!B312)</f>
        <v>3.62</v>
      </c>
      <c r="C311" s="4">
        <f>IF('True_Odds_Calculator_3-way'!C312="","",'True_Odds_Calculator_3-way'!C312)</f>
        <v>3.81</v>
      </c>
      <c r="D311" s="4">
        <f t="shared" si="20"/>
        <v>2.4147178727585317E-2</v>
      </c>
      <c r="E311" s="4">
        <f t="shared" si="21"/>
        <v>2.0947328975693904</v>
      </c>
      <c r="F311" s="4">
        <f t="shared" si="22"/>
        <v>3.7286437128834233</v>
      </c>
      <c r="G311" s="4">
        <f t="shared" si="23"/>
        <v>3.9305374661779107</v>
      </c>
      <c r="I311" s="4">
        <f t="shared" si="24"/>
        <v>1.0241471787275853</v>
      </c>
    </row>
    <row r="312" spans="1:9" x14ac:dyDescent="0.2">
      <c r="A312" s="4">
        <f>IF('True_Odds_Calculator_3-way'!A313="","",'True_Odds_Calculator_3-way'!A313)</f>
        <v>1.46</v>
      </c>
      <c r="B312" s="4">
        <f>IF('True_Odds_Calculator_3-way'!B313="","",'True_Odds_Calculator_3-way'!B313)</f>
        <v>4.25</v>
      </c>
      <c r="C312" s="4">
        <f>IF('True_Odds_Calculator_3-way'!C313="","",'True_Odds_Calculator_3-way'!C313)</f>
        <v>7.33</v>
      </c>
      <c r="D312" s="4">
        <f t="shared" si="20"/>
        <v>5.665127251820179E-2</v>
      </c>
      <c r="E312" s="4">
        <f t="shared" si="21"/>
        <v>1.5013938580019881</v>
      </c>
      <c r="F312" s="4">
        <f t="shared" si="22"/>
        <v>4.6208508656817493</v>
      </c>
      <c r="G312" s="4">
        <f t="shared" si="23"/>
        <v>8.5076052087652361</v>
      </c>
      <c r="I312" s="4">
        <f t="shared" si="24"/>
        <v>1.0566512725182018</v>
      </c>
    </row>
    <row r="313" spans="1:9" x14ac:dyDescent="0.2">
      <c r="A313" s="4">
        <f>IF('True_Odds_Calculator_3-way'!A314="","",'True_Odds_Calculator_3-way'!A314)</f>
        <v>4.25</v>
      </c>
      <c r="B313" s="4">
        <f>IF('True_Odds_Calculator_3-way'!B314="","",'True_Odds_Calculator_3-way'!B314)</f>
        <v>3.81</v>
      </c>
      <c r="C313" s="4">
        <f>IF('True_Odds_Calculator_3-way'!C314="","",'True_Odds_Calculator_3-way'!C314)</f>
        <v>1.76</v>
      </c>
      <c r="D313" s="4">
        <f t="shared" si="20"/>
        <v>6.5943127429926918E-2</v>
      </c>
      <c r="E313" s="4">
        <f t="shared" si="21"/>
        <v>4.6879451679232353</v>
      </c>
      <c r="F313" s="4">
        <f t="shared" si="22"/>
        <v>4.1582436395648008</v>
      </c>
      <c r="G313" s="4">
        <f t="shared" si="23"/>
        <v>1.8308285972478597</v>
      </c>
      <c r="I313" s="4">
        <f t="shared" si="24"/>
        <v>1.0659431274299269</v>
      </c>
    </row>
    <row r="314" spans="1:9" x14ac:dyDescent="0.2">
      <c r="A314" s="4">
        <f>IF('True_Odds_Calculator_3-way'!A315="","",'True_Odds_Calculator_3-way'!A315)</f>
        <v>1.48</v>
      </c>
      <c r="B314" s="4">
        <f>IF('True_Odds_Calculator_3-way'!B315="","",'True_Odds_Calculator_3-way'!B315)</f>
        <v>4.1900000000000004</v>
      </c>
      <c r="C314" s="4">
        <f>IF('True_Odds_Calculator_3-way'!C315="","",'True_Odds_Calculator_3-way'!C315)</f>
        <v>6.98</v>
      </c>
      <c r="D314" s="4">
        <f t="shared" si="20"/>
        <v>5.7605635807248312E-2</v>
      </c>
      <c r="E314" s="4">
        <f t="shared" si="21"/>
        <v>1.5232900451751075</v>
      </c>
      <c r="F314" s="4">
        <f t="shared" si="22"/>
        <v>4.5566056803871291</v>
      </c>
      <c r="G314" s="4">
        <f t="shared" si="23"/>
        <v>8.0603171560633466</v>
      </c>
      <c r="I314" s="4">
        <f t="shared" si="24"/>
        <v>1.0576056358072483</v>
      </c>
    </row>
    <row r="315" spans="1:9" x14ac:dyDescent="0.2">
      <c r="A315" s="4">
        <f>IF('True_Odds_Calculator_3-way'!A316="","",'True_Odds_Calculator_3-way'!A316)</f>
        <v>3.21</v>
      </c>
      <c r="B315" s="4">
        <f>IF('True_Odds_Calculator_3-way'!B316="","",'True_Odds_Calculator_3-way'!B316)</f>
        <v>3.41</v>
      </c>
      <c r="C315" s="4">
        <f>IF('True_Odds_Calculator_3-way'!C316="","",'True_Odds_Calculator_3-way'!C316)</f>
        <v>2.4</v>
      </c>
      <c r="D315" s="4">
        <f t="shared" si="20"/>
        <v>2.1448278382254937E-2</v>
      </c>
      <c r="E315" s="4">
        <f t="shared" si="21"/>
        <v>3.2853987779164551</v>
      </c>
      <c r="F315" s="4">
        <f t="shared" si="22"/>
        <v>3.4952116633715535</v>
      </c>
      <c r="G315" s="4">
        <f t="shared" si="23"/>
        <v>2.4418996345140669</v>
      </c>
      <c r="I315" s="4">
        <f t="shared" si="24"/>
        <v>1.0214482783822549</v>
      </c>
    </row>
    <row r="316" spans="1:9" x14ac:dyDescent="0.2">
      <c r="A316" s="4">
        <f>IF('True_Odds_Calculator_3-way'!A317="","",'True_Odds_Calculator_3-way'!A317)</f>
        <v>6.36</v>
      </c>
      <c r="B316" s="4">
        <f>IF('True_Odds_Calculator_3-way'!B317="","",'True_Odds_Calculator_3-way'!B317)</f>
        <v>4.1900000000000004</v>
      </c>
      <c r="C316" s="4">
        <f>IF('True_Odds_Calculator_3-way'!C317="","",'True_Odds_Calculator_3-way'!C317)</f>
        <v>1.59</v>
      </c>
      <c r="D316" s="4">
        <f t="shared" si="20"/>
        <v>2.482700649945202E-2</v>
      </c>
      <c r="E316" s="4">
        <f t="shared" si="21"/>
        <v>6.7133452017063577</v>
      </c>
      <c r="F316" s="4">
        <f t="shared" si="22"/>
        <v>4.3405073187681875</v>
      </c>
      <c r="G316" s="4">
        <f t="shared" si="23"/>
        <v>1.6112006836173678</v>
      </c>
      <c r="I316" s="4">
        <f t="shared" si="24"/>
        <v>1.024827006499452</v>
      </c>
    </row>
    <row r="317" spans="1:9" x14ac:dyDescent="0.2">
      <c r="A317" s="4">
        <f>IF('True_Odds_Calculator_3-way'!A318="","",'True_Odds_Calculator_3-way'!A318)</f>
        <v>1.34</v>
      </c>
      <c r="B317" s="4">
        <f>IF('True_Odds_Calculator_3-way'!B318="","",'True_Odds_Calculator_3-way'!B318)</f>
        <v>5.25</v>
      </c>
      <c r="C317" s="4">
        <f>IF('True_Odds_Calculator_3-way'!C318="","",'True_Odds_Calculator_3-way'!C318)</f>
        <v>10.94</v>
      </c>
      <c r="D317" s="4">
        <f t="shared" si="20"/>
        <v>2.8152525437580955E-2</v>
      </c>
      <c r="E317" s="4">
        <f t="shared" si="21"/>
        <v>1.3570648113916739</v>
      </c>
      <c r="F317" s="4">
        <f t="shared" si="22"/>
        <v>5.5220546205524235</v>
      </c>
      <c r="G317" s="4">
        <f t="shared" si="23"/>
        <v>12.191627548407196</v>
      </c>
      <c r="I317" s="4">
        <f t="shared" si="24"/>
        <v>1.028152525437581</v>
      </c>
    </row>
    <row r="318" spans="1:9" x14ac:dyDescent="0.2">
      <c r="A318" s="4">
        <f>IF('True_Odds_Calculator_3-way'!A319="","",'True_Odds_Calculator_3-way'!A319)</f>
        <v>2.6</v>
      </c>
      <c r="B318" s="4">
        <f>IF('True_Odds_Calculator_3-way'!B319="","",'True_Odds_Calculator_3-way'!B319)</f>
        <v>3.79</v>
      </c>
      <c r="C318" s="4">
        <f>IF('True_Odds_Calculator_3-way'!C319="","",'True_Odds_Calculator_3-way'!C319)</f>
        <v>2.68</v>
      </c>
      <c r="D318" s="4">
        <f t="shared" si="20"/>
        <v>2.1601955717656773E-2</v>
      </c>
      <c r="E318" s="4">
        <f t="shared" si="21"/>
        <v>2.6496050984043409</v>
      </c>
      <c r="F318" s="4">
        <f t="shared" si="22"/>
        <v>3.8963327549779869</v>
      </c>
      <c r="G318" s="4">
        <f t="shared" si="23"/>
        <v>2.7327356413185648</v>
      </c>
      <c r="I318" s="4">
        <f t="shared" si="24"/>
        <v>1.0216019557176568</v>
      </c>
    </row>
    <row r="319" spans="1:9" x14ac:dyDescent="0.2">
      <c r="A319" s="4">
        <f>IF('True_Odds_Calculator_3-way'!A320="","",'True_Odds_Calculator_3-way'!A320)</f>
        <v>1.35</v>
      </c>
      <c r="B319" s="4">
        <f>IF('True_Odds_Calculator_3-way'!B320="","",'True_Odds_Calculator_3-way'!B320)</f>
        <v>5.64</v>
      </c>
      <c r="C319" s="4">
        <f>IF('True_Odds_Calculator_3-way'!C320="","",'True_Odds_Calculator_3-way'!C320)</f>
        <v>9.09</v>
      </c>
      <c r="D319" s="4">
        <f t="shared" si="20"/>
        <v>2.8056706379857799E-2</v>
      </c>
      <c r="E319" s="4">
        <f t="shared" si="21"/>
        <v>1.3672623958125909</v>
      </c>
      <c r="F319" s="4">
        <f t="shared" si="22"/>
        <v>5.9540562721627763</v>
      </c>
      <c r="G319" s="4">
        <f t="shared" si="23"/>
        <v>9.9345545680033052</v>
      </c>
      <c r="I319" s="4">
        <f t="shared" si="24"/>
        <v>1.0280567063798578</v>
      </c>
    </row>
    <row r="320" spans="1:9" x14ac:dyDescent="0.2">
      <c r="A320" s="4">
        <f>IF('True_Odds_Calculator_3-way'!A321="","",'True_Odds_Calculator_3-way'!A321)</f>
        <v>2.56</v>
      </c>
      <c r="B320" s="4">
        <f>IF('True_Odds_Calculator_3-way'!B321="","",'True_Odds_Calculator_3-way'!B321)</f>
        <v>3.49</v>
      </c>
      <c r="C320" s="4">
        <f>IF('True_Odds_Calculator_3-way'!C321="","",'True_Odds_Calculator_3-way'!C321)</f>
        <v>2.85</v>
      </c>
      <c r="D320" s="4">
        <f t="shared" si="20"/>
        <v>2.8035144271854495E-2</v>
      </c>
      <c r="E320" s="4">
        <f t="shared" si="21"/>
        <v>2.6227447705870155</v>
      </c>
      <c r="F320" s="4">
        <f t="shared" si="22"/>
        <v>3.60766104314036</v>
      </c>
      <c r="G320" s="4">
        <f t="shared" si="23"/>
        <v>2.927982080037288</v>
      </c>
      <c r="I320" s="4">
        <f t="shared" si="24"/>
        <v>1.0280351442718545</v>
      </c>
    </row>
    <row r="321" spans="1:9" x14ac:dyDescent="0.2">
      <c r="A321" s="4">
        <f>IF('True_Odds_Calculator_3-way'!A322="","",'True_Odds_Calculator_3-way'!A322)</f>
        <v>1.56</v>
      </c>
      <c r="B321" s="4">
        <f>IF('True_Odds_Calculator_3-way'!B322="","",'True_Odds_Calculator_3-way'!B322)</f>
        <v>4.6900000000000004</v>
      </c>
      <c r="C321" s="4">
        <f>IF('True_Odds_Calculator_3-way'!C322="","",'True_Odds_Calculator_3-way'!C322)</f>
        <v>5.6</v>
      </c>
      <c r="D321" s="4">
        <f t="shared" si="20"/>
        <v>3.2816685801760448E-2</v>
      </c>
      <c r="E321" s="4">
        <f t="shared" si="21"/>
        <v>1.5870830591689022</v>
      </c>
      <c r="F321" s="4">
        <f t="shared" si="22"/>
        <v>4.9436248564156848</v>
      </c>
      <c r="G321" s="4">
        <f t="shared" si="23"/>
        <v>5.9654291460564215</v>
      </c>
      <c r="I321" s="4">
        <f t="shared" si="24"/>
        <v>1.0328166858017604</v>
      </c>
    </row>
    <row r="322" spans="1:9" x14ac:dyDescent="0.2">
      <c r="A322" s="4">
        <f>IF('True_Odds_Calculator_3-way'!A323="","",'True_Odds_Calculator_3-way'!A323)</f>
        <v>4.1100000000000003</v>
      </c>
      <c r="B322" s="4">
        <f>IF('True_Odds_Calculator_3-way'!B323="","",'True_Odds_Calculator_3-way'!B323)</f>
        <v>3.86</v>
      </c>
      <c r="C322" s="4">
        <f>IF('True_Odds_Calculator_3-way'!C323="","",'True_Odds_Calculator_3-way'!C323)</f>
        <v>1.89</v>
      </c>
      <c r="D322" s="4">
        <f t="shared" si="20"/>
        <v>3.147688904657242E-2</v>
      </c>
      <c r="E322" s="4">
        <f t="shared" si="21"/>
        <v>4.2952244141715603</v>
      </c>
      <c r="F322" s="4">
        <f t="shared" si="22"/>
        <v>4.0229297151408669</v>
      </c>
      <c r="G322" s="4">
        <f t="shared" si="23"/>
        <v>1.9282378042749586</v>
      </c>
      <c r="I322" s="4">
        <f t="shared" si="24"/>
        <v>1.0314768890465724</v>
      </c>
    </row>
    <row r="323" spans="1:9" x14ac:dyDescent="0.2">
      <c r="A323" s="4">
        <f>IF('True_Odds_Calculator_3-way'!A324="","",'True_Odds_Calculator_3-way'!A324)</f>
        <v>2.0499999999999998</v>
      </c>
      <c r="B323" s="4">
        <f>IF('True_Odds_Calculator_3-way'!B324="","",'True_Odds_Calculator_3-way'!B324)</f>
        <v>3.9</v>
      </c>
      <c r="C323" s="4">
        <f>IF('True_Odds_Calculator_3-way'!C324="","",'True_Odds_Calculator_3-way'!C324)</f>
        <v>3.52</v>
      </c>
      <c r="D323" s="4">
        <f t="shared" ref="D323:D386" si="25">IF(A323="","",((1/A323)+(1/B323)+(1/C323))-1)</f>
        <v>2.8306043549946036E-2</v>
      </c>
      <c r="E323" s="4">
        <f t="shared" ref="E323:E386" si="26">IF(A323="","",(3*A323)/(3-($D323*A323)))</f>
        <v>2.0904341453027429</v>
      </c>
      <c r="F323" s="4">
        <f t="shared" ref="F323:F386" si="27">IF(B323="","",(3*B323)/(3-($D323*B323)))</f>
        <v>4.0489943121325185</v>
      </c>
      <c r="G323" s="4">
        <f t="shared" ref="G323:G386" si="28">IF(C323="","",(3*C323)/(3-($D323*C323)))</f>
        <v>3.6409239102309776</v>
      </c>
      <c r="I323" s="4">
        <f t="shared" ref="I323:I386" si="29">IF(A323="","",D323+1)</f>
        <v>1.028306043549946</v>
      </c>
    </row>
    <row r="324" spans="1:9" x14ac:dyDescent="0.2">
      <c r="A324" s="4">
        <f>IF('True_Odds_Calculator_3-way'!A325="","",'True_Odds_Calculator_3-way'!A325)</f>
        <v>3.75</v>
      </c>
      <c r="B324" s="4">
        <f>IF('True_Odds_Calculator_3-way'!B325="","",'True_Odds_Calculator_3-way'!B325)</f>
        <v>3.92</v>
      </c>
      <c r="C324" s="4">
        <f>IF('True_Odds_Calculator_3-way'!C325="","",'True_Odds_Calculator_3-way'!C325)</f>
        <v>1.97</v>
      </c>
      <c r="D324" s="4">
        <f t="shared" si="25"/>
        <v>2.9382920680962599E-2</v>
      </c>
      <c r="E324" s="4">
        <f t="shared" si="26"/>
        <v>3.8929840520157906</v>
      </c>
      <c r="F324" s="4">
        <f t="shared" si="27"/>
        <v>4.0765123219279626</v>
      </c>
      <c r="G324" s="4">
        <f t="shared" si="28"/>
        <v>2.00875856376202</v>
      </c>
      <c r="I324" s="4">
        <f t="shared" si="29"/>
        <v>1.0293829206809626</v>
      </c>
    </row>
    <row r="325" spans="1:9" x14ac:dyDescent="0.2">
      <c r="A325" s="4">
        <f>IF('True_Odds_Calculator_3-way'!A326="","",'True_Odds_Calculator_3-way'!A326)</f>
        <v>2.1800000000000002</v>
      </c>
      <c r="B325" s="4">
        <f>IF('True_Odds_Calculator_3-way'!B326="","",'True_Odds_Calculator_3-way'!B326)</f>
        <v>3.62</v>
      </c>
      <c r="C325" s="4">
        <f>IF('True_Odds_Calculator_3-way'!C326="","",'True_Odds_Calculator_3-way'!C326)</f>
        <v>3.35</v>
      </c>
      <c r="D325" s="4">
        <f t="shared" si="25"/>
        <v>3.3466152939494176E-2</v>
      </c>
      <c r="E325" s="4">
        <f t="shared" si="26"/>
        <v>2.2343362371134314</v>
      </c>
      <c r="F325" s="4">
        <f t="shared" si="27"/>
        <v>3.7723363390673432</v>
      </c>
      <c r="G325" s="4">
        <f t="shared" si="28"/>
        <v>3.4800513908256487</v>
      </c>
      <c r="I325" s="4">
        <f t="shared" si="29"/>
        <v>1.0334661529394942</v>
      </c>
    </row>
    <row r="326" spans="1:9" x14ac:dyDescent="0.2">
      <c r="A326" s="4">
        <f>IF('True_Odds_Calculator_3-way'!A327="","",'True_Odds_Calculator_3-way'!A327)</f>
        <v>2.16</v>
      </c>
      <c r="B326" s="4">
        <f>IF('True_Odds_Calculator_3-way'!B327="","",'True_Odds_Calculator_3-way'!B327)</f>
        <v>3.38</v>
      </c>
      <c r="C326" s="4">
        <f>IF('True_Odds_Calculator_3-way'!C327="","",'True_Odds_Calculator_3-way'!C327)</f>
        <v>3.64</v>
      </c>
      <c r="D326" s="4">
        <f t="shared" si="25"/>
        <v>3.3546225853918088E-2</v>
      </c>
      <c r="E326" s="4">
        <f t="shared" si="26"/>
        <v>2.2134623824813469</v>
      </c>
      <c r="F326" s="4">
        <f t="shared" si="27"/>
        <v>3.5127664644316949</v>
      </c>
      <c r="G326" s="4">
        <f t="shared" si="28"/>
        <v>3.7944443344486896</v>
      </c>
      <c r="I326" s="4">
        <f t="shared" si="29"/>
        <v>1.0335462258539181</v>
      </c>
    </row>
    <row r="327" spans="1:9" x14ac:dyDescent="0.2">
      <c r="A327" s="4">
        <f>IF('True_Odds_Calculator_3-way'!A328="","",'True_Odds_Calculator_3-way'!A328)</f>
        <v>2.66</v>
      </c>
      <c r="B327" s="4">
        <f>IF('True_Odds_Calculator_3-way'!B328="","",'True_Odds_Calculator_3-way'!B328)</f>
        <v>3.16</v>
      </c>
      <c r="C327" s="4">
        <f>IF('True_Odds_Calculator_3-way'!C328="","",'True_Odds_Calculator_3-way'!C328)</f>
        <v>2.94</v>
      </c>
      <c r="D327" s="4">
        <f t="shared" si="25"/>
        <v>3.2531600248360437E-2</v>
      </c>
      <c r="E327" s="4">
        <f t="shared" si="26"/>
        <v>2.7390057598728856</v>
      </c>
      <c r="F327" s="4">
        <f t="shared" si="27"/>
        <v>3.2721246484129769</v>
      </c>
      <c r="G327" s="4">
        <f t="shared" si="28"/>
        <v>3.0368166553502287</v>
      </c>
      <c r="I327" s="4">
        <f t="shared" si="29"/>
        <v>1.0325316002483604</v>
      </c>
    </row>
    <row r="328" spans="1:9" x14ac:dyDescent="0.2">
      <c r="A328" s="4">
        <f>IF('True_Odds_Calculator_3-way'!A329="","",'True_Odds_Calculator_3-way'!A329)</f>
        <v>3</v>
      </c>
      <c r="B328" s="4">
        <f>IF('True_Odds_Calculator_3-way'!B329="","",'True_Odds_Calculator_3-way'!B329)</f>
        <v>2.96</v>
      </c>
      <c r="C328" s="4">
        <f>IF('True_Odds_Calculator_3-way'!C329="","",'True_Odds_Calculator_3-way'!C329)</f>
        <v>2.85</v>
      </c>
      <c r="D328" s="4">
        <f t="shared" si="25"/>
        <v>2.204836415362732E-2</v>
      </c>
      <c r="E328" s="4">
        <f t="shared" si="26"/>
        <v>3.0676363636363639</v>
      </c>
      <c r="F328" s="4">
        <f t="shared" si="27"/>
        <v>3.0258249641319939</v>
      </c>
      <c r="G328" s="4">
        <f t="shared" si="28"/>
        <v>2.9109730848861286</v>
      </c>
      <c r="I328" s="4">
        <f t="shared" si="29"/>
        <v>1.0220483641536273</v>
      </c>
    </row>
    <row r="329" spans="1:9" x14ac:dyDescent="0.2">
      <c r="A329" s="4">
        <f>IF('True_Odds_Calculator_3-way'!A330="","",'True_Odds_Calculator_3-way'!A330)</f>
        <v>4.78</v>
      </c>
      <c r="B329" s="4">
        <f>IF('True_Odds_Calculator_3-way'!B330="","",'True_Odds_Calculator_3-way'!B330)</f>
        <v>4.6100000000000003</v>
      </c>
      <c r="C329" s="4">
        <f>IF('True_Odds_Calculator_3-way'!C330="","",'True_Odds_Calculator_3-way'!C330)</f>
        <v>1.67</v>
      </c>
      <c r="D329" s="4">
        <f t="shared" si="25"/>
        <v>2.4927155826395264E-2</v>
      </c>
      <c r="E329" s="4">
        <f t="shared" si="26"/>
        <v>4.9777006730665958</v>
      </c>
      <c r="F329" s="4">
        <f t="shared" si="27"/>
        <v>4.7936182501750073</v>
      </c>
      <c r="G329" s="4">
        <f t="shared" si="28"/>
        <v>1.6934991924999148</v>
      </c>
      <c r="I329" s="4">
        <f t="shared" si="29"/>
        <v>1.0249271558263953</v>
      </c>
    </row>
    <row r="330" spans="1:9" x14ac:dyDescent="0.2">
      <c r="A330" s="4">
        <f>IF('True_Odds_Calculator_3-way'!A331="","",'True_Odds_Calculator_3-way'!A331)</f>
        <v>2.25</v>
      </c>
      <c r="B330" s="4">
        <f>IF('True_Odds_Calculator_3-way'!B331="","",'True_Odds_Calculator_3-way'!B331)</f>
        <v>3.56</v>
      </c>
      <c r="C330" s="4">
        <f>IF('True_Odds_Calculator_3-way'!C331="","",'True_Odds_Calculator_3-way'!C331)</f>
        <v>3.36</v>
      </c>
      <c r="D330" s="4">
        <f t="shared" si="25"/>
        <v>2.2962368467986494E-2</v>
      </c>
      <c r="E330" s="4">
        <f t="shared" si="26"/>
        <v>2.2894280172853789</v>
      </c>
      <c r="F330" s="4">
        <f t="shared" si="27"/>
        <v>3.6597225999456078</v>
      </c>
      <c r="G330" s="4">
        <f t="shared" si="28"/>
        <v>3.4486929779600204</v>
      </c>
      <c r="I330" s="4">
        <f t="shared" si="29"/>
        <v>1.0229623684679865</v>
      </c>
    </row>
    <row r="331" spans="1:9" x14ac:dyDescent="0.2">
      <c r="A331" s="4">
        <f>IF('True_Odds_Calculator_3-way'!A332="","",'True_Odds_Calculator_3-way'!A332)</f>
        <v>1.41</v>
      </c>
      <c r="B331" s="4">
        <f>IF('True_Odds_Calculator_3-way'!B332="","",'True_Odds_Calculator_3-way'!B332)</f>
        <v>4.96</v>
      </c>
      <c r="C331" s="4">
        <f>IF('True_Odds_Calculator_3-way'!C332="","",'True_Odds_Calculator_3-way'!C332)</f>
        <v>8.52</v>
      </c>
      <c r="D331" s="4">
        <f t="shared" si="25"/>
        <v>2.8203653400614259E-2</v>
      </c>
      <c r="E331" s="4">
        <f t="shared" si="26"/>
        <v>1.4289416462121511</v>
      </c>
      <c r="F331" s="4">
        <f t="shared" si="27"/>
        <v>5.2025973227682059</v>
      </c>
      <c r="G331" s="4">
        <f t="shared" si="28"/>
        <v>9.2618599364817253</v>
      </c>
      <c r="I331" s="4">
        <f t="shared" si="29"/>
        <v>1.0282036534006143</v>
      </c>
    </row>
    <row r="332" spans="1:9" x14ac:dyDescent="0.2">
      <c r="A332" s="4">
        <f>IF('True_Odds_Calculator_3-way'!A333="","",'True_Odds_Calculator_3-way'!A333)</f>
        <v>4.46</v>
      </c>
      <c r="B332" s="4">
        <f>IF('True_Odds_Calculator_3-way'!B333="","",'True_Odds_Calculator_3-way'!B333)</f>
        <v>3.39</v>
      </c>
      <c r="C332" s="4">
        <f>IF('True_Odds_Calculator_3-way'!C333="","",'True_Odds_Calculator_3-way'!C333)</f>
        <v>1.98</v>
      </c>
      <c r="D332" s="4">
        <f t="shared" si="25"/>
        <v>2.4251002424739543E-2</v>
      </c>
      <c r="E332" s="4">
        <f t="shared" si="26"/>
        <v>4.6268111484583798</v>
      </c>
      <c r="F332" s="4">
        <f t="shared" si="27"/>
        <v>3.485515794748606</v>
      </c>
      <c r="G332" s="4">
        <f t="shared" si="28"/>
        <v>2.0122066995021441</v>
      </c>
      <c r="I332" s="4">
        <f t="shared" si="29"/>
        <v>1.0242510024247395</v>
      </c>
    </row>
    <row r="333" spans="1:9" x14ac:dyDescent="0.2">
      <c r="A333" s="4">
        <f>IF('True_Odds_Calculator_3-way'!A334="","",'True_Odds_Calculator_3-way'!A334)</f>
        <v>2.44</v>
      </c>
      <c r="B333" s="4">
        <f>IF('True_Odds_Calculator_3-way'!B334="","",'True_Odds_Calculator_3-way'!B334)</f>
        <v>3.1</v>
      </c>
      <c r="C333" s="4">
        <f>IF('True_Odds_Calculator_3-way'!C334="","",'True_Odds_Calculator_3-way'!C334)</f>
        <v>3.34</v>
      </c>
      <c r="D333" s="4">
        <f t="shared" si="25"/>
        <v>3.1817908339851098E-2</v>
      </c>
      <c r="E333" s="4">
        <f t="shared" si="26"/>
        <v>2.5048211788158961</v>
      </c>
      <c r="F333" s="4">
        <f t="shared" si="27"/>
        <v>3.2053883787496362</v>
      </c>
      <c r="G333" s="4">
        <f t="shared" si="28"/>
        <v>3.4626610916586862</v>
      </c>
      <c r="I333" s="4">
        <f t="shared" si="29"/>
        <v>1.0318179083398511</v>
      </c>
    </row>
    <row r="334" spans="1:9" x14ac:dyDescent="0.2">
      <c r="A334" s="4">
        <f>IF('True_Odds_Calculator_3-way'!A335="","",'True_Odds_Calculator_3-way'!A335)</f>
        <v>3.03</v>
      </c>
      <c r="B334" s="4">
        <f>IF('True_Odds_Calculator_3-way'!B335="","",'True_Odds_Calculator_3-way'!B335)</f>
        <v>3.05</v>
      </c>
      <c r="C334" s="4">
        <f>IF('True_Odds_Calculator_3-way'!C335="","",'True_Odds_Calculator_3-way'!C335)</f>
        <v>2.67</v>
      </c>
      <c r="D334" s="4">
        <f t="shared" si="25"/>
        <v>3.2433690965338879E-2</v>
      </c>
      <c r="E334" s="4">
        <f t="shared" si="26"/>
        <v>3.1326184008983415</v>
      </c>
      <c r="F334" s="4">
        <f t="shared" si="27"/>
        <v>3.1540008193436679</v>
      </c>
      <c r="G334" s="4">
        <f t="shared" si="28"/>
        <v>2.7493630731158074</v>
      </c>
      <c r="I334" s="4">
        <f t="shared" si="29"/>
        <v>1.0324336909653389</v>
      </c>
    </row>
    <row r="335" spans="1:9" x14ac:dyDescent="0.2">
      <c r="A335" s="4">
        <f>IF('True_Odds_Calculator_3-way'!A336="","",'True_Odds_Calculator_3-way'!A336)</f>
        <v>3.2</v>
      </c>
      <c r="B335" s="4">
        <f>IF('True_Odds_Calculator_3-way'!B336="","",'True_Odds_Calculator_3-way'!B336)</f>
        <v>2.85</v>
      </c>
      <c r="C335" s="4">
        <f>IF('True_Odds_Calculator_3-way'!C336="","",'True_Odds_Calculator_3-way'!C336)</f>
        <v>2.71</v>
      </c>
      <c r="D335" s="4">
        <f t="shared" si="25"/>
        <v>3.2380883019356599E-2</v>
      </c>
      <c r="E335" s="4">
        <f t="shared" si="26"/>
        <v>3.3144808718741903</v>
      </c>
      <c r="F335" s="4">
        <f t="shared" si="27"/>
        <v>2.9404537649163025</v>
      </c>
      <c r="G335" s="4">
        <f t="shared" si="28"/>
        <v>2.7916580383061556</v>
      </c>
      <c r="I335" s="4">
        <f t="shared" si="29"/>
        <v>1.0323808830193566</v>
      </c>
    </row>
    <row r="336" spans="1:9" x14ac:dyDescent="0.2">
      <c r="A336" s="4">
        <f>IF('True_Odds_Calculator_3-way'!A337="","",'True_Odds_Calculator_3-way'!A337)</f>
        <v>1.91</v>
      </c>
      <c r="B336" s="4">
        <f>IF('True_Odds_Calculator_3-way'!B337="","",'True_Odds_Calculator_3-way'!B337)</f>
        <v>3.26</v>
      </c>
      <c r="C336" s="4">
        <f>IF('True_Odds_Calculator_3-way'!C337="","",'True_Odds_Calculator_3-way'!C337)</f>
        <v>4.88</v>
      </c>
      <c r="D336" s="4">
        <f t="shared" si="25"/>
        <v>3.5226708468637735E-2</v>
      </c>
      <c r="E336" s="4">
        <f t="shared" si="26"/>
        <v>1.9538196238306542</v>
      </c>
      <c r="F336" s="4">
        <f t="shared" si="27"/>
        <v>3.389758920196662</v>
      </c>
      <c r="G336" s="4">
        <f t="shared" si="28"/>
        <v>5.1766319458325913</v>
      </c>
      <c r="I336" s="4">
        <f t="shared" si="29"/>
        <v>1.0352267084686377</v>
      </c>
    </row>
    <row r="337" spans="1:9" x14ac:dyDescent="0.2">
      <c r="A337" s="4">
        <f>IF('True_Odds_Calculator_3-way'!A338="","",'True_Odds_Calculator_3-way'!A338)</f>
        <v>2.36</v>
      </c>
      <c r="B337" s="4">
        <f>IF('True_Odds_Calculator_3-way'!B338="","",'True_Odds_Calculator_3-way'!B338)</f>
        <v>3.29</v>
      </c>
      <c r="C337" s="4">
        <f>IF('True_Odds_Calculator_3-way'!C338="","",'True_Odds_Calculator_3-way'!C338)</f>
        <v>3.33</v>
      </c>
      <c r="D337" s="4">
        <f t="shared" si="25"/>
        <v>2.7980481640777377E-2</v>
      </c>
      <c r="E337" s="4">
        <f t="shared" si="26"/>
        <v>2.41311584632636</v>
      </c>
      <c r="F337" s="4">
        <f t="shared" si="27"/>
        <v>3.3941503924744607</v>
      </c>
      <c r="G337" s="4">
        <f t="shared" si="28"/>
        <v>3.4367394023647231</v>
      </c>
      <c r="I337" s="4">
        <f t="shared" si="29"/>
        <v>1.0279804816407774</v>
      </c>
    </row>
    <row r="338" spans="1:9" x14ac:dyDescent="0.2">
      <c r="A338" s="4">
        <f>IF('True_Odds_Calculator_3-way'!A339="","",'True_Odds_Calculator_3-way'!A339)</f>
        <v>2.44</v>
      </c>
      <c r="B338" s="4">
        <f>IF('True_Odds_Calculator_3-way'!B339="","",'True_Odds_Calculator_3-way'!B339)</f>
        <v>3.44</v>
      </c>
      <c r="C338" s="4">
        <f>IF('True_Odds_Calculator_3-way'!C339="","",'True_Odds_Calculator_3-way'!C339)</f>
        <v>3.01</v>
      </c>
      <c r="D338" s="4">
        <f t="shared" si="25"/>
        <v>3.275965361363764E-2</v>
      </c>
      <c r="E338" s="4">
        <f t="shared" si="26"/>
        <v>2.5067922725100691</v>
      </c>
      <c r="F338" s="4">
        <f t="shared" si="27"/>
        <v>3.5742651352929729</v>
      </c>
      <c r="G338" s="4">
        <f t="shared" si="28"/>
        <v>3.1122976523434187</v>
      </c>
      <c r="I338" s="4">
        <f t="shared" si="29"/>
        <v>1.0327596536136376</v>
      </c>
    </row>
    <row r="339" spans="1:9" x14ac:dyDescent="0.2">
      <c r="A339" s="4">
        <f>IF('True_Odds_Calculator_3-way'!A340="","",'True_Odds_Calculator_3-way'!A340)</f>
        <v>2.17</v>
      </c>
      <c r="B339" s="4">
        <f>IF('True_Odds_Calculator_3-way'!B340="","",'True_Odds_Calculator_3-way'!B340)</f>
        <v>3.41</v>
      </c>
      <c r="C339" s="4">
        <f>IF('True_Odds_Calculator_3-way'!C340="","",'True_Odds_Calculator_3-way'!C340)</f>
        <v>3.64</v>
      </c>
      <c r="D339" s="4">
        <f t="shared" si="25"/>
        <v>2.880989977764159E-2</v>
      </c>
      <c r="E339" s="4">
        <f t="shared" si="26"/>
        <v>2.2161834023710894</v>
      </c>
      <c r="F339" s="4">
        <f t="shared" si="27"/>
        <v>3.5254487616450803</v>
      </c>
      <c r="G339" s="4">
        <f t="shared" si="28"/>
        <v>3.7718487905676428</v>
      </c>
      <c r="I339" s="4">
        <f t="shared" si="29"/>
        <v>1.0288098997776416</v>
      </c>
    </row>
    <row r="340" spans="1:9" x14ac:dyDescent="0.2">
      <c r="A340" s="4">
        <f>IF('True_Odds_Calculator_3-way'!A341="","",'True_Odds_Calculator_3-way'!A341)</f>
        <v>1.45</v>
      </c>
      <c r="B340" s="4">
        <f>IF('True_Odds_Calculator_3-way'!B341="","",'True_Odds_Calculator_3-way'!B341)</f>
        <v>4.8600000000000003</v>
      </c>
      <c r="C340" s="4">
        <f>IF('True_Odds_Calculator_3-way'!C341="","",'True_Odds_Calculator_3-way'!C341)</f>
        <v>7.24</v>
      </c>
      <c r="D340" s="4">
        <f t="shared" si="25"/>
        <v>3.3538036247547032E-2</v>
      </c>
      <c r="E340" s="4">
        <f t="shared" si="26"/>
        <v>1.4738918620353885</v>
      </c>
      <c r="F340" s="4">
        <f t="shared" si="27"/>
        <v>5.1392222646030206</v>
      </c>
      <c r="G340" s="4">
        <f t="shared" si="28"/>
        <v>7.8776008909988109</v>
      </c>
      <c r="I340" s="4">
        <f t="shared" si="29"/>
        <v>1.033538036247547</v>
      </c>
    </row>
    <row r="341" spans="1:9" x14ac:dyDescent="0.2">
      <c r="A341" s="4">
        <f>IF('True_Odds_Calculator_3-way'!A342="","",'True_Odds_Calculator_3-way'!A342)</f>
        <v>1.88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4.24</v>
      </c>
      <c r="D341" s="4">
        <f t="shared" si="25"/>
        <v>3.6581154521870163E-2</v>
      </c>
      <c r="E341" s="4">
        <f t="shared" si="26"/>
        <v>1.9241086321862786</v>
      </c>
      <c r="F341" s="4">
        <f t="shared" si="27"/>
        <v>3.8967594708172952</v>
      </c>
      <c r="G341" s="4">
        <f t="shared" si="28"/>
        <v>4.4711653521018029</v>
      </c>
      <c r="I341" s="4">
        <f t="shared" si="29"/>
        <v>1.0365811545218702</v>
      </c>
    </row>
    <row r="342" spans="1:9" x14ac:dyDescent="0.2">
      <c r="A342" s="4">
        <f>IF('True_Odds_Calculator_3-way'!A343="","",'True_Odds_Calculator_3-way'!A343)</f>
        <v>3.54</v>
      </c>
      <c r="B342" s="4">
        <f>IF('True_Odds_Calculator_3-way'!B343="","",'True_Odds_Calculator_3-way'!B343)</f>
        <v>3.47</v>
      </c>
      <c r="C342" s="4">
        <f>IF('True_Odds_Calculator_3-way'!C343="","",'True_Odds_Calculator_3-way'!C343)</f>
        <v>2.16</v>
      </c>
      <c r="D342" s="4">
        <f t="shared" si="25"/>
        <v>3.3633276709523319E-2</v>
      </c>
      <c r="E342" s="4">
        <f t="shared" si="26"/>
        <v>3.6862991362839646</v>
      </c>
      <c r="F342" s="4">
        <f t="shared" si="27"/>
        <v>3.610455717671238</v>
      </c>
      <c r="G342" s="4">
        <f t="shared" si="28"/>
        <v>2.2136045577230608</v>
      </c>
      <c r="I342" s="4">
        <f t="shared" si="29"/>
        <v>1.0336332767095233</v>
      </c>
    </row>
    <row r="343" spans="1: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4.3600000000000003</v>
      </c>
      <c r="C343" s="4">
        <f>IF('True_Odds_Calculator_3-way'!C344="","",'True_Odds_Calculator_3-way'!C344)</f>
        <v>8.24</v>
      </c>
      <c r="D343" s="4">
        <f t="shared" si="25"/>
        <v>2.6392697141784049E-2</v>
      </c>
      <c r="E343" s="4">
        <f t="shared" si="26"/>
        <v>1.4995244034286268</v>
      </c>
      <c r="F343" s="4">
        <f t="shared" si="27"/>
        <v>4.5339088959348617</v>
      </c>
      <c r="G343" s="4">
        <f t="shared" si="28"/>
        <v>8.8840198468711211</v>
      </c>
      <c r="I343" s="4">
        <f t="shared" si="29"/>
        <v>1.026392697141784</v>
      </c>
    </row>
    <row r="344" spans="1:9" x14ac:dyDescent="0.2">
      <c r="A344" s="4">
        <f>IF('True_Odds_Calculator_3-way'!A345="","",'True_Odds_Calculator_3-way'!A345)</f>
        <v>1.29</v>
      </c>
      <c r="B344" s="4">
        <f>IF('True_Odds_Calculator_3-way'!B345="","",'True_Odds_Calculator_3-way'!B345)</f>
        <v>5.19</v>
      </c>
      <c r="C344" s="4">
        <f>IF('True_Odds_Calculator_3-way'!C345="","",'True_Odds_Calculator_3-way'!C345)</f>
        <v>12.72</v>
      </c>
      <c r="D344" s="4">
        <f t="shared" si="25"/>
        <v>4.6488378011178444E-2</v>
      </c>
      <c r="E344" s="4">
        <f t="shared" si="26"/>
        <v>1.3163131022640202</v>
      </c>
      <c r="F344" s="4">
        <f t="shared" si="27"/>
        <v>5.6439109387662256</v>
      </c>
      <c r="G344" s="4">
        <f t="shared" si="28"/>
        <v>15.842782262385249</v>
      </c>
      <c r="I344" s="4">
        <f t="shared" si="29"/>
        <v>1.0464883780111784</v>
      </c>
    </row>
    <row r="345" spans="1:9" x14ac:dyDescent="0.2">
      <c r="A345" s="4">
        <f>IF('True_Odds_Calculator_3-way'!A346="","",'True_Odds_Calculator_3-way'!A346)</f>
        <v>2.6</v>
      </c>
      <c r="B345" s="4">
        <f>IF('True_Odds_Calculator_3-way'!B346="","",'True_Odds_Calculator_3-way'!B346)</f>
        <v>2.75</v>
      </c>
      <c r="C345" s="4">
        <f>IF('True_Odds_Calculator_3-way'!C346="","",'True_Odds_Calculator_3-way'!C346)</f>
        <v>3.32</v>
      </c>
      <c r="D345" s="4">
        <f t="shared" si="25"/>
        <v>4.9456567528856743E-2</v>
      </c>
      <c r="E345" s="4">
        <f t="shared" si="26"/>
        <v>2.7164327128471166</v>
      </c>
      <c r="F345" s="4">
        <f t="shared" si="27"/>
        <v>2.8805921850982932</v>
      </c>
      <c r="G345" s="4">
        <f t="shared" si="28"/>
        <v>3.5122312093115013</v>
      </c>
      <c r="I345" s="4">
        <f t="shared" si="29"/>
        <v>1.0494565675288567</v>
      </c>
    </row>
    <row r="346" spans="1:9" x14ac:dyDescent="0.2">
      <c r="A346" s="4">
        <f>IF('True_Odds_Calculator_3-way'!A347="","",'True_Odds_Calculator_3-way'!A347)</f>
        <v>4.41</v>
      </c>
      <c r="B346" s="4">
        <f>IF('True_Odds_Calculator_3-way'!B347="","",'True_Odds_Calculator_3-way'!B347)</f>
        <v>4.16</v>
      </c>
      <c r="C346" s="4">
        <f>IF('True_Odds_Calculator_3-way'!C347="","",'True_Odds_Calculator_3-way'!C347)</f>
        <v>1.79</v>
      </c>
      <c r="D346" s="4">
        <f t="shared" si="25"/>
        <v>2.5801202876222895E-2</v>
      </c>
      <c r="E346" s="4">
        <f t="shared" si="26"/>
        <v>4.5838554054071663</v>
      </c>
      <c r="F346" s="4">
        <f t="shared" si="27"/>
        <v>4.3143576557919747</v>
      </c>
      <c r="G346" s="4">
        <f t="shared" si="28"/>
        <v>1.8179874028788297</v>
      </c>
      <c r="I346" s="4">
        <f t="shared" si="29"/>
        <v>1.0258012028762229</v>
      </c>
    </row>
    <row r="347" spans="1:9" x14ac:dyDescent="0.2">
      <c r="A347" s="4">
        <f>IF('True_Odds_Calculator_3-way'!A348="","",'True_Odds_Calculator_3-way'!A348)</f>
        <v>2.2200000000000002</v>
      </c>
      <c r="B347" s="4">
        <f>IF('True_Odds_Calculator_3-way'!B348="","",'True_Odds_Calculator_3-way'!B348)</f>
        <v>3.97</v>
      </c>
      <c r="C347" s="4">
        <f>IF('True_Odds_Calculator_3-way'!C348="","",'True_Odds_Calculator_3-way'!C348)</f>
        <v>3.12</v>
      </c>
      <c r="D347" s="4">
        <f t="shared" si="25"/>
        <v>2.2852439729013962E-2</v>
      </c>
      <c r="E347" s="4">
        <f t="shared" si="26"/>
        <v>2.2581877740016041</v>
      </c>
      <c r="F347" s="4">
        <f t="shared" si="27"/>
        <v>4.0938022931884417</v>
      </c>
      <c r="G347" s="4">
        <f t="shared" si="28"/>
        <v>3.1959568272009458</v>
      </c>
      <c r="I347" s="4">
        <f t="shared" si="29"/>
        <v>1.022852439729014</v>
      </c>
    </row>
    <row r="348" spans="1:9" x14ac:dyDescent="0.2">
      <c r="A348" s="4">
        <f>IF('True_Odds_Calculator_3-way'!A349="","",'True_Odds_Calculator_3-way'!A349)</f>
        <v>2.6</v>
      </c>
      <c r="B348" s="4">
        <f>IF('True_Odds_Calculator_3-way'!B349="","",'True_Odds_Calculator_3-way'!B349)</f>
        <v>2.81</v>
      </c>
      <c r="C348" s="4">
        <f>IF('True_Odds_Calculator_3-way'!C349="","",'True_Odds_Calculator_3-way'!C349)</f>
        <v>3.41</v>
      </c>
      <c r="D348" s="4">
        <f t="shared" si="25"/>
        <v>3.3742402701190333E-2</v>
      </c>
      <c r="E348" s="4">
        <f t="shared" si="26"/>
        <v>2.678323322222087</v>
      </c>
      <c r="F348" s="4">
        <f t="shared" si="27"/>
        <v>2.9017096472619861</v>
      </c>
      <c r="G348" s="4">
        <f t="shared" si="28"/>
        <v>3.5460029149760692</v>
      </c>
      <c r="I348" s="4">
        <f t="shared" si="29"/>
        <v>1.0337424027011903</v>
      </c>
    </row>
    <row r="349" spans="1:9" x14ac:dyDescent="0.2">
      <c r="A349" s="4">
        <f>IF('True_Odds_Calculator_3-way'!A350="","",'True_Odds_Calculator_3-way'!A350)</f>
        <v>1.34</v>
      </c>
      <c r="B349" s="4">
        <f>IF('True_Odds_Calculator_3-way'!B350="","",'True_Odds_Calculator_3-way'!B350)</f>
        <v>5.07</v>
      </c>
      <c r="C349" s="4">
        <f>IF('True_Odds_Calculator_3-way'!C350="","",'True_Odds_Calculator_3-way'!C350)</f>
        <v>10.69</v>
      </c>
      <c r="D349" s="4">
        <f t="shared" si="25"/>
        <v>3.705268499774772E-2</v>
      </c>
      <c r="E349" s="4">
        <f t="shared" si="26"/>
        <v>1.3625504820325796</v>
      </c>
      <c r="F349" s="4">
        <f t="shared" si="27"/>
        <v>5.4086867598302817</v>
      </c>
      <c r="G349" s="4">
        <f t="shared" si="28"/>
        <v>12.316109022158994</v>
      </c>
      <c r="I349" s="4">
        <f t="shared" si="29"/>
        <v>1.0370526849977477</v>
      </c>
    </row>
    <row r="350" spans="1:9" x14ac:dyDescent="0.2">
      <c r="A350" s="4">
        <f>IF('True_Odds_Calculator_3-way'!A351="","",'True_Odds_Calculator_3-way'!A351)</f>
        <v>1.99</v>
      </c>
      <c r="B350" s="4">
        <f>IF('True_Odds_Calculator_3-way'!B351="","",'True_Odds_Calculator_3-way'!B351)</f>
        <v>3.44</v>
      </c>
      <c r="C350" s="4">
        <f>IF('True_Odds_Calculator_3-way'!C351="","",'True_Odds_Calculator_3-way'!C351)</f>
        <v>4.16</v>
      </c>
      <c r="D350" s="4">
        <f t="shared" si="25"/>
        <v>3.3594852617290449E-2</v>
      </c>
      <c r="E350" s="4">
        <f t="shared" si="26"/>
        <v>2.0353570892191297</v>
      </c>
      <c r="F350" s="4">
        <f t="shared" si="27"/>
        <v>3.5778253370731559</v>
      </c>
      <c r="G350" s="4">
        <f t="shared" si="28"/>
        <v>4.3632619574490343</v>
      </c>
      <c r="I350" s="4">
        <f t="shared" si="29"/>
        <v>1.0335948526172904</v>
      </c>
    </row>
    <row r="351" spans="1:9" x14ac:dyDescent="0.2">
      <c r="A351" s="4">
        <f>IF('True_Odds_Calculator_3-way'!A352="","",'True_Odds_Calculator_3-way'!A352)</f>
        <v>3.57</v>
      </c>
      <c r="B351" s="4">
        <f>IF('True_Odds_Calculator_3-way'!B352="","",'True_Odds_Calculator_3-way'!B352)</f>
        <v>3.33</v>
      </c>
      <c r="C351" s="4">
        <f>IF('True_Odds_Calculator_3-way'!C352="","",'True_Odds_Calculator_3-way'!C352)</f>
        <v>2.21</v>
      </c>
      <c r="D351" s="4">
        <f t="shared" si="25"/>
        <v>3.2901032901032856E-2</v>
      </c>
      <c r="E351" s="4">
        <f t="shared" si="26"/>
        <v>3.7154688893643719</v>
      </c>
      <c r="F351" s="4">
        <f t="shared" si="27"/>
        <v>3.4562217237577459</v>
      </c>
      <c r="G351" s="4">
        <f t="shared" si="28"/>
        <v>2.2648944604756203</v>
      </c>
      <c r="I351" s="4">
        <f t="shared" si="29"/>
        <v>1.0329010329010329</v>
      </c>
    </row>
    <row r="352" spans="1:9" x14ac:dyDescent="0.2">
      <c r="A352" s="4">
        <f>IF('True_Odds_Calculator_3-way'!A353="","",'True_Odds_Calculator_3-way'!A353)</f>
        <v>9.83</v>
      </c>
      <c r="B352" s="4">
        <f>IF('True_Odds_Calculator_3-way'!B353="","",'True_Odds_Calculator_3-way'!B353)</f>
        <v>4.9400000000000004</v>
      </c>
      <c r="C352" s="4">
        <f>IF('True_Odds_Calculator_3-way'!C353="","",'True_Odds_Calculator_3-way'!C353)</f>
        <v>1.36</v>
      </c>
      <c r="D352" s="4">
        <f t="shared" si="25"/>
        <v>3.9452667241170802E-2</v>
      </c>
      <c r="E352" s="4">
        <f t="shared" si="26"/>
        <v>11.2894198820354</v>
      </c>
      <c r="F352" s="4">
        <f t="shared" si="27"/>
        <v>5.2832269073636464</v>
      </c>
      <c r="G352" s="4">
        <f t="shared" si="28"/>
        <v>1.3847668446394352</v>
      </c>
      <c r="I352" s="4">
        <f t="shared" si="29"/>
        <v>1.0394526672411708</v>
      </c>
    </row>
    <row r="353" spans="1:9" x14ac:dyDescent="0.2">
      <c r="A353" s="4">
        <f>IF('True_Odds_Calculator_3-way'!A354="","",'True_Odds_Calculator_3-way'!A354)</f>
        <v>4.42</v>
      </c>
      <c r="B353" s="4">
        <f>IF('True_Odds_Calculator_3-way'!B354="","",'True_Odds_Calculator_3-way'!B354)</f>
        <v>3.66</v>
      </c>
      <c r="C353" s="4">
        <f>IF('True_Odds_Calculator_3-way'!C354="","",'True_Odds_Calculator_3-way'!C354)</f>
        <v>1.91</v>
      </c>
      <c r="D353" s="4">
        <f t="shared" si="25"/>
        <v>2.3028597031333309E-2</v>
      </c>
      <c r="E353" s="4">
        <f t="shared" si="26"/>
        <v>4.5752321343288314</v>
      </c>
      <c r="F353" s="4">
        <f t="shared" si="27"/>
        <v>3.765799722868755</v>
      </c>
      <c r="G353" s="4">
        <f t="shared" si="28"/>
        <v>1.9384202258918493</v>
      </c>
      <c r="I353" s="4">
        <f t="shared" si="29"/>
        <v>1.0230285970313333</v>
      </c>
    </row>
    <row r="354" spans="1:9" x14ac:dyDescent="0.2">
      <c r="A354" s="4">
        <f>IF('True_Odds_Calculator_3-way'!A355="","",'True_Odds_Calculator_3-way'!A355)</f>
        <v>1.6</v>
      </c>
      <c r="B354" s="4">
        <f>IF('True_Odds_Calculator_3-way'!B355="","",'True_Odds_Calculator_3-way'!B355)</f>
        <v>3.75</v>
      </c>
      <c r="C354" s="4">
        <f>IF('True_Odds_Calculator_3-way'!C355="","",'True_Odds_Calculator_3-way'!C355)</f>
        <v>6.88</v>
      </c>
      <c r="D354" s="4">
        <f t="shared" si="25"/>
        <v>3.7015503875968969E-2</v>
      </c>
      <c r="E354" s="4">
        <f t="shared" si="26"/>
        <v>1.6322226908477437</v>
      </c>
      <c r="F354" s="4">
        <f t="shared" si="27"/>
        <v>3.9319278638557278</v>
      </c>
      <c r="G354" s="4">
        <f t="shared" si="28"/>
        <v>7.5182127246236039</v>
      </c>
      <c r="I354" s="4">
        <f t="shared" si="29"/>
        <v>1.037015503875969</v>
      </c>
    </row>
    <row r="355" spans="1:9" x14ac:dyDescent="0.2">
      <c r="A355" s="4">
        <f>IF('True_Odds_Calculator_3-way'!A356="","",'True_Odds_Calculator_3-way'!A356)</f>
        <v>4.21</v>
      </c>
      <c r="B355" s="4">
        <f>IF('True_Odds_Calculator_3-way'!B356="","",'True_Odds_Calculator_3-way'!B356)</f>
        <v>2.97</v>
      </c>
      <c r="C355" s="4">
        <f>IF('True_Odds_Calculator_3-way'!C356="","",'True_Odds_Calculator_3-way'!C356)</f>
        <v>2.1800000000000002</v>
      </c>
      <c r="D355" s="4">
        <f t="shared" si="25"/>
        <v>3.2945624242013194E-2</v>
      </c>
      <c r="E355" s="4">
        <f t="shared" si="26"/>
        <v>4.4140791803156736</v>
      </c>
      <c r="F355" s="4">
        <f t="shared" si="27"/>
        <v>3.0701360739702239</v>
      </c>
      <c r="G355" s="4">
        <f t="shared" si="28"/>
        <v>2.233470368201341</v>
      </c>
      <c r="I355" s="4">
        <f t="shared" si="29"/>
        <v>1.0329456242420132</v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2.2000000000000002</v>
      </c>
      <c r="B186" s="4">
        <f>IF('True_Odds_Calculator_2-way'!B187="","",'True_Odds_Calculator_2-way'!B187)</f>
        <v>1.74</v>
      </c>
      <c r="C186" s="4">
        <f t="shared" si="22"/>
        <v>0.45454545454545453</v>
      </c>
      <c r="D186">
        <f t="shared" si="23"/>
        <v>0.57471264367816088</v>
      </c>
      <c r="E186">
        <f t="shared" si="24"/>
        <v>2.925809822361547E-2</v>
      </c>
      <c r="F186">
        <f t="shared" si="25"/>
        <v>-0.23197492163009403</v>
      </c>
      <c r="G186">
        <v>0</v>
      </c>
      <c r="H186">
        <f t="shared" si="26"/>
        <v>0.2612330198537095</v>
      </c>
      <c r="I186">
        <f t="shared" si="27"/>
        <v>-1.0611908999450221</v>
      </c>
      <c r="J186">
        <f t="shared" si="28"/>
        <v>1.0611908999450221</v>
      </c>
      <c r="K186">
        <f t="shared" si="29"/>
        <v>0.43986417206778194</v>
      </c>
      <c r="L186">
        <f t="shared" si="30"/>
        <v>0.56013582793221794</v>
      </c>
      <c r="M186">
        <f t="shared" si="31"/>
        <v>2.2734290799340271</v>
      </c>
      <c r="N186">
        <f t="shared" si="32"/>
        <v>1.7852812659593167</v>
      </c>
    </row>
    <row r="187" spans="1:14" x14ac:dyDescent="0.25">
      <c r="A187" s="4">
        <f>IF('True_Odds_Calculator_2-way'!A188="","",'True_Odds_Calculator_2-way'!A188)</f>
        <v>2.1</v>
      </c>
      <c r="B187" s="4">
        <f>IF('True_Odds_Calculator_2-way'!B188="","",'True_Odds_Calculator_2-way'!B188)</f>
        <v>1.79</v>
      </c>
      <c r="C187" s="4">
        <f t="shared" si="22"/>
        <v>0.47619047619047616</v>
      </c>
      <c r="D187">
        <f t="shared" si="23"/>
        <v>0.55865921787709494</v>
      </c>
      <c r="E187">
        <f t="shared" si="24"/>
        <v>3.4849694067571102E-2</v>
      </c>
      <c r="F187">
        <f t="shared" si="25"/>
        <v>-0.2311785049215217</v>
      </c>
      <c r="G187">
        <v>0</v>
      </c>
      <c r="H187">
        <f t="shared" si="26"/>
        <v>0.2660281989890928</v>
      </c>
      <c r="I187">
        <f t="shared" si="27"/>
        <v>-1.072729223145815</v>
      </c>
      <c r="J187">
        <f t="shared" si="28"/>
        <v>1.072729223145815</v>
      </c>
      <c r="K187">
        <f t="shared" si="29"/>
        <v>0.4587151448829464</v>
      </c>
      <c r="L187">
        <f t="shared" si="30"/>
        <v>0.5412848551170536</v>
      </c>
      <c r="M187">
        <f t="shared" si="31"/>
        <v>2.1800021454603971</v>
      </c>
      <c r="N187">
        <f t="shared" si="32"/>
        <v>1.8474560862851939</v>
      </c>
    </row>
    <row r="188" spans="1:14" x14ac:dyDescent="0.25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2.34</v>
      </c>
      <c r="C188" s="4">
        <f t="shared" si="22"/>
        <v>0.60606060606060608</v>
      </c>
      <c r="D188">
        <f t="shared" si="23"/>
        <v>0.42735042735042739</v>
      </c>
      <c r="E188">
        <f t="shared" si="24"/>
        <v>3.3411033411033575E-2</v>
      </c>
      <c r="F188">
        <f t="shared" si="25"/>
        <v>-0.22558922558922545</v>
      </c>
      <c r="G188">
        <v>0</v>
      </c>
      <c r="H188">
        <f t="shared" si="26"/>
        <v>0.25900025900025903</v>
      </c>
      <c r="I188">
        <f t="shared" si="27"/>
        <v>-1.0714969088698143</v>
      </c>
      <c r="J188">
        <f t="shared" si="28"/>
        <v>1.0714969088698143</v>
      </c>
      <c r="K188">
        <f t="shared" si="29"/>
        <v>0.58945824981795969</v>
      </c>
      <c r="L188">
        <f t="shared" si="30"/>
        <v>0.41054175018204025</v>
      </c>
      <c r="M188">
        <f t="shared" si="31"/>
        <v>1.6964729907653791</v>
      </c>
      <c r="N188">
        <f t="shared" si="32"/>
        <v>2.4358058578855508</v>
      </c>
    </row>
    <row r="189" spans="1:14" x14ac:dyDescent="0.25">
      <c r="A189" s="4">
        <f>IF('True_Odds_Calculator_2-way'!A190="","",'True_Odds_Calculator_2-way'!A190)</f>
        <v>2.0499999999999998</v>
      </c>
      <c r="B189" s="4">
        <f>IF('True_Odds_Calculator_2-way'!B190="","",'True_Odds_Calculator_2-way'!B190)</f>
        <v>1.86</v>
      </c>
      <c r="C189" s="4">
        <f t="shared" si="22"/>
        <v>0.48780487804878053</v>
      </c>
      <c r="D189">
        <f t="shared" si="23"/>
        <v>0.5376344086021505</v>
      </c>
      <c r="E189">
        <f t="shared" si="24"/>
        <v>2.5439286650930981E-2</v>
      </c>
      <c r="F189">
        <f t="shared" si="25"/>
        <v>-0.23682140047206923</v>
      </c>
      <c r="G189">
        <v>0</v>
      </c>
      <c r="H189">
        <f t="shared" si="26"/>
        <v>0.26226068712300027</v>
      </c>
      <c r="I189">
        <f t="shared" si="27"/>
        <v>-1.0523401123547818</v>
      </c>
      <c r="J189">
        <f t="shared" si="28"/>
        <v>1.0523401123547818</v>
      </c>
      <c r="K189">
        <f t="shared" si="29"/>
        <v>0.47506906029667378</v>
      </c>
      <c r="L189">
        <f t="shared" si="30"/>
        <v>0.52493093970332627</v>
      </c>
      <c r="M189">
        <f t="shared" si="31"/>
        <v>2.1049571179725204</v>
      </c>
      <c r="N189">
        <f t="shared" si="32"/>
        <v>1.9050124966251125</v>
      </c>
    </row>
    <row r="190" spans="1:14" x14ac:dyDescent="0.25">
      <c r="A190" s="4">
        <f>IF('True_Odds_Calculator_2-way'!A191="","",'True_Odds_Calculator_2-way'!A191)</f>
        <v>2.11</v>
      </c>
      <c r="B190" s="4">
        <f>IF('True_Odds_Calculator_2-way'!B191="","",'True_Odds_Calculator_2-way'!B191)</f>
        <v>1.8</v>
      </c>
      <c r="C190" s="4">
        <f t="shared" si="22"/>
        <v>0.47393364928909953</v>
      </c>
      <c r="D190">
        <f t="shared" si="23"/>
        <v>0.55555555555555558</v>
      </c>
      <c r="E190">
        <f t="shared" si="24"/>
        <v>2.9489204844655115E-2</v>
      </c>
      <c r="F190">
        <f t="shared" si="25"/>
        <v>-0.23380726698262244</v>
      </c>
      <c r="G190">
        <v>0</v>
      </c>
      <c r="H190">
        <f t="shared" si="26"/>
        <v>0.26329647182727756</v>
      </c>
      <c r="I190">
        <f t="shared" si="27"/>
        <v>-1.0611908999450221</v>
      </c>
      <c r="J190">
        <f t="shared" si="28"/>
        <v>1.0611908999450221</v>
      </c>
      <c r="K190">
        <f t="shared" si="29"/>
        <v>0.45915328758445073</v>
      </c>
      <c r="L190">
        <f t="shared" si="30"/>
        <v>0.54084671241554938</v>
      </c>
      <c r="M190">
        <f t="shared" si="31"/>
        <v>2.1779218989389744</v>
      </c>
      <c r="N190">
        <f t="shared" si="32"/>
        <v>1.8489527199560174</v>
      </c>
    </row>
    <row r="191" spans="1:14" x14ac:dyDescent="0.25">
      <c r="A191" s="4">
        <f>IF('True_Odds_Calculator_2-way'!A192="","",'True_Odds_Calculator_2-way'!A192)</f>
        <v>1.76</v>
      </c>
      <c r="B191" s="4">
        <f>IF('True_Odds_Calculator_2-way'!B192="","",'True_Odds_Calculator_2-way'!B192)</f>
        <v>2.14</v>
      </c>
      <c r="C191" s="4">
        <f t="shared" si="22"/>
        <v>0.56818181818181823</v>
      </c>
      <c r="D191">
        <f t="shared" si="23"/>
        <v>0.46728971962616822</v>
      </c>
      <c r="E191">
        <f t="shared" si="24"/>
        <v>3.5471537807986397E-2</v>
      </c>
      <c r="F191">
        <f t="shared" si="25"/>
        <v>-0.23003398470688197</v>
      </c>
      <c r="G191">
        <v>0</v>
      </c>
      <c r="H191">
        <f t="shared" si="26"/>
        <v>0.26550552251486831</v>
      </c>
      <c r="I191">
        <f t="shared" si="27"/>
        <v>-1.0743376064838499</v>
      </c>
      <c r="J191">
        <f t="shared" si="28"/>
        <v>1.0743376064838499</v>
      </c>
      <c r="K191">
        <f t="shared" si="29"/>
        <v>0.55051025721682212</v>
      </c>
      <c r="L191">
        <f t="shared" si="30"/>
        <v>0.4494897427831781</v>
      </c>
      <c r="M191">
        <f t="shared" si="31"/>
        <v>1.8164965809277254</v>
      </c>
      <c r="N191">
        <f t="shared" si="32"/>
        <v>2.2247448713915889</v>
      </c>
    </row>
    <row r="192" spans="1:14" x14ac:dyDescent="0.25">
      <c r="A192" s="4">
        <f>IF('True_Odds_Calculator_2-way'!A193="","",'True_Odds_Calculator_2-way'!A193)</f>
        <v>2.04</v>
      </c>
      <c r="B192" s="4">
        <f>IF('True_Odds_Calculator_2-way'!B193="","",'True_Odds_Calculator_2-way'!B193)</f>
        <v>1.81</v>
      </c>
      <c r="C192" s="4">
        <f t="shared" si="22"/>
        <v>0.49019607843137253</v>
      </c>
      <c r="D192">
        <f t="shared" si="23"/>
        <v>0.5524861878453039</v>
      </c>
      <c r="E192">
        <f t="shared" si="24"/>
        <v>4.2682266276676373E-2</v>
      </c>
      <c r="F192">
        <f t="shared" si="25"/>
        <v>-0.22814429639259015</v>
      </c>
      <c r="G192">
        <v>0</v>
      </c>
      <c r="H192">
        <f t="shared" si="26"/>
        <v>0.27082656266926658</v>
      </c>
      <c r="I192">
        <f t="shared" si="27"/>
        <v>-1.0895340841010224</v>
      </c>
      <c r="J192">
        <f t="shared" si="28"/>
        <v>1.0895340841010224</v>
      </c>
      <c r="K192">
        <f t="shared" si="29"/>
        <v>0.46879788020304902</v>
      </c>
      <c r="L192">
        <f t="shared" si="30"/>
        <v>0.53120211979695098</v>
      </c>
      <c r="M192">
        <f t="shared" si="31"/>
        <v>2.1331154474650633</v>
      </c>
      <c r="N192">
        <f t="shared" si="32"/>
        <v>1.8825226081218283</v>
      </c>
    </row>
    <row r="193" spans="1:14" x14ac:dyDescent="0.25">
      <c r="A193" s="4">
        <f>IF('True_Odds_Calculator_2-way'!A194="","",'True_Odds_Calculator_2-way'!A194)</f>
        <v>3.32</v>
      </c>
      <c r="B193" s="4">
        <f>IF('True_Odds_Calculator_2-way'!B194="","",'True_Odds_Calculator_2-way'!B194)</f>
        <v>1.36</v>
      </c>
      <c r="C193" s="4">
        <f t="shared" si="22"/>
        <v>0.30120481927710846</v>
      </c>
      <c r="D193">
        <f t="shared" si="23"/>
        <v>0.73529411764705876</v>
      </c>
      <c r="E193">
        <f t="shared" si="24"/>
        <v>3.649893692416728E-2</v>
      </c>
      <c r="F193">
        <f t="shared" si="25"/>
        <v>-0.18497519489723602</v>
      </c>
      <c r="G193">
        <v>0</v>
      </c>
      <c r="H193">
        <f t="shared" si="26"/>
        <v>0.22147413182140327</v>
      </c>
      <c r="I193">
        <f t="shared" si="27"/>
        <v>-1.0942202738310214</v>
      </c>
      <c r="J193">
        <f t="shared" si="28"/>
        <v>1.0942202738310214</v>
      </c>
      <c r="K193">
        <f t="shared" si="29"/>
        <v>0.28259835342023931</v>
      </c>
      <c r="L193">
        <f t="shared" si="30"/>
        <v>0.71740164657976047</v>
      </c>
      <c r="M193">
        <f t="shared" si="31"/>
        <v>3.5385910352879693</v>
      </c>
      <c r="N193">
        <f t="shared" si="32"/>
        <v>1.3939192985791682</v>
      </c>
    </row>
    <row r="194" spans="1:14" x14ac:dyDescent="0.25">
      <c r="A194" s="4">
        <f>IF('True_Odds_Calculator_2-way'!A195="","",'True_Odds_Calculator_2-way'!A195)</f>
        <v>1.85</v>
      </c>
      <c r="B194" s="4">
        <f>IF('True_Odds_Calculator_2-way'!B195="","",'True_Odds_Calculator_2-way'!B195)</f>
        <v>1.89</v>
      </c>
      <c r="C194" s="4">
        <f t="shared" si="22"/>
        <v>0.54054054054054046</v>
      </c>
      <c r="D194">
        <f t="shared" si="23"/>
        <v>0.52910052910052918</v>
      </c>
      <c r="E194">
        <f t="shared" si="24"/>
        <v>6.9641069641069642E-2</v>
      </c>
      <c r="F194">
        <f t="shared" si="25"/>
        <v>-0.21635921635921629</v>
      </c>
      <c r="G194">
        <v>0</v>
      </c>
      <c r="H194">
        <f t="shared" si="26"/>
        <v>0.28600028600028599</v>
      </c>
      <c r="I194">
        <f t="shared" si="27"/>
        <v>-1.1497291269829233</v>
      </c>
      <c r="J194">
        <f t="shared" si="28"/>
        <v>1.1497291269829233</v>
      </c>
      <c r="K194">
        <f t="shared" si="29"/>
        <v>0.50574788593546482</v>
      </c>
      <c r="L194">
        <f t="shared" si="30"/>
        <v>0.49425211406453512</v>
      </c>
      <c r="M194">
        <f t="shared" si="31"/>
        <v>1.9772697579354854</v>
      </c>
      <c r="N194">
        <f t="shared" si="32"/>
        <v>2.0232589230148013</v>
      </c>
    </row>
    <row r="195" spans="1:14" x14ac:dyDescent="0.25">
      <c r="A195" s="4">
        <f>IF('True_Odds_Calculator_2-way'!A196="","",'True_Odds_Calculator_2-way'!A196)</f>
        <v>1.75</v>
      </c>
      <c r="B195" s="4">
        <f>IF('True_Odds_Calculator_2-way'!B196="","",'True_Odds_Calculator_2-way'!B196)</f>
        <v>2.1800000000000002</v>
      </c>
      <c r="C195" s="4">
        <f t="shared" ref="C195:C258" si="33">1/A195</f>
        <v>0.5714285714285714</v>
      </c>
      <c r="D195">
        <f t="shared" ref="D195:D258" si="34">1/B195</f>
        <v>0.4587155963302752</v>
      </c>
      <c r="E195">
        <f t="shared" ref="E195:E258" si="35">C195+D195-1</f>
        <v>3.0144167758846541E-2</v>
      </c>
      <c r="F195">
        <f t="shared" ref="F195:F258" si="36">C195+D195-(C195*D195)-1</f>
        <v>-0.23197903014416776</v>
      </c>
      <c r="G195">
        <v>0</v>
      </c>
      <c r="H195">
        <f t="shared" ref="H195:H258" si="37">C195*D195</f>
        <v>0.26212319790301436</v>
      </c>
      <c r="I195">
        <f t="shared" ref="I195:I258" si="38">((-4*F195*H195)^0.5)/(2*F195)</f>
        <v>-1.0629880069054676</v>
      </c>
      <c r="J195">
        <f t="shared" ref="J195:J258" si="39">(-((-4*F195*H195)^0.5))/(2*F195)</f>
        <v>1.0629880069054676</v>
      </c>
      <c r="K195">
        <f t="shared" ref="K195:K258" si="40">IF(A195="","",(C195/($J195+C195-($J195*C195))))</f>
        <v>0.55640840439223493</v>
      </c>
      <c r="L195">
        <f t="shared" ref="L195:L258" si="41">IF(B195="","",(D195/($J195+D195-($J195*D195))))</f>
        <v>0.44359159560776512</v>
      </c>
      <c r="M195">
        <f t="shared" ref="M195:M258" si="42">IF(A195="","",1/K195)</f>
        <v>1.797241005179101</v>
      </c>
      <c r="N195">
        <f t="shared" ref="N195:N258" si="43">IF(B195="","",1/L195)</f>
        <v>2.2543258481484516</v>
      </c>
    </row>
    <row r="196" spans="1:14" x14ac:dyDescent="0.25">
      <c r="A196" s="4">
        <f>IF('True_Odds_Calculator_2-way'!A197="","",'True_Odds_Calculator_2-way'!A197)</f>
        <v>1.38</v>
      </c>
      <c r="B196" s="4">
        <f>IF('True_Odds_Calculator_2-way'!B197="","",'True_Odds_Calculator_2-way'!B197)</f>
        <v>3.18</v>
      </c>
      <c r="C196" s="4">
        <f t="shared" si="33"/>
        <v>0.7246376811594204</v>
      </c>
      <c r="D196">
        <f t="shared" si="34"/>
        <v>0.31446540880503143</v>
      </c>
      <c r="E196">
        <f t="shared" si="35"/>
        <v>3.9103089964451776E-2</v>
      </c>
      <c r="F196">
        <f t="shared" si="36"/>
        <v>-0.1887703946768754</v>
      </c>
      <c r="G196">
        <v>0</v>
      </c>
      <c r="H196">
        <f t="shared" si="37"/>
        <v>0.22787348464132717</v>
      </c>
      <c r="I196">
        <f t="shared" si="38"/>
        <v>-1.0987021007226223</v>
      </c>
      <c r="J196">
        <f t="shared" si="39"/>
        <v>1.0987021007226223</v>
      </c>
      <c r="K196">
        <f t="shared" si="40"/>
        <v>0.70546398875632221</v>
      </c>
      <c r="L196">
        <f t="shared" si="41"/>
        <v>0.29453601124367795</v>
      </c>
      <c r="M196">
        <f t="shared" si="42"/>
        <v>1.4175067982745961</v>
      </c>
      <c r="N196">
        <f t="shared" si="43"/>
        <v>3.3951705795753164</v>
      </c>
    </row>
    <row r="197" spans="1:14" x14ac:dyDescent="0.25">
      <c r="A197" s="4">
        <f>IF('True_Odds_Calculator_2-way'!A198="","",'True_Odds_Calculator_2-way'!A198)</f>
        <v>2.2200000000000002</v>
      </c>
      <c r="B197" s="4">
        <f>IF('True_Odds_Calculator_2-way'!B198="","",'True_Odds_Calculator_2-way'!B198)</f>
        <v>1.73</v>
      </c>
      <c r="C197" s="4">
        <f t="shared" si="33"/>
        <v>0.4504504504504504</v>
      </c>
      <c r="D197">
        <f t="shared" si="34"/>
        <v>0.5780346820809249</v>
      </c>
      <c r="E197">
        <f t="shared" si="35"/>
        <v>2.8485132531375301E-2</v>
      </c>
      <c r="F197">
        <f t="shared" si="36"/>
        <v>-0.2318908503879602</v>
      </c>
      <c r="G197">
        <v>0</v>
      </c>
      <c r="H197">
        <f t="shared" si="37"/>
        <v>0.2603759829193355</v>
      </c>
      <c r="I197">
        <f t="shared" si="38"/>
        <v>-1.0596407579073905</v>
      </c>
      <c r="J197">
        <f t="shared" si="39"/>
        <v>1.0596407579073905</v>
      </c>
      <c r="K197">
        <f t="shared" si="40"/>
        <v>0.43615522243331045</v>
      </c>
      <c r="L197">
        <f t="shared" si="41"/>
        <v>0.56384477756668971</v>
      </c>
      <c r="M197">
        <f t="shared" si="42"/>
        <v>2.2927617246470167</v>
      </c>
      <c r="N197">
        <f t="shared" si="43"/>
        <v>1.7735377532723946</v>
      </c>
    </row>
    <row r="198" spans="1:14" x14ac:dyDescent="0.25">
      <c r="A198" s="4">
        <f>IF('True_Odds_Calculator_2-way'!A199="","",'True_Odds_Calculator_2-way'!A199)</f>
        <v>1.57</v>
      </c>
      <c r="B198" s="4">
        <f>IF('True_Odds_Calculator_2-way'!B199="","",'True_Odds_Calculator_2-way'!B199)</f>
        <v>2.54</v>
      </c>
      <c r="C198" s="4">
        <f t="shared" si="33"/>
        <v>0.63694267515923564</v>
      </c>
      <c r="D198">
        <f t="shared" si="34"/>
        <v>0.39370078740157477</v>
      </c>
      <c r="E198">
        <f t="shared" si="35"/>
        <v>3.0643462560810519E-2</v>
      </c>
      <c r="F198">
        <f t="shared" si="36"/>
        <v>-0.22012137017904598</v>
      </c>
      <c r="G198">
        <v>0</v>
      </c>
      <c r="H198">
        <f t="shared" si="37"/>
        <v>0.2507648327398565</v>
      </c>
      <c r="I198">
        <f t="shared" si="38"/>
        <v>-1.067338589917677</v>
      </c>
      <c r="J198">
        <f t="shared" si="39"/>
        <v>1.067338589917677</v>
      </c>
      <c r="K198">
        <f t="shared" si="40"/>
        <v>0.62174245955697227</v>
      </c>
      <c r="L198">
        <f t="shared" si="41"/>
        <v>0.37825754044302767</v>
      </c>
      <c r="M198">
        <f t="shared" si="42"/>
        <v>1.608382996253076</v>
      </c>
      <c r="N198">
        <f t="shared" si="43"/>
        <v>2.6437014284732223</v>
      </c>
    </row>
    <row r="199" spans="1:14" x14ac:dyDescent="0.25">
      <c r="A199" s="4">
        <f>IF('True_Odds_Calculator_2-way'!A200="","",'True_Odds_Calculator_2-way'!A200)</f>
        <v>1.49</v>
      </c>
      <c r="B199" s="4">
        <f>IF('True_Odds_Calculator_2-way'!B200="","",'True_Odds_Calculator_2-way'!B200)</f>
        <v>2.76</v>
      </c>
      <c r="C199" s="4">
        <f t="shared" si="33"/>
        <v>0.67114093959731547</v>
      </c>
      <c r="D199">
        <f t="shared" si="34"/>
        <v>0.3623188405797102</v>
      </c>
      <c r="E199">
        <f t="shared" si="35"/>
        <v>3.3459780177025777E-2</v>
      </c>
      <c r="F199">
        <f t="shared" si="36"/>
        <v>-0.2097072269234509</v>
      </c>
      <c r="G199">
        <v>0</v>
      </c>
      <c r="H199">
        <f t="shared" si="37"/>
        <v>0.24316700710047665</v>
      </c>
      <c r="I199">
        <f t="shared" si="38"/>
        <v>-1.0768262306348704</v>
      </c>
      <c r="J199">
        <f t="shared" si="39"/>
        <v>1.0768262306348704</v>
      </c>
      <c r="K199">
        <f t="shared" si="40"/>
        <v>0.65460240842558115</v>
      </c>
      <c r="L199">
        <f t="shared" si="41"/>
        <v>0.34539759157441885</v>
      </c>
      <c r="M199">
        <f t="shared" si="42"/>
        <v>1.5276448530110862</v>
      </c>
      <c r="N199">
        <f t="shared" si="43"/>
        <v>2.8952141659173716</v>
      </c>
    </row>
    <row r="200" spans="1:14" x14ac:dyDescent="0.25">
      <c r="A200" s="4">
        <f>IF('True_Odds_Calculator_2-way'!A201="","",'True_Odds_Calculator_2-way'!A201)</f>
        <v>2.06</v>
      </c>
      <c r="B200" s="4">
        <f>IF('True_Odds_Calculator_2-way'!B201="","",'True_Odds_Calculator_2-way'!B201)</f>
        <v>1.84</v>
      </c>
      <c r="C200" s="4">
        <f t="shared" si="33"/>
        <v>0.4854368932038835</v>
      </c>
      <c r="D200">
        <f t="shared" si="34"/>
        <v>0.54347826086956519</v>
      </c>
      <c r="E200">
        <f t="shared" si="35"/>
        <v>2.891515407344869E-2</v>
      </c>
      <c r="F200">
        <f t="shared" si="36"/>
        <v>-0.23490924440692273</v>
      </c>
      <c r="G200">
        <v>0</v>
      </c>
      <c r="H200">
        <f t="shared" si="37"/>
        <v>0.26382439848037148</v>
      </c>
      <c r="I200">
        <f t="shared" si="38"/>
        <v>-1.0597597584982434</v>
      </c>
      <c r="J200">
        <f t="shared" si="39"/>
        <v>1.0597597584982434</v>
      </c>
      <c r="K200">
        <f t="shared" si="40"/>
        <v>0.47095494984925418</v>
      </c>
      <c r="L200">
        <f t="shared" si="41"/>
        <v>0.52904505015074577</v>
      </c>
      <c r="M200">
        <f t="shared" si="42"/>
        <v>2.123345344008138</v>
      </c>
      <c r="N200">
        <f t="shared" si="43"/>
        <v>1.8901981971385247</v>
      </c>
    </row>
    <row r="201" spans="1:14" x14ac:dyDescent="0.25">
      <c r="A201" s="4">
        <f>IF('True_Odds_Calculator_2-way'!A202="","",'True_Odds_Calculator_2-way'!A202)</f>
        <v>1.98</v>
      </c>
      <c r="B201" s="4">
        <f>IF('True_Odds_Calculator_2-way'!B202="","",'True_Odds_Calculator_2-way'!B202)</f>
        <v>1.91</v>
      </c>
      <c r="C201" s="4">
        <f t="shared" si="33"/>
        <v>0.50505050505050508</v>
      </c>
      <c r="D201">
        <f t="shared" si="34"/>
        <v>0.52356020942408377</v>
      </c>
      <c r="E201">
        <f t="shared" si="35"/>
        <v>2.861071447458885E-2</v>
      </c>
      <c r="F201">
        <f t="shared" si="36"/>
        <v>-0.23581363371939279</v>
      </c>
      <c r="G201">
        <v>0</v>
      </c>
      <c r="H201">
        <f t="shared" si="37"/>
        <v>0.2644243481939817</v>
      </c>
      <c r="I201">
        <f t="shared" si="38"/>
        <v>-1.0589275952301447</v>
      </c>
      <c r="J201">
        <f t="shared" si="39"/>
        <v>1.0589275952301447</v>
      </c>
      <c r="K201">
        <f t="shared" si="40"/>
        <v>0.4907375632320416</v>
      </c>
      <c r="L201">
        <f t="shared" si="41"/>
        <v>0.50926243676795835</v>
      </c>
      <c r="M201">
        <f t="shared" si="42"/>
        <v>2.0377490433255412</v>
      </c>
      <c r="N201">
        <f t="shared" si="43"/>
        <v>1.9636241116594322</v>
      </c>
    </row>
    <row r="202" spans="1:14" x14ac:dyDescent="0.25">
      <c r="A202" s="4">
        <f>IF('True_Odds_Calculator_2-way'!A203="","",'True_Odds_Calculator_2-way'!A203)</f>
        <v>1.76</v>
      </c>
      <c r="B202" s="4">
        <f>IF('True_Odds_Calculator_2-way'!B203="","",'True_Odds_Calculator_2-way'!B203)</f>
        <v>2.15</v>
      </c>
      <c r="C202" s="4">
        <f t="shared" si="33"/>
        <v>0.56818181818181823</v>
      </c>
      <c r="D202">
        <f t="shared" si="34"/>
        <v>0.46511627906976744</v>
      </c>
      <c r="E202">
        <f t="shared" si="35"/>
        <v>3.3298097251585723E-2</v>
      </c>
      <c r="F202">
        <f t="shared" si="36"/>
        <v>-0.23097251585623668</v>
      </c>
      <c r="G202">
        <v>0</v>
      </c>
      <c r="H202">
        <f t="shared" si="37"/>
        <v>0.26427061310782241</v>
      </c>
      <c r="I202">
        <f t="shared" si="38"/>
        <v>-1.0696563746013956</v>
      </c>
      <c r="J202">
        <f t="shared" si="39"/>
        <v>1.0696563746013956</v>
      </c>
      <c r="K202">
        <f t="shared" si="40"/>
        <v>0.5515905861496937</v>
      </c>
      <c r="L202">
        <f t="shared" si="41"/>
        <v>0.44840941385030625</v>
      </c>
      <c r="M202">
        <f t="shared" si="42"/>
        <v>1.8129388446970602</v>
      </c>
      <c r="N202">
        <f t="shared" si="43"/>
        <v>2.2301048307916052</v>
      </c>
    </row>
    <row r="203" spans="1:14" x14ac:dyDescent="0.25">
      <c r="A203" s="4">
        <f>IF('True_Odds_Calculator_2-way'!A204="","",'True_Odds_Calculator_2-way'!A204)</f>
        <v>1.53</v>
      </c>
      <c r="B203" s="4">
        <f>IF('True_Odds_Calculator_2-way'!B204="","",'True_Odds_Calculator_2-way'!B204)</f>
        <v>2.62</v>
      </c>
      <c r="C203" s="4">
        <f t="shared" si="33"/>
        <v>0.65359477124183007</v>
      </c>
      <c r="D203">
        <f t="shared" si="34"/>
        <v>0.38167938931297707</v>
      </c>
      <c r="E203">
        <f t="shared" si="35"/>
        <v>3.5274160554807032E-2</v>
      </c>
      <c r="F203">
        <f t="shared" si="36"/>
        <v>-0.21418949259092956</v>
      </c>
      <c r="G203">
        <v>0</v>
      </c>
      <c r="H203">
        <f t="shared" si="37"/>
        <v>0.24946365314573665</v>
      </c>
      <c r="I203">
        <f t="shared" si="38"/>
        <v>-1.0792065137302933</v>
      </c>
      <c r="J203">
        <f t="shared" si="39"/>
        <v>1.0792065137302933</v>
      </c>
      <c r="K203">
        <f t="shared" si="40"/>
        <v>0.63614063056070647</v>
      </c>
      <c r="L203">
        <f t="shared" si="41"/>
        <v>0.36385936943929359</v>
      </c>
      <c r="M203">
        <f t="shared" si="42"/>
        <v>1.5719794522770554</v>
      </c>
      <c r="N203">
        <f t="shared" si="43"/>
        <v>2.7483145522430754</v>
      </c>
    </row>
    <row r="204" spans="1:14" x14ac:dyDescent="0.25">
      <c r="A204" s="4">
        <f>IF('True_Odds_Calculator_2-way'!A205="","",'True_Odds_Calculator_2-way'!A205)</f>
        <v>2.04</v>
      </c>
      <c r="B204" s="4">
        <f>IF('True_Odds_Calculator_2-way'!B205="","",'True_Odds_Calculator_2-way'!B205)</f>
        <v>1.87</v>
      </c>
      <c r="C204" s="4">
        <f t="shared" si="33"/>
        <v>0.49019607843137253</v>
      </c>
      <c r="D204">
        <f t="shared" si="34"/>
        <v>0.53475935828876997</v>
      </c>
      <c r="E204">
        <f t="shared" si="35"/>
        <v>2.4955436720142554E-2</v>
      </c>
      <c r="F204">
        <f t="shared" si="36"/>
        <v>-0.2371815036174898</v>
      </c>
      <c r="G204">
        <v>0</v>
      </c>
      <c r="H204">
        <f t="shared" si="37"/>
        <v>0.26213694033763235</v>
      </c>
      <c r="I204">
        <f t="shared" si="38"/>
        <v>-1.0512928338279499</v>
      </c>
      <c r="J204">
        <f t="shared" si="39"/>
        <v>1.0512928338279499</v>
      </c>
      <c r="K204">
        <f t="shared" si="40"/>
        <v>0.47770444733840695</v>
      </c>
      <c r="L204">
        <f t="shared" si="41"/>
        <v>0.52229555266159289</v>
      </c>
      <c r="M204">
        <f t="shared" si="42"/>
        <v>2.0933445471810685</v>
      </c>
      <c r="N204">
        <f t="shared" si="43"/>
        <v>1.9146247654303168</v>
      </c>
    </row>
    <row r="205" spans="1:14" x14ac:dyDescent="0.25">
      <c r="A205" s="4">
        <f>IF('True_Odds_Calculator_2-way'!A206="","",'True_Odds_Calculator_2-way'!A206)</f>
        <v>2.4500000000000002</v>
      </c>
      <c r="B205" s="4">
        <f>IF('True_Odds_Calculator_2-way'!B206="","",'True_Odds_Calculator_2-way'!B206)</f>
        <v>1.61</v>
      </c>
      <c r="C205" s="4">
        <f t="shared" si="33"/>
        <v>0.4081632653061224</v>
      </c>
      <c r="D205">
        <f t="shared" si="34"/>
        <v>0.6211180124223602</v>
      </c>
      <c r="E205">
        <f t="shared" si="35"/>
        <v>2.9281277728482547E-2</v>
      </c>
      <c r="F205">
        <f t="shared" si="36"/>
        <v>-0.22423627836227666</v>
      </c>
      <c r="G205">
        <v>0</v>
      </c>
      <c r="H205">
        <f t="shared" si="37"/>
        <v>0.25351755609075921</v>
      </c>
      <c r="I205">
        <f t="shared" si="38"/>
        <v>-1.0632884133003033</v>
      </c>
      <c r="J205">
        <f t="shared" si="39"/>
        <v>1.0632884133003033</v>
      </c>
      <c r="K205">
        <f t="shared" si="40"/>
        <v>0.39342690662395058</v>
      </c>
      <c r="L205">
        <f t="shared" si="41"/>
        <v>0.60657309337604948</v>
      </c>
      <c r="M205">
        <f t="shared" si="42"/>
        <v>2.5417681992854404</v>
      </c>
      <c r="N205">
        <f t="shared" si="43"/>
        <v>1.648605932113185</v>
      </c>
    </row>
    <row r="206" spans="1:14" x14ac:dyDescent="0.25">
      <c r="A206" s="4">
        <f>IF('True_Odds_Calculator_2-way'!A207="","",'True_Odds_Calculator_2-way'!A207)</f>
        <v>2.02</v>
      </c>
      <c r="B206" s="4">
        <f>IF('True_Odds_Calculator_2-way'!B207="","",'True_Odds_Calculator_2-way'!B207)</f>
        <v>1.87</v>
      </c>
      <c r="C206" s="4">
        <f t="shared" si="33"/>
        <v>0.49504950495049505</v>
      </c>
      <c r="D206">
        <f t="shared" si="34"/>
        <v>0.53475935828876997</v>
      </c>
      <c r="E206">
        <f t="shared" si="35"/>
        <v>2.9808863239265015E-2</v>
      </c>
      <c r="F206">
        <f t="shared" si="36"/>
        <v>-0.23492349234923493</v>
      </c>
      <c r="G206">
        <v>0</v>
      </c>
      <c r="H206">
        <f t="shared" si="37"/>
        <v>0.2647323555885</v>
      </c>
      <c r="I206">
        <f t="shared" si="38"/>
        <v>-1.0615495921641367</v>
      </c>
      <c r="J206">
        <f t="shared" si="39"/>
        <v>1.0615495921641367</v>
      </c>
      <c r="K206">
        <f t="shared" si="40"/>
        <v>0.48012738724303272</v>
      </c>
      <c r="L206">
        <f t="shared" si="41"/>
        <v>0.51987261275696728</v>
      </c>
      <c r="M206">
        <f t="shared" si="42"/>
        <v>2.0827805840074194</v>
      </c>
      <c r="N206">
        <f t="shared" si="43"/>
        <v>1.9235481451827992</v>
      </c>
    </row>
    <row r="207" spans="1:14" x14ac:dyDescent="0.25">
      <c r="A207" s="4">
        <f>IF('True_Odds_Calculator_2-way'!A208="","",'True_Odds_Calculator_2-way'!A208)</f>
        <v>2.06</v>
      </c>
      <c r="B207" s="4">
        <f>IF('True_Odds_Calculator_2-way'!B208="","",'True_Odds_Calculator_2-way'!B208)</f>
        <v>1.84</v>
      </c>
      <c r="C207" s="4">
        <f t="shared" si="33"/>
        <v>0.4854368932038835</v>
      </c>
      <c r="D207">
        <f t="shared" si="34"/>
        <v>0.54347826086956519</v>
      </c>
      <c r="E207">
        <f t="shared" si="35"/>
        <v>2.891515407344869E-2</v>
      </c>
      <c r="F207">
        <f t="shared" si="36"/>
        <v>-0.23490924440692273</v>
      </c>
      <c r="G207">
        <v>0</v>
      </c>
      <c r="H207">
        <f t="shared" si="37"/>
        <v>0.26382439848037148</v>
      </c>
      <c r="I207">
        <f t="shared" si="38"/>
        <v>-1.0597597584982434</v>
      </c>
      <c r="J207">
        <f t="shared" si="39"/>
        <v>1.0597597584982434</v>
      </c>
      <c r="K207">
        <f t="shared" si="40"/>
        <v>0.47095494984925418</v>
      </c>
      <c r="L207">
        <f t="shared" si="41"/>
        <v>0.52904505015074577</v>
      </c>
      <c r="M207">
        <f t="shared" si="42"/>
        <v>2.123345344008138</v>
      </c>
      <c r="N207">
        <f t="shared" si="43"/>
        <v>1.8901981971385247</v>
      </c>
    </row>
    <row r="208" spans="1:14" x14ac:dyDescent="0.25">
      <c r="A208" s="4">
        <f>IF('True_Odds_Calculator_2-way'!A209="","",'True_Odds_Calculator_2-way'!A209)</f>
        <v>2.06</v>
      </c>
      <c r="B208" s="4">
        <f>IF('True_Odds_Calculator_2-way'!B209="","",'True_Odds_Calculator_2-way'!B209)</f>
        <v>1.84</v>
      </c>
      <c r="C208" s="4">
        <f t="shared" si="33"/>
        <v>0.4854368932038835</v>
      </c>
      <c r="D208">
        <f t="shared" si="34"/>
        <v>0.54347826086956519</v>
      </c>
      <c r="E208">
        <f t="shared" si="35"/>
        <v>2.891515407344869E-2</v>
      </c>
      <c r="F208">
        <f t="shared" si="36"/>
        <v>-0.23490924440692273</v>
      </c>
      <c r="G208">
        <v>0</v>
      </c>
      <c r="H208">
        <f t="shared" si="37"/>
        <v>0.26382439848037148</v>
      </c>
      <c r="I208">
        <f t="shared" si="38"/>
        <v>-1.0597597584982434</v>
      </c>
      <c r="J208">
        <f t="shared" si="39"/>
        <v>1.0597597584982434</v>
      </c>
      <c r="K208">
        <f t="shared" si="40"/>
        <v>0.47095494984925418</v>
      </c>
      <c r="L208">
        <f t="shared" si="41"/>
        <v>0.52904505015074577</v>
      </c>
      <c r="M208">
        <f t="shared" si="42"/>
        <v>2.123345344008138</v>
      </c>
      <c r="N208">
        <f t="shared" si="43"/>
        <v>1.8901981971385247</v>
      </c>
    </row>
    <row r="209" spans="1:14" x14ac:dyDescent="0.25">
      <c r="A209" s="4">
        <f>IF('True_Odds_Calculator_2-way'!A210="","",'True_Odds_Calculator_2-way'!A210)</f>
        <v>2.0299999999999998</v>
      </c>
      <c r="B209" s="4">
        <f>IF('True_Odds_Calculator_2-way'!B210="","",'True_Odds_Calculator_2-way'!B210)</f>
        <v>1.86</v>
      </c>
      <c r="C209" s="4">
        <f t="shared" si="33"/>
        <v>0.49261083743842371</v>
      </c>
      <c r="D209">
        <f t="shared" si="34"/>
        <v>0.5376344086021505</v>
      </c>
      <c r="E209">
        <f t="shared" si="35"/>
        <v>3.0245246040574214E-2</v>
      </c>
      <c r="F209">
        <f t="shared" si="36"/>
        <v>-0.23459929021664283</v>
      </c>
      <c r="G209">
        <v>0</v>
      </c>
      <c r="H209">
        <f t="shared" si="37"/>
        <v>0.26484453625721704</v>
      </c>
      <c r="I209">
        <f t="shared" si="38"/>
        <v>-1.0625078858299792</v>
      </c>
      <c r="J209">
        <f t="shared" si="39"/>
        <v>1.0625078858299792</v>
      </c>
      <c r="K209">
        <f t="shared" si="40"/>
        <v>0.47746756040114985</v>
      </c>
      <c r="L209">
        <f t="shared" si="41"/>
        <v>0.5225324395988501</v>
      </c>
      <c r="M209">
        <f t="shared" si="42"/>
        <v>2.0943831224048783</v>
      </c>
      <c r="N209">
        <f t="shared" si="43"/>
        <v>1.9137567818137824</v>
      </c>
    </row>
    <row r="210" spans="1:14" x14ac:dyDescent="0.25">
      <c r="A210" s="4">
        <f>IF('True_Odds_Calculator_2-way'!A211="","",'True_Odds_Calculator_2-way'!A211)</f>
        <v>2.35</v>
      </c>
      <c r="B210" s="4">
        <f>IF('True_Odds_Calculator_2-way'!B211="","",'True_Odds_Calculator_2-way'!B211)</f>
        <v>1.64</v>
      </c>
      <c r="C210" s="4">
        <f t="shared" si="33"/>
        <v>0.42553191489361702</v>
      </c>
      <c r="D210">
        <f t="shared" si="34"/>
        <v>0.6097560975609756</v>
      </c>
      <c r="E210">
        <f t="shared" si="35"/>
        <v>3.5288012454592677E-2</v>
      </c>
      <c r="F210">
        <f t="shared" si="36"/>
        <v>-0.22418266735858849</v>
      </c>
      <c r="G210">
        <v>0</v>
      </c>
      <c r="H210">
        <f t="shared" si="37"/>
        <v>0.25947067981318112</v>
      </c>
      <c r="I210">
        <f t="shared" si="38"/>
        <v>-1.075828707279838</v>
      </c>
      <c r="J210">
        <f t="shared" si="39"/>
        <v>1.075828707279838</v>
      </c>
      <c r="K210">
        <f t="shared" si="40"/>
        <v>0.40776901843630997</v>
      </c>
      <c r="L210">
        <f t="shared" si="41"/>
        <v>0.59223098156369014</v>
      </c>
      <c r="M210">
        <f t="shared" si="42"/>
        <v>2.452368754827781</v>
      </c>
      <c r="N210">
        <f t="shared" si="43"/>
        <v>1.6885303726590961</v>
      </c>
    </row>
    <row r="211" spans="1:14" x14ac:dyDescent="0.25">
      <c r="A211" s="4">
        <f>IF('True_Odds_Calculator_2-way'!A212="","",'True_Odds_Calculator_2-way'!A212)</f>
        <v>2.58</v>
      </c>
      <c r="B211" s="4">
        <f>IF('True_Odds_Calculator_2-way'!B212="","",'True_Odds_Calculator_2-way'!B212)</f>
        <v>1.55</v>
      </c>
      <c r="C211" s="4">
        <f t="shared" si="33"/>
        <v>0.38759689922480617</v>
      </c>
      <c r="D211">
        <f t="shared" si="34"/>
        <v>0.64516129032258063</v>
      </c>
      <c r="E211">
        <f t="shared" si="35"/>
        <v>3.275818954738674E-2</v>
      </c>
      <c r="F211">
        <f t="shared" si="36"/>
        <v>-0.21730432608152039</v>
      </c>
      <c r="G211">
        <v>0</v>
      </c>
      <c r="H211">
        <f t="shared" si="37"/>
        <v>0.25006251562890719</v>
      </c>
      <c r="I211">
        <f t="shared" si="38"/>
        <v>-1.072729223145815</v>
      </c>
      <c r="J211">
        <f t="shared" si="39"/>
        <v>1.072729223145815</v>
      </c>
      <c r="K211">
        <f t="shared" si="40"/>
        <v>0.37106960671234313</v>
      </c>
      <c r="L211">
        <f t="shared" si="41"/>
        <v>0.6289303932876571</v>
      </c>
      <c r="M211">
        <f t="shared" si="42"/>
        <v>2.6949121725703877</v>
      </c>
      <c r="N211">
        <f t="shared" si="43"/>
        <v>1.5900010727301979</v>
      </c>
    </row>
    <row r="212" spans="1:14" x14ac:dyDescent="0.25">
      <c r="A212" s="4">
        <f>IF('True_Odds_Calculator_2-way'!A213="","",'True_Odds_Calculator_2-way'!A213)</f>
        <v>2.2400000000000002</v>
      </c>
      <c r="B212" s="4">
        <f>IF('True_Odds_Calculator_2-way'!B213="","",'True_Odds_Calculator_2-way'!B213)</f>
        <v>1.7</v>
      </c>
      <c r="C212" s="4">
        <f t="shared" si="33"/>
        <v>0.4464285714285714</v>
      </c>
      <c r="D212">
        <f t="shared" si="34"/>
        <v>0.58823529411764708</v>
      </c>
      <c r="E212">
        <f t="shared" si="35"/>
        <v>3.4663865546218364E-2</v>
      </c>
      <c r="F212">
        <f t="shared" si="36"/>
        <v>-0.22794117647058831</v>
      </c>
      <c r="G212">
        <v>0</v>
      </c>
      <c r="H212">
        <f t="shared" si="37"/>
        <v>0.26260504201680673</v>
      </c>
      <c r="I212">
        <f t="shared" si="38"/>
        <v>-1.0733469768527293</v>
      </c>
      <c r="J212">
        <f t="shared" si="39"/>
        <v>1.0733469768527293</v>
      </c>
      <c r="K212">
        <f t="shared" si="40"/>
        <v>0.42900958501512831</v>
      </c>
      <c r="L212">
        <f t="shared" si="41"/>
        <v>0.5709904149848718</v>
      </c>
      <c r="M212">
        <f t="shared" si="42"/>
        <v>2.3309502512973848</v>
      </c>
      <c r="N212">
        <f t="shared" si="43"/>
        <v>1.7513428837969105</v>
      </c>
    </row>
    <row r="213" spans="1:14" x14ac:dyDescent="0.25">
      <c r="A213" s="4">
        <f>IF('True_Odds_Calculator_2-way'!A214="","",'True_Odds_Calculator_2-way'!A214)</f>
        <v>2.57</v>
      </c>
      <c r="B213" s="4">
        <f>IF('True_Odds_Calculator_2-way'!B214="","",'True_Odds_Calculator_2-way'!B214)</f>
        <v>1.55</v>
      </c>
      <c r="C213" s="4">
        <f t="shared" si="33"/>
        <v>0.38910505836575876</v>
      </c>
      <c r="D213">
        <f t="shared" si="34"/>
        <v>0.64516129032258063</v>
      </c>
      <c r="E213">
        <f t="shared" si="35"/>
        <v>3.4266348688339443E-2</v>
      </c>
      <c r="F213">
        <f t="shared" si="36"/>
        <v>-0.2167691728379566</v>
      </c>
      <c r="G213">
        <v>0</v>
      </c>
      <c r="H213">
        <f t="shared" si="37"/>
        <v>0.25103552152629599</v>
      </c>
      <c r="I213">
        <f t="shared" si="38"/>
        <v>-1.0761401354835765</v>
      </c>
      <c r="J213">
        <f t="shared" si="39"/>
        <v>1.0761401354835765</v>
      </c>
      <c r="K213">
        <f t="shared" si="40"/>
        <v>0.37181079116673366</v>
      </c>
      <c r="L213">
        <f t="shared" si="41"/>
        <v>0.62818920883326634</v>
      </c>
      <c r="M213">
        <f t="shared" si="42"/>
        <v>2.6895400127092146</v>
      </c>
      <c r="N213">
        <f t="shared" si="43"/>
        <v>1.5918770745159672</v>
      </c>
    </row>
    <row r="214" spans="1:14" x14ac:dyDescent="0.25">
      <c r="A214" s="4">
        <f>IF('True_Odds_Calculator_2-way'!A215="","",'True_Odds_Calculator_2-way'!A215)</f>
        <v>1.7</v>
      </c>
      <c r="B214" s="4">
        <f>IF('True_Odds_Calculator_2-way'!B215="","",'True_Odds_Calculator_2-way'!B215)</f>
        <v>2.25</v>
      </c>
      <c r="C214" s="4">
        <f t="shared" si="33"/>
        <v>0.58823529411764708</v>
      </c>
      <c r="D214">
        <f t="shared" si="34"/>
        <v>0.44444444444444442</v>
      </c>
      <c r="E214">
        <f t="shared" si="35"/>
        <v>3.2679738562091387E-2</v>
      </c>
      <c r="F214">
        <f t="shared" si="36"/>
        <v>-0.2287581699346406</v>
      </c>
      <c r="G214">
        <v>0</v>
      </c>
      <c r="H214">
        <f t="shared" si="37"/>
        <v>0.26143790849673204</v>
      </c>
      <c r="I214">
        <f t="shared" si="38"/>
        <v>-1.0690449676496974</v>
      </c>
      <c r="J214">
        <f t="shared" si="39"/>
        <v>1.0690449676496974</v>
      </c>
      <c r="K214">
        <f t="shared" si="40"/>
        <v>0.57197391510275408</v>
      </c>
      <c r="L214">
        <f t="shared" si="41"/>
        <v>0.42802608489724608</v>
      </c>
      <c r="M214">
        <f t="shared" si="42"/>
        <v>1.7483314773547878</v>
      </c>
      <c r="N214">
        <f t="shared" si="43"/>
        <v>2.3363062095621219</v>
      </c>
    </row>
    <row r="215" spans="1:14" x14ac:dyDescent="0.25">
      <c r="A215" s="4">
        <f>IF('True_Odds_Calculator_2-way'!A216="","",'True_Odds_Calculator_2-way'!A216)</f>
        <v>2.1800000000000002</v>
      </c>
      <c r="B215" s="4">
        <f>IF('True_Odds_Calculator_2-way'!B216="","",'True_Odds_Calculator_2-way'!B216)</f>
        <v>1.74</v>
      </c>
      <c r="C215" s="4">
        <f t="shared" si="33"/>
        <v>0.4587155963302752</v>
      </c>
      <c r="D215">
        <f t="shared" si="34"/>
        <v>0.57471264367816088</v>
      </c>
      <c r="E215">
        <f t="shared" si="35"/>
        <v>3.3428240008436028E-2</v>
      </c>
      <c r="F215">
        <f t="shared" si="36"/>
        <v>-0.23020141305494057</v>
      </c>
      <c r="G215">
        <v>0</v>
      </c>
      <c r="H215">
        <f t="shared" si="37"/>
        <v>0.26362965306337655</v>
      </c>
      <c r="I215">
        <f t="shared" si="38"/>
        <v>-1.0701462561817372</v>
      </c>
      <c r="J215">
        <f t="shared" si="39"/>
        <v>1.0701462561817372</v>
      </c>
      <c r="K215">
        <f t="shared" si="40"/>
        <v>0.44193570658612125</v>
      </c>
      <c r="L215">
        <f t="shared" si="41"/>
        <v>0.55806429341387886</v>
      </c>
      <c r="M215">
        <f t="shared" si="42"/>
        <v>2.26277258229445</v>
      </c>
      <c r="N215">
        <f t="shared" si="43"/>
        <v>1.7919082295744857</v>
      </c>
    </row>
    <row r="216" spans="1:14" x14ac:dyDescent="0.25">
      <c r="A216" s="4">
        <f>IF('True_Odds_Calculator_2-way'!A217="","",'True_Odds_Calculator_2-way'!A217)</f>
        <v>1.93</v>
      </c>
      <c r="B216" s="4">
        <f>IF('True_Odds_Calculator_2-way'!B217="","",'True_Odds_Calculator_2-way'!B217)</f>
        <v>1.93</v>
      </c>
      <c r="C216" s="4">
        <f t="shared" si="33"/>
        <v>0.5181347150259068</v>
      </c>
      <c r="D216">
        <f t="shared" si="34"/>
        <v>0.5181347150259068</v>
      </c>
      <c r="E216">
        <f t="shared" si="35"/>
        <v>3.62694300518136E-2</v>
      </c>
      <c r="F216">
        <f t="shared" si="36"/>
        <v>-0.23219415286316403</v>
      </c>
      <c r="G216">
        <v>0</v>
      </c>
      <c r="H216">
        <f t="shared" si="37"/>
        <v>0.26846358291497763</v>
      </c>
      <c r="I216">
        <f t="shared" si="38"/>
        <v>-1.0752688172043015</v>
      </c>
      <c r="J216">
        <f t="shared" si="39"/>
        <v>1.0752688172043015</v>
      </c>
      <c r="K216">
        <f t="shared" si="40"/>
        <v>0.5</v>
      </c>
      <c r="L216">
        <f t="shared" si="41"/>
        <v>0.5</v>
      </c>
      <c r="M216">
        <f t="shared" si="42"/>
        <v>2</v>
      </c>
      <c r="N216">
        <f t="shared" si="43"/>
        <v>2</v>
      </c>
    </row>
    <row r="217" spans="1:14" x14ac:dyDescent="0.25">
      <c r="A217" s="4">
        <f>IF('True_Odds_Calculator_2-way'!A218="","",'True_Odds_Calculator_2-way'!A218)</f>
        <v>2.35</v>
      </c>
      <c r="B217" s="4">
        <f>IF('True_Odds_Calculator_2-way'!B218="","",'True_Odds_Calculator_2-way'!B218)</f>
        <v>1.62</v>
      </c>
      <c r="C217" s="4">
        <f t="shared" si="33"/>
        <v>0.42553191489361702</v>
      </c>
      <c r="D217">
        <f t="shared" si="34"/>
        <v>0.61728395061728392</v>
      </c>
      <c r="E217">
        <f t="shared" si="35"/>
        <v>4.2815865510900997E-2</v>
      </c>
      <c r="F217">
        <f t="shared" si="36"/>
        <v>-0.21985815602836878</v>
      </c>
      <c r="G217">
        <v>0</v>
      </c>
      <c r="H217">
        <f t="shared" si="37"/>
        <v>0.26267402153926978</v>
      </c>
      <c r="I217">
        <f t="shared" si="38"/>
        <v>-1.0930430596399217</v>
      </c>
      <c r="J217">
        <f t="shared" si="39"/>
        <v>1.0930430596399217</v>
      </c>
      <c r="K217">
        <f t="shared" si="40"/>
        <v>0.40394115194330737</v>
      </c>
      <c r="L217">
        <f t="shared" si="41"/>
        <v>0.59605884805669263</v>
      </c>
      <c r="M217">
        <f t="shared" si="42"/>
        <v>2.4756081305138942</v>
      </c>
      <c r="N217">
        <f t="shared" si="43"/>
        <v>1.6776866969767514</v>
      </c>
    </row>
    <row r="218" spans="1:14" x14ac:dyDescent="0.25">
      <c r="A218" s="4">
        <f>IF('True_Odds_Calculator_2-way'!A219="","",'True_Odds_Calculator_2-way'!A219)</f>
        <v>2.13</v>
      </c>
      <c r="B218" s="4">
        <f>IF('True_Odds_Calculator_2-way'!B219="","",'True_Odds_Calculator_2-way'!B219)</f>
        <v>1.75</v>
      </c>
      <c r="C218" s="4">
        <f t="shared" si="33"/>
        <v>0.46948356807511737</v>
      </c>
      <c r="D218">
        <f t="shared" si="34"/>
        <v>0.5714285714285714</v>
      </c>
      <c r="E218">
        <f t="shared" si="35"/>
        <v>4.091213950368866E-2</v>
      </c>
      <c r="F218">
        <f t="shared" si="36"/>
        <v>-0.22736418511066403</v>
      </c>
      <c r="G218">
        <v>0</v>
      </c>
      <c r="H218">
        <f t="shared" si="37"/>
        <v>0.26827632461435275</v>
      </c>
      <c r="I218">
        <f t="shared" si="38"/>
        <v>-1.0862508931871366</v>
      </c>
      <c r="J218">
        <f t="shared" si="39"/>
        <v>1.0862508931871366</v>
      </c>
      <c r="K218">
        <f t="shared" si="40"/>
        <v>0.4489411367792065</v>
      </c>
      <c r="L218">
        <f t="shared" si="41"/>
        <v>0.55105886322079345</v>
      </c>
      <c r="M218">
        <f t="shared" si="42"/>
        <v>2.2274635093014643</v>
      </c>
      <c r="N218">
        <f t="shared" si="43"/>
        <v>1.814688169890353</v>
      </c>
    </row>
    <row r="219" spans="1:14" x14ac:dyDescent="0.25">
      <c r="A219" s="4">
        <f>IF('True_Odds_Calculator_2-way'!A220="","",'True_Odds_Calculator_2-way'!A220)</f>
        <v>2.15</v>
      </c>
      <c r="B219" s="4">
        <f>IF('True_Odds_Calculator_2-way'!B220="","",'True_Odds_Calculator_2-way'!B220)</f>
        <v>1.73</v>
      </c>
      <c r="C219" s="4">
        <f t="shared" si="33"/>
        <v>0.46511627906976744</v>
      </c>
      <c r="D219">
        <f t="shared" si="34"/>
        <v>0.5780346820809249</v>
      </c>
      <c r="E219">
        <f t="shared" si="35"/>
        <v>4.3150961150692391E-2</v>
      </c>
      <c r="F219">
        <f t="shared" si="36"/>
        <v>-0.22570237935206339</v>
      </c>
      <c r="G219">
        <v>0</v>
      </c>
      <c r="H219">
        <f t="shared" si="37"/>
        <v>0.26885334050275578</v>
      </c>
      <c r="I219">
        <f t="shared" si="38"/>
        <v>-1.0914143252235409</v>
      </c>
      <c r="J219">
        <f t="shared" si="39"/>
        <v>1.0914143252235409</v>
      </c>
      <c r="K219">
        <f t="shared" si="40"/>
        <v>0.44343410958372004</v>
      </c>
      <c r="L219">
        <f t="shared" si="41"/>
        <v>0.55656589041628013</v>
      </c>
      <c r="M219">
        <f t="shared" si="42"/>
        <v>2.2551264740070716</v>
      </c>
      <c r="N219">
        <f t="shared" si="43"/>
        <v>1.7967324574131842</v>
      </c>
    </row>
    <row r="220" spans="1:14" x14ac:dyDescent="0.25">
      <c r="A220" s="4">
        <f>IF('True_Odds_Calculator_2-way'!A221="","",'True_Odds_Calculator_2-way'!A221)</f>
        <v>2.27</v>
      </c>
      <c r="B220" s="4">
        <f>IF('True_Odds_Calculator_2-way'!B221="","",'True_Odds_Calculator_2-way'!B221)</f>
        <v>1.66</v>
      </c>
      <c r="C220" s="4">
        <f t="shared" si="33"/>
        <v>0.44052863436123346</v>
      </c>
      <c r="D220">
        <f t="shared" si="34"/>
        <v>0.60240963855421692</v>
      </c>
      <c r="E220">
        <f t="shared" si="35"/>
        <v>4.2938272915450382E-2</v>
      </c>
      <c r="F220">
        <f t="shared" si="36"/>
        <v>-0.22244042248288309</v>
      </c>
      <c r="G220">
        <v>0</v>
      </c>
      <c r="H220">
        <f t="shared" si="37"/>
        <v>0.26537869539833342</v>
      </c>
      <c r="I220">
        <f t="shared" si="38"/>
        <v>-1.0922603577424574</v>
      </c>
      <c r="J220">
        <f t="shared" si="39"/>
        <v>1.0922603577424574</v>
      </c>
      <c r="K220">
        <f t="shared" si="40"/>
        <v>0.41890595386840634</v>
      </c>
      <c r="L220">
        <f t="shared" si="41"/>
        <v>0.58109404613159377</v>
      </c>
      <c r="M220">
        <f t="shared" si="42"/>
        <v>2.387170654332921</v>
      </c>
      <c r="N220">
        <f t="shared" si="43"/>
        <v>1.7208918361100216</v>
      </c>
    </row>
    <row r="221" spans="1:14" x14ac:dyDescent="0.25">
      <c r="A221" s="4">
        <f>IF('True_Odds_Calculator_2-way'!A222="","",'True_Odds_Calculator_2-way'!A222)</f>
        <v>2.2799999999999998</v>
      </c>
      <c r="B221" s="4">
        <f>IF('True_Odds_Calculator_2-way'!B222="","",'True_Odds_Calculator_2-way'!B222)</f>
        <v>1.65</v>
      </c>
      <c r="C221" s="4">
        <f t="shared" si="33"/>
        <v>0.43859649122807021</v>
      </c>
      <c r="D221">
        <f t="shared" si="34"/>
        <v>0.60606060606060608</v>
      </c>
      <c r="E221">
        <f t="shared" si="35"/>
        <v>4.4657097288676173E-2</v>
      </c>
      <c r="F221">
        <f t="shared" si="36"/>
        <v>-0.22115895800106333</v>
      </c>
      <c r="G221">
        <v>0</v>
      </c>
      <c r="H221">
        <f t="shared" si="37"/>
        <v>0.26581605528973951</v>
      </c>
      <c r="I221">
        <f t="shared" si="38"/>
        <v>-1.0963225241337864</v>
      </c>
      <c r="J221">
        <f t="shared" si="39"/>
        <v>1.0963225241337864</v>
      </c>
      <c r="K221">
        <f t="shared" si="40"/>
        <v>0.41609577790366731</v>
      </c>
      <c r="L221">
        <f t="shared" si="41"/>
        <v>0.58390422209633297</v>
      </c>
      <c r="M221">
        <f t="shared" si="42"/>
        <v>2.4032928308912465</v>
      </c>
      <c r="N221">
        <f t="shared" si="43"/>
        <v>1.7126096406869604</v>
      </c>
    </row>
    <row r="222" spans="1:14" x14ac:dyDescent="0.25">
      <c r="A222" s="4">
        <f>IF('True_Odds_Calculator_2-way'!A223="","",'True_Odds_Calculator_2-way'!A223)</f>
        <v>2.56</v>
      </c>
      <c r="B222" s="4">
        <f>IF('True_Odds_Calculator_2-way'!B223="","",'True_Odds_Calculator_2-way'!B223)</f>
        <v>1.53</v>
      </c>
      <c r="C222" s="4">
        <f t="shared" si="33"/>
        <v>0.390625</v>
      </c>
      <c r="D222">
        <f t="shared" si="34"/>
        <v>0.65359477124183007</v>
      </c>
      <c r="E222">
        <f t="shared" si="35"/>
        <v>4.4219771241829964E-2</v>
      </c>
      <c r="F222">
        <f t="shared" si="36"/>
        <v>-0.21109068627450989</v>
      </c>
      <c r="G222">
        <v>0</v>
      </c>
      <c r="H222">
        <f t="shared" si="37"/>
        <v>0.25531045751633985</v>
      </c>
      <c r="I222">
        <f t="shared" si="38"/>
        <v>-1.099764675536459</v>
      </c>
      <c r="J222">
        <f t="shared" si="39"/>
        <v>1.099764675536459</v>
      </c>
      <c r="K222">
        <f t="shared" si="40"/>
        <v>0.36823828517819845</v>
      </c>
      <c r="L222">
        <f t="shared" si="41"/>
        <v>0.63176171482180155</v>
      </c>
      <c r="M222">
        <f t="shared" si="42"/>
        <v>2.7156328938368763</v>
      </c>
      <c r="N222">
        <f t="shared" si="43"/>
        <v>1.5828752780343234</v>
      </c>
    </row>
    <row r="223" spans="1:14" x14ac:dyDescent="0.25">
      <c r="A223" s="4">
        <f>IF('True_Odds_Calculator_2-way'!A224="","",'True_Odds_Calculator_2-way'!A224)</f>
        <v>2.21</v>
      </c>
      <c r="B223" s="4">
        <f>IF('True_Odds_Calculator_2-way'!B224="","",'True_Odds_Calculator_2-way'!B224)</f>
        <v>1.69</v>
      </c>
      <c r="C223" s="4">
        <f t="shared" si="33"/>
        <v>0.45248868778280543</v>
      </c>
      <c r="D223">
        <f t="shared" si="34"/>
        <v>0.59171597633136097</v>
      </c>
      <c r="E223">
        <f t="shared" si="35"/>
        <v>4.4204664114166459E-2</v>
      </c>
      <c r="F223">
        <f t="shared" si="36"/>
        <v>-0.22354012155613256</v>
      </c>
      <c r="G223">
        <v>0</v>
      </c>
      <c r="H223">
        <f t="shared" si="37"/>
        <v>0.26774478567029908</v>
      </c>
      <c r="I223">
        <f t="shared" si="38"/>
        <v>-1.0944168462342658</v>
      </c>
      <c r="J223">
        <f t="shared" si="39"/>
        <v>1.0944168462342658</v>
      </c>
      <c r="K223">
        <f t="shared" si="40"/>
        <v>0.430247355617285</v>
      </c>
      <c r="L223">
        <f t="shared" si="41"/>
        <v>0.56975264438271478</v>
      </c>
      <c r="M223">
        <f t="shared" si="42"/>
        <v>2.3242443839434617</v>
      </c>
      <c r="N223">
        <f t="shared" si="43"/>
        <v>1.7551476239016437</v>
      </c>
    </row>
    <row r="224" spans="1:14" x14ac:dyDescent="0.25">
      <c r="A224" s="4">
        <f>IF('True_Odds_Calculator_2-way'!A225="","",'True_Odds_Calculator_2-way'!A225)</f>
        <v>1.91</v>
      </c>
      <c r="B224" s="4">
        <f>IF('True_Odds_Calculator_2-way'!B225="","",'True_Odds_Calculator_2-way'!B225)</f>
        <v>1.94</v>
      </c>
      <c r="C224" s="4">
        <f t="shared" si="33"/>
        <v>0.52356020942408377</v>
      </c>
      <c r="D224">
        <f t="shared" si="34"/>
        <v>0.51546391752577325</v>
      </c>
      <c r="E224">
        <f t="shared" si="35"/>
        <v>3.9024126949857019E-2</v>
      </c>
      <c r="F224">
        <f t="shared" si="36"/>
        <v>-0.23085226966049555</v>
      </c>
      <c r="G224">
        <v>0</v>
      </c>
      <c r="H224">
        <f t="shared" si="37"/>
        <v>0.26987639661035251</v>
      </c>
      <c r="I224">
        <f t="shared" si="38"/>
        <v>-1.0812232527259167</v>
      </c>
      <c r="J224">
        <f t="shared" si="39"/>
        <v>1.0812232527259167</v>
      </c>
      <c r="K224">
        <f t="shared" si="40"/>
        <v>0.50405432060836108</v>
      </c>
      <c r="L224">
        <f t="shared" si="41"/>
        <v>0.49594567939163919</v>
      </c>
      <c r="M224">
        <f t="shared" si="42"/>
        <v>1.9839131599805839</v>
      </c>
      <c r="N224">
        <f t="shared" si="43"/>
        <v>2.0163498575623611</v>
      </c>
    </row>
    <row r="225" spans="1:14" x14ac:dyDescent="0.25">
      <c r="A225" s="4">
        <f>IF('True_Odds_Calculator_2-way'!A226="","",'True_Odds_Calculator_2-way'!A226)</f>
        <v>1.67</v>
      </c>
      <c r="B225" s="4">
        <f>IF('True_Odds_Calculator_2-way'!B226="","",'True_Odds_Calculator_2-way'!B226)</f>
        <v>2.25</v>
      </c>
      <c r="C225" s="4">
        <f t="shared" si="33"/>
        <v>0.5988023952095809</v>
      </c>
      <c r="D225">
        <f t="shared" si="34"/>
        <v>0.44444444444444442</v>
      </c>
      <c r="E225">
        <f t="shared" si="35"/>
        <v>4.3246839654025315E-2</v>
      </c>
      <c r="F225">
        <f t="shared" si="36"/>
        <v>-0.22288755821689954</v>
      </c>
      <c r="G225">
        <v>0</v>
      </c>
      <c r="H225">
        <f t="shared" si="37"/>
        <v>0.26613439787092485</v>
      </c>
      <c r="I225">
        <f t="shared" si="38"/>
        <v>-1.0927167294163063</v>
      </c>
      <c r="J225">
        <f t="shared" si="39"/>
        <v>1.0927167294163063</v>
      </c>
      <c r="K225">
        <f t="shared" si="40"/>
        <v>0.57732713640317879</v>
      </c>
      <c r="L225">
        <f t="shared" si="41"/>
        <v>0.42267286359682116</v>
      </c>
      <c r="M225">
        <f t="shared" si="42"/>
        <v>1.7321202087089249</v>
      </c>
      <c r="N225">
        <f t="shared" si="43"/>
        <v>2.3658959117703833</v>
      </c>
    </row>
    <row r="226" spans="1:14" x14ac:dyDescent="0.25">
      <c r="A226" s="4">
        <f>IF('True_Odds_Calculator_2-way'!A227="","",'True_Odds_Calculator_2-way'!A227)</f>
        <v>1.88</v>
      </c>
      <c r="B226" s="4">
        <f>IF('True_Odds_Calculator_2-way'!B227="","",'True_Odds_Calculator_2-way'!B227)</f>
        <v>1.97</v>
      </c>
      <c r="C226" s="4">
        <f t="shared" si="33"/>
        <v>0.53191489361702127</v>
      </c>
      <c r="D226">
        <f t="shared" si="34"/>
        <v>0.50761421319796951</v>
      </c>
      <c r="E226">
        <f t="shared" si="35"/>
        <v>3.9529106814990778E-2</v>
      </c>
      <c r="F226">
        <f t="shared" si="36"/>
        <v>-0.23047845339669515</v>
      </c>
      <c r="G226">
        <v>0</v>
      </c>
      <c r="H226">
        <f t="shared" si="37"/>
        <v>0.27000756021168593</v>
      </c>
      <c r="I226">
        <f t="shared" si="38"/>
        <v>-1.0823626487770475</v>
      </c>
      <c r="J226">
        <f t="shared" si="39"/>
        <v>1.0823626487770475</v>
      </c>
      <c r="K226">
        <f t="shared" si="40"/>
        <v>0.5121693667101358</v>
      </c>
      <c r="L226">
        <f t="shared" si="41"/>
        <v>0.48783063328986415</v>
      </c>
      <c r="M226">
        <f t="shared" si="42"/>
        <v>1.9524791309238021</v>
      </c>
      <c r="N226">
        <f t="shared" si="43"/>
        <v>2.049891769313736</v>
      </c>
    </row>
    <row r="227" spans="1:14" x14ac:dyDescent="0.25">
      <c r="A227" s="4">
        <f>IF('True_Odds_Calculator_2-way'!A228="","",'True_Odds_Calculator_2-way'!A228)</f>
        <v>2.12</v>
      </c>
      <c r="B227" s="4">
        <f>IF('True_Odds_Calculator_2-way'!B228="","",'True_Odds_Calculator_2-way'!B228)</f>
        <v>1.75</v>
      </c>
      <c r="C227" s="4">
        <f t="shared" si="33"/>
        <v>0.47169811320754712</v>
      </c>
      <c r="D227">
        <f t="shared" si="34"/>
        <v>0.5714285714285714</v>
      </c>
      <c r="E227">
        <f t="shared" si="35"/>
        <v>4.3126684636118462E-2</v>
      </c>
      <c r="F227">
        <f t="shared" si="36"/>
        <v>-0.22641509433962281</v>
      </c>
      <c r="G227">
        <v>0</v>
      </c>
      <c r="H227">
        <f t="shared" si="37"/>
        <v>0.26954177897574122</v>
      </c>
      <c r="I227">
        <f t="shared" si="38"/>
        <v>-1.0910894511799614</v>
      </c>
      <c r="J227">
        <f t="shared" si="39"/>
        <v>1.0910894511799614</v>
      </c>
      <c r="K227">
        <f t="shared" si="40"/>
        <v>0.45004091619234604</v>
      </c>
      <c r="L227">
        <f t="shared" si="41"/>
        <v>0.54995908380765413</v>
      </c>
      <c r="M227">
        <f t="shared" si="42"/>
        <v>2.2220201853215569</v>
      </c>
      <c r="N227">
        <f t="shared" si="43"/>
        <v>1.8183170883849711</v>
      </c>
    </row>
    <row r="228" spans="1:14" x14ac:dyDescent="0.25">
      <c r="A228" s="4">
        <f>IF('True_Odds_Calculator_2-way'!A229="","",'True_Odds_Calculator_2-way'!A229)</f>
        <v>2.52</v>
      </c>
      <c r="B228" s="4">
        <f>IF('True_Odds_Calculator_2-way'!B229="","",'True_Odds_Calculator_2-way'!B229)</f>
        <v>1.55</v>
      </c>
      <c r="C228" s="4">
        <f t="shared" si="33"/>
        <v>0.3968253968253968</v>
      </c>
      <c r="D228">
        <f t="shared" si="34"/>
        <v>0.64516129032258063</v>
      </c>
      <c r="E228">
        <f t="shared" si="35"/>
        <v>4.1986687147977486E-2</v>
      </c>
      <c r="F228">
        <f t="shared" si="36"/>
        <v>-0.21402969790066562</v>
      </c>
      <c r="G228">
        <v>0</v>
      </c>
      <c r="H228">
        <f t="shared" si="37"/>
        <v>0.2560163850486431</v>
      </c>
      <c r="I228">
        <f t="shared" si="38"/>
        <v>-1.0936965981495177</v>
      </c>
      <c r="J228">
        <f t="shared" si="39"/>
        <v>1.0936965981495177</v>
      </c>
      <c r="K228">
        <f t="shared" si="40"/>
        <v>0.37559830520927512</v>
      </c>
      <c r="L228">
        <f t="shared" si="41"/>
        <v>0.62440169479072494</v>
      </c>
      <c r="M228">
        <f t="shared" si="42"/>
        <v>2.662418829187267</v>
      </c>
      <c r="N228">
        <f t="shared" si="43"/>
        <v>1.6015331289822348</v>
      </c>
    </row>
    <row r="229" spans="1:14" x14ac:dyDescent="0.25">
      <c r="A229" s="4">
        <f>IF('True_Odds_Calculator_2-way'!A230="","",'True_Odds_Calculator_2-way'!A230)</f>
        <v>2.1800000000000002</v>
      </c>
      <c r="B229" s="4">
        <f>IF('True_Odds_Calculator_2-way'!B230="","",'True_Odds_Calculator_2-way'!B230)</f>
        <v>1.71</v>
      </c>
      <c r="C229" s="4">
        <f t="shared" si="33"/>
        <v>0.4587155963302752</v>
      </c>
      <c r="D229">
        <f t="shared" si="34"/>
        <v>0.58479532163742687</v>
      </c>
      <c r="E229">
        <f t="shared" si="35"/>
        <v>4.3510917967702012E-2</v>
      </c>
      <c r="F229">
        <f t="shared" si="36"/>
        <v>-0.2247438167283653</v>
      </c>
      <c r="G229">
        <v>0</v>
      </c>
      <c r="H229">
        <f t="shared" si="37"/>
        <v>0.26825473469606737</v>
      </c>
      <c r="I229">
        <f t="shared" si="38"/>
        <v>-1.0925210715205449</v>
      </c>
      <c r="J229">
        <f t="shared" si="39"/>
        <v>1.0925210715205449</v>
      </c>
      <c r="K229">
        <f t="shared" si="40"/>
        <v>0.43683862493598452</v>
      </c>
      <c r="L229">
        <f t="shared" si="41"/>
        <v>0.56316137506401553</v>
      </c>
      <c r="M229">
        <f t="shared" si="42"/>
        <v>2.2891748643942433</v>
      </c>
      <c r="N229">
        <f t="shared" si="43"/>
        <v>1.7756899607795869</v>
      </c>
    </row>
    <row r="230" spans="1:14" x14ac:dyDescent="0.25">
      <c r="A230" s="4">
        <f>IF('True_Odds_Calculator_2-way'!A231="","",'True_Odds_Calculator_2-way'!A231)</f>
        <v>2.02</v>
      </c>
      <c r="B230" s="4">
        <f>IF('True_Odds_Calculator_2-way'!B231="","",'True_Odds_Calculator_2-way'!B231)</f>
        <v>1.84</v>
      </c>
      <c r="C230" s="4">
        <f t="shared" si="33"/>
        <v>0.49504950495049505</v>
      </c>
      <c r="D230">
        <f t="shared" si="34"/>
        <v>0.54347826086956519</v>
      </c>
      <c r="E230">
        <f t="shared" si="35"/>
        <v>3.8527765820060234E-2</v>
      </c>
      <c r="F230">
        <f t="shared" si="36"/>
        <v>-0.23052087817477407</v>
      </c>
      <c r="G230">
        <v>0</v>
      </c>
      <c r="H230">
        <f t="shared" si="37"/>
        <v>0.26904864399483425</v>
      </c>
      <c r="I230">
        <f t="shared" si="38"/>
        <v>-1.080339539253607</v>
      </c>
      <c r="J230">
        <f t="shared" si="39"/>
        <v>1.080339539253607</v>
      </c>
      <c r="K230">
        <f t="shared" si="40"/>
        <v>0.4757495401805043</v>
      </c>
      <c r="L230">
        <f t="shared" si="41"/>
        <v>0.52425045981949592</v>
      </c>
      <c r="M230">
        <f t="shared" si="42"/>
        <v>2.1019463300386789</v>
      </c>
      <c r="N230">
        <f t="shared" si="43"/>
        <v>1.9074852129730298</v>
      </c>
    </row>
    <row r="231" spans="1:14" x14ac:dyDescent="0.25">
      <c r="A231" s="4">
        <f>IF('True_Odds_Calculator_2-way'!A232="","",'True_Odds_Calculator_2-way'!A232)</f>
        <v>2.2000000000000002</v>
      </c>
      <c r="B231" s="4">
        <f>IF('True_Odds_Calculator_2-way'!B232="","",'True_Odds_Calculator_2-way'!B232)</f>
        <v>1.7</v>
      </c>
      <c r="C231" s="4">
        <f t="shared" si="33"/>
        <v>0.45454545454545453</v>
      </c>
      <c r="D231">
        <f t="shared" si="34"/>
        <v>0.58823529411764708</v>
      </c>
      <c r="E231">
        <f t="shared" si="35"/>
        <v>4.2780748663101553E-2</v>
      </c>
      <c r="F231">
        <f t="shared" si="36"/>
        <v>-0.22459893048128343</v>
      </c>
      <c r="G231">
        <v>0</v>
      </c>
      <c r="H231">
        <f t="shared" si="37"/>
        <v>0.26737967914438504</v>
      </c>
      <c r="I231">
        <f t="shared" si="38"/>
        <v>-1.091089451179962</v>
      </c>
      <c r="J231">
        <f t="shared" si="39"/>
        <v>1.091089451179962</v>
      </c>
      <c r="K231">
        <f t="shared" si="40"/>
        <v>0.43303027798233595</v>
      </c>
      <c r="L231">
        <f t="shared" si="41"/>
        <v>0.56696972201766405</v>
      </c>
      <c r="M231">
        <f t="shared" si="42"/>
        <v>2.3093073414159546</v>
      </c>
      <c r="N231">
        <f t="shared" si="43"/>
        <v>1.7637626158259732</v>
      </c>
    </row>
    <row r="232" spans="1:14" x14ac:dyDescent="0.25">
      <c r="A232" s="4">
        <f>IF('True_Odds_Calculator_2-way'!A233="","",'True_Odds_Calculator_2-way'!A233)</f>
        <v>2.36</v>
      </c>
      <c r="B232" s="4">
        <f>IF('True_Odds_Calculator_2-way'!B233="","",'True_Odds_Calculator_2-way'!B233)</f>
        <v>1.61</v>
      </c>
      <c r="C232" s="4">
        <f t="shared" si="33"/>
        <v>0.42372881355932207</v>
      </c>
      <c r="D232">
        <f t="shared" si="34"/>
        <v>0.6211180124223602</v>
      </c>
      <c r="E232">
        <f t="shared" si="35"/>
        <v>4.4846825981682326E-2</v>
      </c>
      <c r="F232">
        <f t="shared" si="36"/>
        <v>-0.21833877250236866</v>
      </c>
      <c r="G232">
        <v>0</v>
      </c>
      <c r="H232">
        <f t="shared" si="37"/>
        <v>0.26318559848405093</v>
      </c>
      <c r="I232">
        <f t="shared" si="38"/>
        <v>-1.0979071877276472</v>
      </c>
      <c r="J232">
        <f t="shared" si="39"/>
        <v>1.0979071877276472</v>
      </c>
      <c r="K232">
        <f t="shared" si="40"/>
        <v>0.40109840391847473</v>
      </c>
      <c r="L232">
        <f t="shared" si="41"/>
        <v>0.59890159608152527</v>
      </c>
      <c r="M232">
        <f t="shared" si="42"/>
        <v>2.4931537753095996</v>
      </c>
      <c r="N232">
        <f t="shared" si="43"/>
        <v>1.6697233845138648</v>
      </c>
    </row>
    <row r="233" spans="1:14" x14ac:dyDescent="0.25">
      <c r="A233" s="4">
        <f>IF('True_Odds_Calculator_2-way'!A234="","",'True_Odds_Calculator_2-way'!A234)</f>
        <v>2.13</v>
      </c>
      <c r="B233" s="4">
        <f>IF('True_Odds_Calculator_2-way'!B234="","",'True_Odds_Calculator_2-way'!B234)</f>
        <v>1.74</v>
      </c>
      <c r="C233" s="4">
        <f t="shared" si="33"/>
        <v>0.46948356807511737</v>
      </c>
      <c r="D233">
        <f t="shared" si="34"/>
        <v>0.57471264367816088</v>
      </c>
      <c r="E233">
        <f t="shared" si="35"/>
        <v>4.4196211753278369E-2</v>
      </c>
      <c r="F233">
        <f t="shared" si="36"/>
        <v>-0.22562193081862814</v>
      </c>
      <c r="G233">
        <v>0</v>
      </c>
      <c r="H233">
        <f t="shared" si="37"/>
        <v>0.26981814257190651</v>
      </c>
      <c r="I233">
        <f t="shared" si="38"/>
        <v>-1.093565796666284</v>
      </c>
      <c r="J233">
        <f t="shared" si="39"/>
        <v>1.093565796666284</v>
      </c>
      <c r="K233">
        <f t="shared" si="40"/>
        <v>0.44728133121114488</v>
      </c>
      <c r="L233">
        <f t="shared" si="41"/>
        <v>0.55271866878885501</v>
      </c>
      <c r="M233">
        <f t="shared" si="42"/>
        <v>2.235729350232901</v>
      </c>
      <c r="N233">
        <f t="shared" si="43"/>
        <v>1.8092386895330501</v>
      </c>
    </row>
    <row r="234" spans="1:14" x14ac:dyDescent="0.25">
      <c r="A234" s="4">
        <f>IF('True_Odds_Calculator_2-way'!A235="","",'True_Odds_Calculator_2-way'!A235)</f>
        <v>1.85</v>
      </c>
      <c r="B234" s="4">
        <f>IF('True_Odds_Calculator_2-way'!B235="","",'True_Odds_Calculator_2-way'!B235)</f>
        <v>2</v>
      </c>
      <c r="C234" s="4">
        <f t="shared" si="33"/>
        <v>0.54054054054054046</v>
      </c>
      <c r="D234">
        <f t="shared" si="34"/>
        <v>0.5</v>
      </c>
      <c r="E234">
        <f t="shared" si="35"/>
        <v>4.0540540540540349E-2</v>
      </c>
      <c r="F234">
        <f t="shared" si="36"/>
        <v>-0.22972972972972983</v>
      </c>
      <c r="G234">
        <v>0</v>
      </c>
      <c r="H234">
        <f t="shared" si="37"/>
        <v>0.27027027027027023</v>
      </c>
      <c r="I234">
        <f t="shared" si="38"/>
        <v>-1.0846522890932806</v>
      </c>
      <c r="J234">
        <f t="shared" si="39"/>
        <v>1.0846522890932806</v>
      </c>
      <c r="K234">
        <f t="shared" si="40"/>
        <v>0.52030369513807517</v>
      </c>
      <c r="L234">
        <f t="shared" si="41"/>
        <v>0.47969630486192494</v>
      </c>
      <c r="M234">
        <f t="shared" si="42"/>
        <v>1.9219544457292885</v>
      </c>
      <c r="N234">
        <f t="shared" si="43"/>
        <v>2.0846522890932806</v>
      </c>
    </row>
    <row r="235" spans="1:14" x14ac:dyDescent="0.25">
      <c r="A235" s="4">
        <f>IF('True_Odds_Calculator_2-way'!A236="","",'True_Odds_Calculator_2-way'!A236)</f>
        <v>2.2599999999999998</v>
      </c>
      <c r="B235" s="4">
        <f>IF('True_Odds_Calculator_2-way'!B236="","",'True_Odds_Calculator_2-way'!B236)</f>
        <v>1.67</v>
      </c>
      <c r="C235" s="4">
        <f t="shared" si="33"/>
        <v>0.44247787610619471</v>
      </c>
      <c r="D235">
        <f t="shared" si="34"/>
        <v>0.5988023952095809</v>
      </c>
      <c r="E235">
        <f t="shared" si="35"/>
        <v>4.1280271315775607E-2</v>
      </c>
      <c r="F235">
        <f t="shared" si="36"/>
        <v>-0.22367654072386189</v>
      </c>
      <c r="G235">
        <v>0</v>
      </c>
      <c r="H235">
        <f t="shared" si="37"/>
        <v>0.26495681203963756</v>
      </c>
      <c r="I235">
        <f t="shared" si="38"/>
        <v>-1.0883719140805657</v>
      </c>
      <c r="J235">
        <f t="shared" si="39"/>
        <v>1.0883719140805657</v>
      </c>
      <c r="K235">
        <f t="shared" si="40"/>
        <v>0.42170096587595468</v>
      </c>
      <c r="L235">
        <f t="shared" si="41"/>
        <v>0.57829903412404526</v>
      </c>
      <c r="M235">
        <f t="shared" si="42"/>
        <v>2.3713486117415123</v>
      </c>
      <c r="N235">
        <f t="shared" si="43"/>
        <v>1.729209182433979</v>
      </c>
    </row>
    <row r="236" spans="1:14" x14ac:dyDescent="0.25">
      <c r="A236" s="4">
        <f>IF('True_Odds_Calculator_2-way'!A237="","",'True_Odds_Calculator_2-way'!A237)</f>
        <v>2.4</v>
      </c>
      <c r="B236" s="4">
        <f>IF('True_Odds_Calculator_2-way'!B237="","",'True_Odds_Calculator_2-way'!B237)</f>
        <v>1.6</v>
      </c>
      <c r="C236" s="4">
        <f t="shared" si="33"/>
        <v>0.41666666666666669</v>
      </c>
      <c r="D236">
        <f t="shared" si="34"/>
        <v>0.625</v>
      </c>
      <c r="E236">
        <f t="shared" si="35"/>
        <v>4.1666666666666741E-2</v>
      </c>
      <c r="F236">
        <f t="shared" si="36"/>
        <v>-0.21875</v>
      </c>
      <c r="G236">
        <v>0</v>
      </c>
      <c r="H236">
        <f t="shared" si="37"/>
        <v>0.26041666666666669</v>
      </c>
      <c r="I236">
        <f t="shared" si="38"/>
        <v>-1.0910894511799618</v>
      </c>
      <c r="J236">
        <f t="shared" si="39"/>
        <v>1.0910894511799618</v>
      </c>
      <c r="K236">
        <f t="shared" si="40"/>
        <v>0.39564392373896001</v>
      </c>
      <c r="L236">
        <f t="shared" si="41"/>
        <v>0.60435607626104004</v>
      </c>
      <c r="M236">
        <f t="shared" si="42"/>
        <v>2.5275252316519468</v>
      </c>
      <c r="N236">
        <f t="shared" si="43"/>
        <v>1.6546536707079771</v>
      </c>
    </row>
    <row r="237" spans="1:14" x14ac:dyDescent="0.25">
      <c r="A237" s="4">
        <f>IF('True_Odds_Calculator_2-way'!A238="","",'True_Odds_Calculator_2-way'!A238)</f>
        <v>2.42</v>
      </c>
      <c r="B237" s="4">
        <f>IF('True_Odds_Calculator_2-way'!B238="","",'True_Odds_Calculator_2-way'!B238)</f>
        <v>1.59</v>
      </c>
      <c r="C237" s="4">
        <f t="shared" si="33"/>
        <v>0.41322314049586778</v>
      </c>
      <c r="D237">
        <f t="shared" si="34"/>
        <v>0.62893081761006286</v>
      </c>
      <c r="E237">
        <f t="shared" si="35"/>
        <v>4.21539581059307E-2</v>
      </c>
      <c r="F237">
        <f t="shared" si="36"/>
        <v>-0.21773480950153323</v>
      </c>
      <c r="G237">
        <v>0</v>
      </c>
      <c r="H237">
        <f t="shared" si="37"/>
        <v>0.25988876760746399</v>
      </c>
      <c r="I237">
        <f t="shared" si="38"/>
        <v>-1.0925210715205453</v>
      </c>
      <c r="J237">
        <f t="shared" si="39"/>
        <v>1.0925210715205453</v>
      </c>
      <c r="K237">
        <f t="shared" si="40"/>
        <v>0.39194476351796709</v>
      </c>
      <c r="L237">
        <f t="shared" si="41"/>
        <v>0.60805523648203263</v>
      </c>
      <c r="M237">
        <f t="shared" si="42"/>
        <v>2.5513799215591741</v>
      </c>
      <c r="N237">
        <f t="shared" si="43"/>
        <v>1.6445874321971223</v>
      </c>
    </row>
    <row r="238" spans="1:14" x14ac:dyDescent="0.25">
      <c r="A238" s="4">
        <f>IF('True_Odds_Calculator_2-way'!A239="","",'True_Odds_Calculator_2-way'!A239)</f>
        <v>2.35</v>
      </c>
      <c r="B238" s="4">
        <f>IF('True_Odds_Calculator_2-way'!B239="","",'True_Odds_Calculator_2-way'!B239)</f>
        <v>1.62</v>
      </c>
      <c r="C238" s="4">
        <f t="shared" si="33"/>
        <v>0.42553191489361702</v>
      </c>
      <c r="D238">
        <f t="shared" si="34"/>
        <v>0.61728395061728392</v>
      </c>
      <c r="E238">
        <f t="shared" si="35"/>
        <v>4.2815865510900997E-2</v>
      </c>
      <c r="F238">
        <f t="shared" si="36"/>
        <v>-0.21985815602836878</v>
      </c>
      <c r="G238">
        <v>0</v>
      </c>
      <c r="H238">
        <f t="shared" si="37"/>
        <v>0.26267402153926978</v>
      </c>
      <c r="I238">
        <f t="shared" si="38"/>
        <v>-1.0930430596399217</v>
      </c>
      <c r="J238">
        <f t="shared" si="39"/>
        <v>1.0930430596399217</v>
      </c>
      <c r="K238">
        <f t="shared" si="40"/>
        <v>0.40394115194330737</v>
      </c>
      <c r="L238">
        <f t="shared" si="41"/>
        <v>0.59605884805669263</v>
      </c>
      <c r="M238">
        <f t="shared" si="42"/>
        <v>2.4756081305138942</v>
      </c>
      <c r="N238">
        <f t="shared" si="43"/>
        <v>1.6776866969767514</v>
      </c>
    </row>
    <row r="239" spans="1:14" x14ac:dyDescent="0.25">
      <c r="A239" s="4">
        <f>IF('True_Odds_Calculator_2-way'!A240="","",'True_Odds_Calculator_2-way'!A240)</f>
        <v>2.3199999999999998</v>
      </c>
      <c r="B239" s="4">
        <f>IF('True_Odds_Calculator_2-way'!B240="","",'True_Odds_Calculator_2-way'!B240)</f>
        <v>1.63</v>
      </c>
      <c r="C239" s="4">
        <f t="shared" si="33"/>
        <v>0.43103448275862072</v>
      </c>
      <c r="D239">
        <f t="shared" si="34"/>
        <v>0.61349693251533743</v>
      </c>
      <c r="E239">
        <f t="shared" si="35"/>
        <v>4.4531415273958208E-2</v>
      </c>
      <c r="F239">
        <f t="shared" si="36"/>
        <v>-0.21990691770679072</v>
      </c>
      <c r="G239">
        <v>0</v>
      </c>
      <c r="H239">
        <f t="shared" si="37"/>
        <v>0.26443833298074892</v>
      </c>
      <c r="I239">
        <f t="shared" si="38"/>
        <v>-1.0965861582662817</v>
      </c>
      <c r="J239">
        <f t="shared" si="39"/>
        <v>1.0965861582662817</v>
      </c>
      <c r="K239">
        <f t="shared" si="40"/>
        <v>0.40858123074527514</v>
      </c>
      <c r="L239">
        <f t="shared" si="41"/>
        <v>0.59141876925472492</v>
      </c>
      <c r="M239">
        <f t="shared" si="42"/>
        <v>2.4474937289114918</v>
      </c>
      <c r="N239">
        <f t="shared" si="43"/>
        <v>1.6908492797077574</v>
      </c>
    </row>
    <row r="240" spans="1:14" x14ac:dyDescent="0.25">
      <c r="A240" s="4">
        <f>IF('True_Odds_Calculator_2-way'!A241="","",'True_Odds_Calculator_2-way'!A241)</f>
        <v>1.68</v>
      </c>
      <c r="B240" s="4">
        <f>IF('True_Odds_Calculator_2-way'!B241="","",'True_Odds_Calculator_2-way'!B241)</f>
        <v>2.1800000000000002</v>
      </c>
      <c r="C240" s="4">
        <f t="shared" si="33"/>
        <v>0.59523809523809523</v>
      </c>
      <c r="D240">
        <f t="shared" si="34"/>
        <v>0.4587155963302752</v>
      </c>
      <c r="E240">
        <f t="shared" si="35"/>
        <v>5.3953691568370488E-2</v>
      </c>
      <c r="F240">
        <f t="shared" si="36"/>
        <v>-0.21909130624726947</v>
      </c>
      <c r="G240">
        <v>0</v>
      </c>
      <c r="H240">
        <f t="shared" si="37"/>
        <v>0.27304499781564001</v>
      </c>
      <c r="I240">
        <f t="shared" si="38"/>
        <v>-1.1163607017227666</v>
      </c>
      <c r="J240">
        <f t="shared" si="39"/>
        <v>1.1163607017227666</v>
      </c>
      <c r="K240">
        <f t="shared" si="40"/>
        <v>0.5684643458753047</v>
      </c>
      <c r="L240">
        <f t="shared" si="41"/>
        <v>0.4315356541246953</v>
      </c>
      <c r="M240">
        <f t="shared" si="42"/>
        <v>1.7591252771714809</v>
      </c>
      <c r="N240">
        <f t="shared" si="43"/>
        <v>2.3173056280328646</v>
      </c>
    </row>
    <row r="241" spans="1:14" x14ac:dyDescent="0.25">
      <c r="A241" s="4">
        <f>IF('True_Odds_Calculator_2-way'!A242="","",'True_Odds_Calculator_2-way'!A242)</f>
        <v>1.98</v>
      </c>
      <c r="B241" s="4">
        <f>IF('True_Odds_Calculator_2-way'!B242="","",'True_Odds_Calculator_2-way'!B242)</f>
        <v>1.85</v>
      </c>
      <c r="C241" s="4">
        <f t="shared" si="33"/>
        <v>0.50505050505050508</v>
      </c>
      <c r="D241">
        <f t="shared" si="34"/>
        <v>0.54054054054054046</v>
      </c>
      <c r="E241">
        <f t="shared" si="35"/>
        <v>4.5591045591045543E-2</v>
      </c>
      <c r="F241">
        <f t="shared" si="36"/>
        <v>-0.22740922740922742</v>
      </c>
      <c r="G241">
        <v>0</v>
      </c>
      <c r="H241">
        <f t="shared" si="37"/>
        <v>0.27300027300027296</v>
      </c>
      <c r="I241">
        <f t="shared" si="38"/>
        <v>-1.0956642697819576</v>
      </c>
      <c r="J241">
        <f t="shared" si="39"/>
        <v>1.0956642697819576</v>
      </c>
      <c r="K241">
        <f t="shared" si="40"/>
        <v>0.48221797483362183</v>
      </c>
      <c r="L241">
        <f t="shared" si="41"/>
        <v>0.51778202516637828</v>
      </c>
      <c r="M241">
        <f t="shared" si="42"/>
        <v>2.0737509843863182</v>
      </c>
      <c r="N241">
        <f t="shared" si="43"/>
        <v>1.9313146293146641</v>
      </c>
    </row>
    <row r="242" spans="1:14" x14ac:dyDescent="0.25">
      <c r="A242" s="4">
        <f>IF('True_Odds_Calculator_2-way'!A243="","",'True_Odds_Calculator_2-way'!A243)</f>
        <v>2.38</v>
      </c>
      <c r="B242" s="4">
        <f>IF('True_Odds_Calculator_2-way'!B243="","",'True_Odds_Calculator_2-way'!B243)</f>
        <v>1.58</v>
      </c>
      <c r="C242" s="4">
        <f t="shared" si="33"/>
        <v>0.42016806722689076</v>
      </c>
      <c r="D242">
        <f t="shared" si="34"/>
        <v>0.63291139240506322</v>
      </c>
      <c r="E242">
        <f t="shared" si="35"/>
        <v>5.3079459631953929E-2</v>
      </c>
      <c r="F242">
        <f t="shared" si="36"/>
        <v>-0.21284969684076172</v>
      </c>
      <c r="G242">
        <v>0</v>
      </c>
      <c r="H242">
        <f t="shared" si="37"/>
        <v>0.26592915647271564</v>
      </c>
      <c r="I242">
        <f t="shared" si="38"/>
        <v>-1.1177545850247395</v>
      </c>
      <c r="J242">
        <f t="shared" si="39"/>
        <v>1.1177545850247395</v>
      </c>
      <c r="K242">
        <f t="shared" si="40"/>
        <v>0.39331346231725206</v>
      </c>
      <c r="L242">
        <f t="shared" si="41"/>
        <v>0.60668653768274794</v>
      </c>
      <c r="M242">
        <f t="shared" si="42"/>
        <v>2.5425013273341408</v>
      </c>
      <c r="N242">
        <f t="shared" si="43"/>
        <v>1.648297659314349</v>
      </c>
    </row>
    <row r="243" spans="1:14" x14ac:dyDescent="0.25">
      <c r="A243" s="4">
        <f>IF('True_Odds_Calculator_2-way'!A244="","",'True_Odds_Calculator_2-way'!A244)</f>
        <v>1.93</v>
      </c>
      <c r="B243" s="4">
        <f>IF('True_Odds_Calculator_2-way'!B244="","",'True_Odds_Calculator_2-way'!B244)</f>
        <v>1.88</v>
      </c>
      <c r="C243" s="4">
        <f t="shared" si="33"/>
        <v>0.5181347150259068</v>
      </c>
      <c r="D243">
        <f t="shared" si="34"/>
        <v>0.53191489361702127</v>
      </c>
      <c r="E243">
        <f t="shared" si="35"/>
        <v>5.0049608642928067E-2</v>
      </c>
      <c r="F243">
        <f t="shared" si="36"/>
        <v>-0.22555396317936283</v>
      </c>
      <c r="G243">
        <v>0</v>
      </c>
      <c r="H243">
        <f t="shared" si="37"/>
        <v>0.27560357182229084</v>
      </c>
      <c r="I243">
        <f t="shared" si="38"/>
        <v>-1.1053942207134546</v>
      </c>
      <c r="J243">
        <f t="shared" si="39"/>
        <v>1.1053942207134546</v>
      </c>
      <c r="K243">
        <f t="shared" si="40"/>
        <v>0.49309260463782639</v>
      </c>
      <c r="L243">
        <f t="shared" si="41"/>
        <v>0.50690739536217377</v>
      </c>
      <c r="M243">
        <f t="shared" si="42"/>
        <v>2.0280166252635121</v>
      </c>
      <c r="N243">
        <f t="shared" si="43"/>
        <v>1.97274691422784</v>
      </c>
    </row>
    <row r="244" spans="1:14" x14ac:dyDescent="0.25">
      <c r="A244" s="4">
        <f>IF('True_Odds_Calculator_2-way'!A245="","",'True_Odds_Calculator_2-way'!A245)</f>
        <v>1.88</v>
      </c>
      <c r="B244" s="4">
        <f>IF('True_Odds_Calculator_2-way'!B245="","",'True_Odds_Calculator_2-way'!B245)</f>
        <v>1.93</v>
      </c>
      <c r="C244" s="4">
        <f t="shared" si="33"/>
        <v>0.53191489361702127</v>
      </c>
      <c r="D244">
        <f t="shared" si="34"/>
        <v>0.5181347150259068</v>
      </c>
      <c r="E244">
        <f t="shared" si="35"/>
        <v>5.0049608642928067E-2</v>
      </c>
      <c r="F244">
        <f t="shared" si="36"/>
        <v>-0.22555396317936283</v>
      </c>
      <c r="G244">
        <v>0</v>
      </c>
      <c r="H244">
        <f t="shared" si="37"/>
        <v>0.27560357182229084</v>
      </c>
      <c r="I244">
        <f t="shared" si="38"/>
        <v>-1.1053942207134546</v>
      </c>
      <c r="J244">
        <f t="shared" si="39"/>
        <v>1.1053942207134546</v>
      </c>
      <c r="K244">
        <f t="shared" si="40"/>
        <v>0.50690739536217377</v>
      </c>
      <c r="L244">
        <f t="shared" si="41"/>
        <v>0.49309260463782639</v>
      </c>
      <c r="M244">
        <f t="shared" si="42"/>
        <v>1.97274691422784</v>
      </c>
      <c r="N244">
        <f t="shared" si="43"/>
        <v>2.0280166252635121</v>
      </c>
    </row>
    <row r="245" spans="1:14" x14ac:dyDescent="0.25">
      <c r="A245" s="4">
        <f>IF('True_Odds_Calculator_2-way'!A246="","",'True_Odds_Calculator_2-way'!A246)</f>
        <v>1.93</v>
      </c>
      <c r="B245" s="4">
        <f>IF('True_Odds_Calculator_2-way'!B246="","",'True_Odds_Calculator_2-way'!B246)</f>
        <v>1.89</v>
      </c>
      <c r="C245" s="4">
        <f t="shared" si="33"/>
        <v>0.5181347150259068</v>
      </c>
      <c r="D245">
        <f t="shared" si="34"/>
        <v>0.52910052910052918</v>
      </c>
      <c r="E245">
        <f t="shared" si="35"/>
        <v>4.7235244126436093E-2</v>
      </c>
      <c r="F245">
        <f t="shared" si="36"/>
        <v>-0.22691010773912312</v>
      </c>
      <c r="G245">
        <v>0</v>
      </c>
      <c r="H245">
        <f t="shared" si="37"/>
        <v>0.27414535186555922</v>
      </c>
      <c r="I245">
        <f t="shared" si="38"/>
        <v>-1.0991665980832535</v>
      </c>
      <c r="J245">
        <f t="shared" si="39"/>
        <v>1.0991665980832535</v>
      </c>
      <c r="K245">
        <f t="shared" si="40"/>
        <v>0.49450483083771163</v>
      </c>
      <c r="L245">
        <f t="shared" si="41"/>
        <v>0.50549516916228832</v>
      </c>
      <c r="M245">
        <f t="shared" si="42"/>
        <v>2.0222249362174249</v>
      </c>
      <c r="N245">
        <f t="shared" si="43"/>
        <v>1.9782582722940953</v>
      </c>
    </row>
    <row r="246" spans="1:14" x14ac:dyDescent="0.25">
      <c r="A246" s="4">
        <f>IF('True_Odds_Calculator_2-way'!A247="","",'True_Odds_Calculator_2-way'!A247)</f>
        <v>1.81</v>
      </c>
      <c r="B246" s="4">
        <f>IF('True_Odds_Calculator_2-way'!B247="","",'True_Odds_Calculator_2-way'!B247)</f>
        <v>2.02</v>
      </c>
      <c r="C246" s="4">
        <f t="shared" si="33"/>
        <v>0.5524861878453039</v>
      </c>
      <c r="D246">
        <f t="shared" si="34"/>
        <v>0.49504950495049505</v>
      </c>
      <c r="E246">
        <f t="shared" si="35"/>
        <v>4.7535692795798834E-2</v>
      </c>
      <c r="F246">
        <f t="shared" si="36"/>
        <v>-0.22597232098900499</v>
      </c>
      <c r="G246">
        <v>0</v>
      </c>
      <c r="H246">
        <f t="shared" si="37"/>
        <v>0.27350801378480388</v>
      </c>
      <c r="I246">
        <f t="shared" si="38"/>
        <v>-1.1001639366407492</v>
      </c>
      <c r="J246">
        <f t="shared" si="39"/>
        <v>1.1001639366407492</v>
      </c>
      <c r="K246">
        <f t="shared" si="40"/>
        <v>0.52878359784482387</v>
      </c>
      <c r="L246">
        <f t="shared" si="41"/>
        <v>0.47121640215517624</v>
      </c>
      <c r="M246">
        <f t="shared" si="42"/>
        <v>1.8911327886790064</v>
      </c>
      <c r="N246">
        <f t="shared" si="43"/>
        <v>2.1221672153735645</v>
      </c>
    </row>
    <row r="247" spans="1:14" x14ac:dyDescent="0.25">
      <c r="A247" s="4">
        <f>IF('True_Odds_Calculator_2-way'!A248="","",'True_Odds_Calculator_2-way'!A248)</f>
        <v>1.99</v>
      </c>
      <c r="B247" s="4">
        <f>IF('True_Odds_Calculator_2-way'!B248="","",'True_Odds_Calculator_2-way'!B248)</f>
        <v>1.83</v>
      </c>
      <c r="C247" s="4">
        <f t="shared" si="33"/>
        <v>0.50251256281407031</v>
      </c>
      <c r="D247">
        <f t="shared" si="34"/>
        <v>0.54644808743169393</v>
      </c>
      <c r="E247">
        <f t="shared" si="35"/>
        <v>4.8960650245764237E-2</v>
      </c>
      <c r="F247">
        <f t="shared" si="36"/>
        <v>-0.22563637861438346</v>
      </c>
      <c r="G247">
        <v>0</v>
      </c>
      <c r="H247">
        <f t="shared" si="37"/>
        <v>0.2745970288601477</v>
      </c>
      <c r="I247">
        <f t="shared" si="38"/>
        <v>-1.103172320535825</v>
      </c>
      <c r="J247">
        <f t="shared" si="39"/>
        <v>1.103172320535825</v>
      </c>
      <c r="K247">
        <f t="shared" si="40"/>
        <v>0.47797934865179792</v>
      </c>
      <c r="L247">
        <f t="shared" si="41"/>
        <v>0.52202065134820208</v>
      </c>
      <c r="M247">
        <f t="shared" si="42"/>
        <v>2.092140597330467</v>
      </c>
      <c r="N247">
        <f t="shared" si="43"/>
        <v>1.9156330260447352</v>
      </c>
    </row>
    <row r="248" spans="1:14" x14ac:dyDescent="0.25">
      <c r="A248" s="4">
        <f>IF('True_Odds_Calculator_2-way'!A249="","",'True_Odds_Calculator_2-way'!A249)</f>
        <v>2.54</v>
      </c>
      <c r="B248" s="4">
        <f>IF('True_Odds_Calculator_2-way'!B249="","",'True_Odds_Calculator_2-way'!B249)</f>
        <v>1.52</v>
      </c>
      <c r="C248" s="4">
        <f t="shared" si="33"/>
        <v>0.39370078740157477</v>
      </c>
      <c r="D248">
        <f t="shared" si="34"/>
        <v>0.65789473684210531</v>
      </c>
      <c r="E248">
        <f t="shared" si="35"/>
        <v>5.159552424368008E-2</v>
      </c>
      <c r="F248">
        <f t="shared" si="36"/>
        <v>-0.2074181516784086</v>
      </c>
      <c r="G248">
        <v>0</v>
      </c>
      <c r="H248">
        <f t="shared" si="37"/>
        <v>0.25901367592208868</v>
      </c>
      <c r="I248">
        <f t="shared" si="38"/>
        <v>-1.1174753906691854</v>
      </c>
      <c r="J248">
        <f t="shared" si="39"/>
        <v>1.1174753906691854</v>
      </c>
      <c r="K248">
        <f t="shared" si="40"/>
        <v>0.36752381651753308</v>
      </c>
      <c r="L248">
        <f t="shared" si="41"/>
        <v>0.63247618348246692</v>
      </c>
      <c r="M248">
        <f t="shared" si="42"/>
        <v>2.7209121016305455</v>
      </c>
      <c r="N248">
        <f t="shared" si="43"/>
        <v>1.5810872031479763</v>
      </c>
    </row>
    <row r="249" spans="1:14" x14ac:dyDescent="0.25">
      <c r="A249" s="4">
        <f>IF('True_Odds_Calculator_2-way'!A250="","",'True_Odds_Calculator_2-way'!A250)</f>
        <v>2.41</v>
      </c>
      <c r="B249" s="4">
        <f>IF('True_Odds_Calculator_2-way'!B250="","",'True_Odds_Calculator_2-way'!B250)</f>
        <v>1.56</v>
      </c>
      <c r="C249" s="4">
        <f t="shared" si="33"/>
        <v>0.41493775933609955</v>
      </c>
      <c r="D249">
        <f t="shared" si="34"/>
        <v>0.64102564102564097</v>
      </c>
      <c r="E249">
        <f t="shared" si="35"/>
        <v>5.5963400361740412E-2</v>
      </c>
      <c r="F249">
        <f t="shared" si="36"/>
        <v>-0.21002234280242593</v>
      </c>
      <c r="G249">
        <v>0</v>
      </c>
      <c r="H249">
        <f t="shared" si="37"/>
        <v>0.26598574316416634</v>
      </c>
      <c r="I249">
        <f t="shared" si="38"/>
        <v>-1.1253728415158588</v>
      </c>
      <c r="J249">
        <f t="shared" si="39"/>
        <v>1.1253728415158588</v>
      </c>
      <c r="K249">
        <f t="shared" si="40"/>
        <v>0.38658164195402656</v>
      </c>
      <c r="L249">
        <f t="shared" si="41"/>
        <v>0.61341835804597356</v>
      </c>
      <c r="M249">
        <f t="shared" si="42"/>
        <v>2.5867757065373604</v>
      </c>
      <c r="N249">
        <f t="shared" si="43"/>
        <v>1.6302087912488812</v>
      </c>
    </row>
    <row r="250" spans="1:14" x14ac:dyDescent="0.25">
      <c r="A250" s="4">
        <f>IF('True_Odds_Calculator_2-way'!A251="","",'True_Odds_Calculator_2-way'!A251)</f>
        <v>1.97</v>
      </c>
      <c r="B250" s="4">
        <f>IF('True_Odds_Calculator_2-way'!B251="","",'True_Odds_Calculator_2-way'!B251)</f>
        <v>1.93</v>
      </c>
      <c r="C250" s="4">
        <f t="shared" si="33"/>
        <v>0.50761421319796951</v>
      </c>
      <c r="D250">
        <f t="shared" si="34"/>
        <v>0.5181347150259068</v>
      </c>
      <c r="E250">
        <f t="shared" si="35"/>
        <v>2.5748928223876311E-2</v>
      </c>
      <c r="F250">
        <f t="shared" si="36"/>
        <v>-0.23726361747455349</v>
      </c>
      <c r="G250">
        <v>0</v>
      </c>
      <c r="H250">
        <f t="shared" si="37"/>
        <v>0.26301254569842986</v>
      </c>
      <c r="I250">
        <f t="shared" si="38"/>
        <v>-1.0528649266733445</v>
      </c>
      <c r="J250">
        <f t="shared" si="39"/>
        <v>1.0528649266733445</v>
      </c>
      <c r="K250">
        <f t="shared" si="40"/>
        <v>0.49473625880060179</v>
      </c>
      <c r="L250">
        <f t="shared" si="41"/>
        <v>0.50526374119939821</v>
      </c>
      <c r="M250">
        <f t="shared" si="42"/>
        <v>2.021278978873144</v>
      </c>
      <c r="N250">
        <f t="shared" si="43"/>
        <v>1.9791643818062103</v>
      </c>
    </row>
    <row r="251" spans="1:14" x14ac:dyDescent="0.25">
      <c r="A251" s="4">
        <f>IF('True_Odds_Calculator_2-way'!A252="","",'True_Odds_Calculator_2-way'!A252)</f>
        <v>1.66</v>
      </c>
      <c r="B251" s="4">
        <f>IF('True_Odds_Calculator_2-way'!B252="","",'True_Odds_Calculator_2-way'!B252)</f>
        <v>2.34</v>
      </c>
      <c r="C251" s="4">
        <f t="shared" si="33"/>
        <v>0.60240963855421692</v>
      </c>
      <c r="D251">
        <f t="shared" si="34"/>
        <v>0.42735042735042739</v>
      </c>
      <c r="E251">
        <f t="shared" si="35"/>
        <v>2.9760065904644417E-2</v>
      </c>
      <c r="F251">
        <f t="shared" si="36"/>
        <v>-0.22767995057151669</v>
      </c>
      <c r="G251">
        <v>0</v>
      </c>
      <c r="H251">
        <f t="shared" si="37"/>
        <v>0.2574400164761611</v>
      </c>
      <c r="I251">
        <f t="shared" si="38"/>
        <v>-1.0633485251477839</v>
      </c>
      <c r="J251">
        <f t="shared" si="39"/>
        <v>1.0633485251477839</v>
      </c>
      <c r="K251">
        <f t="shared" si="40"/>
        <v>0.58760965346955907</v>
      </c>
      <c r="L251">
        <f t="shared" si="41"/>
        <v>0.41239034653044082</v>
      </c>
      <c r="M251">
        <f t="shared" si="42"/>
        <v>1.7018100265975373</v>
      </c>
      <c r="N251">
        <f t="shared" si="43"/>
        <v>2.4248870236980302</v>
      </c>
    </row>
    <row r="252" spans="1:14" x14ac:dyDescent="0.25">
      <c r="A252" s="4">
        <f>IF('True_Odds_Calculator_2-way'!A253="","",'True_Odds_Calculator_2-way'!A253)</f>
        <v>2.06</v>
      </c>
      <c r="B252" s="4">
        <f>IF('True_Odds_Calculator_2-way'!B253="","",'True_Odds_Calculator_2-way'!B253)</f>
        <v>1.79</v>
      </c>
      <c r="C252" s="4">
        <f t="shared" si="33"/>
        <v>0.4854368932038835</v>
      </c>
      <c r="D252">
        <f t="shared" si="34"/>
        <v>0.55865921787709494</v>
      </c>
      <c r="E252">
        <f t="shared" si="35"/>
        <v>4.4096111080978329E-2</v>
      </c>
      <c r="F252">
        <f t="shared" si="36"/>
        <v>-0.22709768400499009</v>
      </c>
      <c r="G252">
        <v>0</v>
      </c>
      <c r="H252">
        <f t="shared" si="37"/>
        <v>0.27119379508596841</v>
      </c>
      <c r="I252">
        <f t="shared" si="38"/>
        <v>-1.0927819720786569</v>
      </c>
      <c r="J252">
        <f t="shared" si="39"/>
        <v>1.0927819720786569</v>
      </c>
      <c r="K252">
        <f t="shared" si="40"/>
        <v>0.46331712377284329</v>
      </c>
      <c r="L252">
        <f t="shared" si="41"/>
        <v>0.53668287622715694</v>
      </c>
      <c r="M252">
        <f t="shared" si="42"/>
        <v>2.1583488904033761</v>
      </c>
      <c r="N252">
        <f t="shared" si="43"/>
        <v>1.863297757942139</v>
      </c>
    </row>
    <row r="253" spans="1:14" x14ac:dyDescent="0.25">
      <c r="A253" s="4">
        <f>IF('True_Odds_Calculator_2-way'!A254="","",'True_Odds_Calculator_2-way'!A254)</f>
        <v>2.5</v>
      </c>
      <c r="B253" s="4">
        <f>IF('True_Odds_Calculator_2-way'!B254="","",'True_Odds_Calculator_2-way'!B254)</f>
        <v>1.56</v>
      </c>
      <c r="C253" s="4">
        <f t="shared" si="33"/>
        <v>0.4</v>
      </c>
      <c r="D253">
        <f t="shared" si="34"/>
        <v>0.64102564102564097</v>
      </c>
      <c r="E253">
        <f t="shared" si="35"/>
        <v>4.102564102564088E-2</v>
      </c>
      <c r="F253">
        <f t="shared" si="36"/>
        <v>-0.21538461538461551</v>
      </c>
      <c r="G253">
        <v>0</v>
      </c>
      <c r="H253">
        <f t="shared" si="37"/>
        <v>0.25641025641025639</v>
      </c>
      <c r="I253">
        <f t="shared" si="38"/>
        <v>-1.0910894511799616</v>
      </c>
      <c r="J253">
        <f t="shared" si="39"/>
        <v>1.0910894511799616</v>
      </c>
      <c r="K253">
        <f t="shared" si="40"/>
        <v>0.3792714244586895</v>
      </c>
      <c r="L253">
        <f t="shared" si="41"/>
        <v>0.62072857554131078</v>
      </c>
      <c r="M253">
        <f t="shared" si="42"/>
        <v>2.6366341767699417</v>
      </c>
      <c r="N253">
        <f t="shared" si="43"/>
        <v>1.6110100926607782</v>
      </c>
    </row>
    <row r="254" spans="1:14" x14ac:dyDescent="0.25">
      <c r="A254" s="4">
        <f>IF('True_Odds_Calculator_2-way'!A255="","",'True_Odds_Calculator_2-way'!A255)</f>
        <v>1.81</v>
      </c>
      <c r="B254" s="4">
        <f>IF('True_Odds_Calculator_2-way'!B255="","",'True_Odds_Calculator_2-way'!B255)</f>
        <v>2.0499999999999998</v>
      </c>
      <c r="C254" s="4">
        <f t="shared" si="33"/>
        <v>0.5524861878453039</v>
      </c>
      <c r="D254">
        <f t="shared" si="34"/>
        <v>0.48780487804878053</v>
      </c>
      <c r="E254">
        <f t="shared" si="35"/>
        <v>4.0291065894084488E-2</v>
      </c>
      <c r="F254">
        <f t="shared" si="36"/>
        <v>-0.22921439159142964</v>
      </c>
      <c r="G254">
        <v>0</v>
      </c>
      <c r="H254">
        <f t="shared" si="37"/>
        <v>0.26950545748551413</v>
      </c>
      <c r="I254">
        <f t="shared" si="38"/>
        <v>-1.0843334143872594</v>
      </c>
      <c r="J254">
        <f t="shared" si="39"/>
        <v>1.0843334143872594</v>
      </c>
      <c r="K254">
        <f t="shared" si="40"/>
        <v>0.53239346276515054</v>
      </c>
      <c r="L254">
        <f t="shared" si="41"/>
        <v>0.46760653723484941</v>
      </c>
      <c r="M254">
        <f t="shared" si="42"/>
        <v>1.8783100656536802</v>
      </c>
      <c r="N254">
        <f t="shared" si="43"/>
        <v>2.1385500851066221</v>
      </c>
    </row>
    <row r="255" spans="1:14" x14ac:dyDescent="0.25">
      <c r="A255" s="4">
        <f>IF('True_Odds_Calculator_2-way'!A256="","",'True_Odds_Calculator_2-way'!A256)</f>
        <v>2.1</v>
      </c>
      <c r="B255" s="4">
        <f>IF('True_Odds_Calculator_2-way'!B256="","",'True_Odds_Calculator_2-way'!B256)</f>
        <v>1.76</v>
      </c>
      <c r="C255" s="4">
        <f t="shared" si="33"/>
        <v>0.47619047619047616</v>
      </c>
      <c r="D255">
        <f t="shared" si="34"/>
        <v>0.56818181818181823</v>
      </c>
      <c r="E255">
        <f t="shared" si="35"/>
        <v>4.4372294372294396E-2</v>
      </c>
      <c r="F255">
        <f t="shared" si="36"/>
        <v>-0.22619047619047616</v>
      </c>
      <c r="G255">
        <v>0</v>
      </c>
      <c r="H255">
        <f t="shared" si="37"/>
        <v>0.27056277056277056</v>
      </c>
      <c r="I255">
        <f t="shared" si="38"/>
        <v>-1.0936965981495177</v>
      </c>
      <c r="J255">
        <f t="shared" si="39"/>
        <v>1.0936965981495177</v>
      </c>
      <c r="K255">
        <f t="shared" si="40"/>
        <v>0.45391281192057903</v>
      </c>
      <c r="L255">
        <f t="shared" si="41"/>
        <v>0.54608718807942114</v>
      </c>
      <c r="M255">
        <f t="shared" si="42"/>
        <v>2.2030662579644695</v>
      </c>
      <c r="N255">
        <f t="shared" si="43"/>
        <v>1.8312094145936331</v>
      </c>
    </row>
    <row r="256" spans="1:14" x14ac:dyDescent="0.25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1.65</v>
      </c>
      <c r="C256" s="4">
        <f t="shared" si="33"/>
        <v>0.43859649122807021</v>
      </c>
      <c r="D256">
        <f t="shared" si="34"/>
        <v>0.60606060606060608</v>
      </c>
      <c r="E256">
        <f t="shared" si="35"/>
        <v>4.4657097288676173E-2</v>
      </c>
      <c r="F256">
        <f t="shared" si="36"/>
        <v>-0.22115895800106333</v>
      </c>
      <c r="G256">
        <v>0</v>
      </c>
      <c r="H256">
        <f t="shared" si="37"/>
        <v>0.26581605528973951</v>
      </c>
      <c r="I256">
        <f t="shared" si="38"/>
        <v>-1.0963225241337864</v>
      </c>
      <c r="J256">
        <f t="shared" si="39"/>
        <v>1.0963225241337864</v>
      </c>
      <c r="K256">
        <f t="shared" si="40"/>
        <v>0.41609577790366731</v>
      </c>
      <c r="L256">
        <f t="shared" si="41"/>
        <v>0.58390422209633297</v>
      </c>
      <c r="M256">
        <f t="shared" si="42"/>
        <v>2.4032928308912465</v>
      </c>
      <c r="N256">
        <f t="shared" si="43"/>
        <v>1.7126096406869604</v>
      </c>
    </row>
    <row r="257" spans="1:14" x14ac:dyDescent="0.25">
      <c r="A257" s="4">
        <f>IF('True_Odds_Calculator_2-way'!A258="","",'True_Odds_Calculator_2-way'!A258)</f>
        <v>2.57</v>
      </c>
      <c r="B257" s="4">
        <f>IF('True_Odds_Calculator_2-way'!B258="","",'True_Odds_Calculator_2-way'!B258)</f>
        <v>1.53</v>
      </c>
      <c r="C257" s="4">
        <f t="shared" si="33"/>
        <v>0.38910505836575876</v>
      </c>
      <c r="D257">
        <f t="shared" si="34"/>
        <v>0.65359477124183007</v>
      </c>
      <c r="E257">
        <f t="shared" si="35"/>
        <v>4.2699829607588891E-2</v>
      </c>
      <c r="F257">
        <f t="shared" si="36"/>
        <v>-0.21161720200401812</v>
      </c>
      <c r="G257">
        <v>0</v>
      </c>
      <c r="H257">
        <f t="shared" si="37"/>
        <v>0.25431703161160701</v>
      </c>
      <c r="I257">
        <f t="shared" si="38"/>
        <v>-1.0962566453052482</v>
      </c>
      <c r="J257">
        <f t="shared" si="39"/>
        <v>1.0962566453052482</v>
      </c>
      <c r="K257">
        <f t="shared" si="40"/>
        <v>0.36749534092163155</v>
      </c>
      <c r="L257">
        <f t="shared" si="41"/>
        <v>0.6325046590783685</v>
      </c>
      <c r="M257">
        <f t="shared" si="42"/>
        <v>2.7211229331292399</v>
      </c>
      <c r="N257">
        <f t="shared" si="43"/>
        <v>1.5810160220117813</v>
      </c>
    </row>
    <row r="258" spans="1:14" x14ac:dyDescent="0.25">
      <c r="A258" s="4">
        <f>IF('True_Odds_Calculator_2-way'!A259="","",'True_Odds_Calculator_2-way'!A259)</f>
        <v>2.69</v>
      </c>
      <c r="B258" s="4">
        <f>IF('True_Odds_Calculator_2-way'!B259="","",'True_Odds_Calculator_2-way'!B259)</f>
        <v>1.49</v>
      </c>
      <c r="C258" s="4">
        <f t="shared" si="33"/>
        <v>0.37174721189591081</v>
      </c>
      <c r="D258">
        <f t="shared" si="34"/>
        <v>0.67114093959731547</v>
      </c>
      <c r="E258">
        <f t="shared" si="35"/>
        <v>4.2888151493226223E-2</v>
      </c>
      <c r="F258">
        <f t="shared" si="36"/>
        <v>-0.20660662159127763</v>
      </c>
      <c r="G258">
        <v>0</v>
      </c>
      <c r="H258">
        <f t="shared" si="37"/>
        <v>0.24949477308450391</v>
      </c>
      <c r="I258">
        <f t="shared" si="38"/>
        <v>-1.098901098901099</v>
      </c>
      <c r="J258">
        <f t="shared" si="39"/>
        <v>1.098901098901099</v>
      </c>
      <c r="K258">
        <f t="shared" si="40"/>
        <v>0.35000000000000003</v>
      </c>
      <c r="L258">
        <f t="shared" si="41"/>
        <v>0.65</v>
      </c>
      <c r="M258">
        <f t="shared" si="42"/>
        <v>2.8571428571428568</v>
      </c>
      <c r="N258">
        <f t="shared" si="43"/>
        <v>1.5384615384615383</v>
      </c>
    </row>
    <row r="259" spans="1:14" x14ac:dyDescent="0.25">
      <c r="A259" s="4">
        <f>IF('True_Odds_Calculator_2-way'!A260="","",'True_Odds_Calculator_2-way'!A260)</f>
        <v>2.19</v>
      </c>
      <c r="B259" s="4">
        <f>IF('True_Odds_Calculator_2-way'!B260="","",'True_Odds_Calculator_2-way'!B260)</f>
        <v>1.7</v>
      </c>
      <c r="C259" s="4">
        <f t="shared" ref="C259:C322" si="44">1/A259</f>
        <v>0.45662100456621008</v>
      </c>
      <c r="D259">
        <f t="shared" ref="D259:D322" si="45">1/B259</f>
        <v>0.58823529411764708</v>
      </c>
      <c r="E259">
        <f t="shared" ref="E259:E322" si="46">C259+D259-1</f>
        <v>4.485629868385721E-2</v>
      </c>
      <c r="F259">
        <f t="shared" ref="F259:F322" si="47">C259+D259-(C259*D259)-1</f>
        <v>-0.22374429223744285</v>
      </c>
      <c r="G259">
        <v>0</v>
      </c>
      <c r="H259">
        <f t="shared" ref="H259:H322" si="48">C259*D259</f>
        <v>0.26860059092130006</v>
      </c>
      <c r="I259">
        <f t="shared" ref="I259:I322" si="49">((-4*F259*H259)^0.5)/(2*F259)</f>
        <v>-1.0956642697819581</v>
      </c>
      <c r="J259">
        <f t="shared" ref="J259:J322" si="50">(-((-4*F259*H259)^0.5))/(2*F259)</f>
        <v>1.0956642697819581</v>
      </c>
      <c r="K259">
        <f t="shared" ref="K259:K322" si="51">IF(A259="","",(C259/($J259+C259-($J259*C259))))</f>
        <v>0.43405783005789961</v>
      </c>
      <c r="L259">
        <f t="shared" ref="L259:L322" si="52">IF(B259="","",(D259/($J259+D259-($J259*D259))))</f>
        <v>0.56594216994210034</v>
      </c>
      <c r="M259">
        <f t="shared" ref="M259:M322" si="53">IF(A259="","",1/K259)</f>
        <v>2.3038404810405297</v>
      </c>
      <c r="N259">
        <f t="shared" ref="N259:N322" si="54">IF(B259="","",1/L259)</f>
        <v>1.7669649888473706</v>
      </c>
    </row>
    <row r="260" spans="1:14" x14ac:dyDescent="0.25">
      <c r="A260" s="4">
        <f>IF('True_Odds_Calculator_2-way'!A261="","",'True_Odds_Calculator_2-way'!A261)</f>
        <v>2.74</v>
      </c>
      <c r="B260" s="4">
        <f>IF('True_Odds_Calculator_2-way'!B261="","",'True_Odds_Calculator_2-way'!B261)</f>
        <v>1.46</v>
      </c>
      <c r="C260" s="4">
        <f t="shared" si="44"/>
        <v>0.36496350364963503</v>
      </c>
      <c r="D260">
        <f t="shared" si="45"/>
        <v>0.68493150684931503</v>
      </c>
      <c r="E260">
        <f t="shared" si="46"/>
        <v>4.9895010498949954E-2</v>
      </c>
      <c r="F260">
        <f t="shared" si="47"/>
        <v>-0.20007999200080007</v>
      </c>
      <c r="G260">
        <v>0</v>
      </c>
      <c r="H260">
        <f t="shared" si="48"/>
        <v>0.24997500249975002</v>
      </c>
      <c r="I260">
        <f t="shared" si="49"/>
        <v>-1.1177545850247392</v>
      </c>
      <c r="J260">
        <f t="shared" si="50"/>
        <v>1.1177545850247392</v>
      </c>
      <c r="K260">
        <f t="shared" si="51"/>
        <v>0.33957091394828265</v>
      </c>
      <c r="L260">
        <f t="shared" si="52"/>
        <v>0.66042908605171768</v>
      </c>
      <c r="M260">
        <f t="shared" si="53"/>
        <v>2.9448929779430464</v>
      </c>
      <c r="N260">
        <f t="shared" si="54"/>
        <v>1.5141671091113797</v>
      </c>
    </row>
    <row r="261" spans="1:14" x14ac:dyDescent="0.25">
      <c r="A261" s="4">
        <f>IF('True_Odds_Calculator_2-way'!A262="","",'True_Odds_Calculator_2-way'!A262)</f>
        <v>2.37</v>
      </c>
      <c r="B261" s="4">
        <f>IF('True_Odds_Calculator_2-way'!B262="","",'True_Odds_Calculator_2-way'!B262)</f>
        <v>1.58</v>
      </c>
      <c r="C261" s="4">
        <f t="shared" si="44"/>
        <v>0.42194092827004215</v>
      </c>
      <c r="D261">
        <f t="shared" si="45"/>
        <v>0.63291139240506322</v>
      </c>
      <c r="E261">
        <f t="shared" si="46"/>
        <v>5.4852320675105481E-2</v>
      </c>
      <c r="F261">
        <f t="shared" si="47"/>
        <v>-0.21219889974897188</v>
      </c>
      <c r="G261">
        <v>0</v>
      </c>
      <c r="H261">
        <f t="shared" si="48"/>
        <v>0.26705122042407731</v>
      </c>
      <c r="I261">
        <f t="shared" si="49"/>
        <v>-1.1218265642117569</v>
      </c>
      <c r="J261">
        <f t="shared" si="50"/>
        <v>1.1218265642117569</v>
      </c>
      <c r="K261">
        <f t="shared" si="51"/>
        <v>0.39418150369957228</v>
      </c>
      <c r="L261">
        <f t="shared" si="52"/>
        <v>0.60581849630042783</v>
      </c>
      <c r="M261">
        <f t="shared" si="53"/>
        <v>2.5369023929701071</v>
      </c>
      <c r="N261">
        <f t="shared" si="54"/>
        <v>1.6506594072428187</v>
      </c>
    </row>
    <row r="262" spans="1:14" x14ac:dyDescent="0.25">
      <c r="A262" s="4">
        <f>IF('True_Odds_Calculator_2-way'!A263="","",'True_Odds_Calculator_2-way'!A263)</f>
        <v>2.48</v>
      </c>
      <c r="B262" s="4">
        <f>IF('True_Odds_Calculator_2-way'!B263="","",'True_Odds_Calculator_2-way'!B263)</f>
        <v>1.54</v>
      </c>
      <c r="C262" s="4">
        <f t="shared" si="44"/>
        <v>0.40322580645161293</v>
      </c>
      <c r="D262">
        <f t="shared" si="45"/>
        <v>0.64935064935064934</v>
      </c>
      <c r="E262">
        <f t="shared" si="46"/>
        <v>5.2576455802262334E-2</v>
      </c>
      <c r="F262">
        <f t="shared" si="47"/>
        <v>-0.2092584834520318</v>
      </c>
      <c r="G262">
        <v>0</v>
      </c>
      <c r="H262">
        <f t="shared" si="48"/>
        <v>0.26183493925429413</v>
      </c>
      <c r="I262">
        <f t="shared" si="49"/>
        <v>-1.1185934253567074</v>
      </c>
      <c r="J262">
        <f t="shared" si="50"/>
        <v>1.1185934253567074</v>
      </c>
      <c r="K262">
        <f t="shared" si="51"/>
        <v>0.37657432504795779</v>
      </c>
      <c r="L262">
        <f t="shared" si="52"/>
        <v>0.62342567495204215</v>
      </c>
      <c r="M262">
        <f t="shared" si="53"/>
        <v>2.6555182695279269</v>
      </c>
      <c r="N262">
        <f t="shared" si="54"/>
        <v>1.6040404496926219</v>
      </c>
    </row>
    <row r="263" spans="1:14" x14ac:dyDescent="0.25">
      <c r="A263" s="4">
        <f>IF('True_Odds_Calculator_2-way'!A264="","",'True_Odds_Calculator_2-way'!A264)</f>
        <v>2.2200000000000002</v>
      </c>
      <c r="B263" s="4">
        <f>IF('True_Odds_Calculator_2-way'!B264="","",'True_Odds_Calculator_2-way'!B264)</f>
        <v>1.73</v>
      </c>
      <c r="C263" s="4">
        <f t="shared" si="44"/>
        <v>0.4504504504504504</v>
      </c>
      <c r="D263">
        <f t="shared" si="45"/>
        <v>0.5780346820809249</v>
      </c>
      <c r="E263">
        <f t="shared" si="46"/>
        <v>2.8485132531375301E-2</v>
      </c>
      <c r="F263">
        <f t="shared" si="47"/>
        <v>-0.2318908503879602</v>
      </c>
      <c r="G263">
        <v>0</v>
      </c>
      <c r="H263">
        <f t="shared" si="48"/>
        <v>0.2603759829193355</v>
      </c>
      <c r="I263">
        <f t="shared" si="49"/>
        <v>-1.0596407579073905</v>
      </c>
      <c r="J263">
        <f t="shared" si="50"/>
        <v>1.0596407579073905</v>
      </c>
      <c r="K263">
        <f t="shared" si="51"/>
        <v>0.43615522243331045</v>
      </c>
      <c r="L263">
        <f t="shared" si="52"/>
        <v>0.56384477756668971</v>
      </c>
      <c r="M263">
        <f t="shared" si="53"/>
        <v>2.2927617246470167</v>
      </c>
      <c r="N263">
        <f t="shared" si="54"/>
        <v>1.7735377532723946</v>
      </c>
    </row>
    <row r="264" spans="1:14" x14ac:dyDescent="0.25">
      <c r="A264" s="4">
        <f>IF('True_Odds_Calculator_2-way'!A265="","",'True_Odds_Calculator_2-way'!A265)</f>
        <v>1.61</v>
      </c>
      <c r="B264" s="4">
        <f>IF('True_Odds_Calculator_2-way'!B265="","",'True_Odds_Calculator_2-way'!B265)</f>
        <v>2.44</v>
      </c>
      <c r="C264" s="4">
        <f t="shared" si="44"/>
        <v>0.6211180124223602</v>
      </c>
      <c r="D264">
        <f t="shared" si="45"/>
        <v>0.4098360655737705</v>
      </c>
      <c r="E264">
        <f t="shared" si="46"/>
        <v>3.0954077996130813E-2</v>
      </c>
      <c r="F264">
        <f t="shared" si="47"/>
        <v>-0.22360248447204967</v>
      </c>
      <c r="G264">
        <v>0</v>
      </c>
      <c r="H264">
        <f t="shared" si="48"/>
        <v>0.25455656246818043</v>
      </c>
      <c r="I264">
        <f t="shared" si="49"/>
        <v>-1.0669739994407998</v>
      </c>
      <c r="J264">
        <f t="shared" si="50"/>
        <v>1.0669739994407998</v>
      </c>
      <c r="K264">
        <f t="shared" si="51"/>
        <v>0.60574703480867642</v>
      </c>
      <c r="L264">
        <f t="shared" si="52"/>
        <v>0.39425296519132347</v>
      </c>
      <c r="M264">
        <f t="shared" si="53"/>
        <v>1.6508541396588881</v>
      </c>
      <c r="N264">
        <f t="shared" si="54"/>
        <v>2.5364425591947519</v>
      </c>
    </row>
    <row r="265" spans="1:14" x14ac:dyDescent="0.25">
      <c r="A265" s="4">
        <f>IF('True_Odds_Calculator_2-way'!A266="","",'True_Odds_Calculator_2-way'!A266)</f>
        <v>1.6</v>
      </c>
      <c r="B265" s="4">
        <f>IF('True_Odds_Calculator_2-way'!B266="","",'True_Odds_Calculator_2-way'!B266)</f>
        <v>2.46</v>
      </c>
      <c r="C265" s="4">
        <f t="shared" si="44"/>
        <v>0.625</v>
      </c>
      <c r="D265">
        <f t="shared" si="45"/>
        <v>0.4065040650406504</v>
      </c>
      <c r="E265">
        <f t="shared" si="46"/>
        <v>3.1504065040650397E-2</v>
      </c>
      <c r="F265">
        <f t="shared" si="47"/>
        <v>-0.22256097560975607</v>
      </c>
      <c r="G265">
        <v>0</v>
      </c>
      <c r="H265">
        <f t="shared" si="48"/>
        <v>0.25406504065040647</v>
      </c>
      <c r="I265">
        <f t="shared" si="49"/>
        <v>-1.0684346079267206</v>
      </c>
      <c r="J265">
        <f t="shared" si="50"/>
        <v>1.0684346079267206</v>
      </c>
      <c r="K265">
        <f t="shared" si="51"/>
        <v>0.60936195750720079</v>
      </c>
      <c r="L265">
        <f t="shared" si="52"/>
        <v>0.39063804249279904</v>
      </c>
      <c r="M265">
        <f t="shared" si="53"/>
        <v>1.6410607647560327</v>
      </c>
      <c r="N265">
        <f t="shared" si="54"/>
        <v>2.5599145275730124</v>
      </c>
    </row>
    <row r="266" spans="1:14" x14ac:dyDescent="0.25">
      <c r="A266" s="4">
        <f>IF('True_Odds_Calculator_2-way'!A267="","",'True_Odds_Calculator_2-way'!A267)</f>
        <v>2.5499999999999998</v>
      </c>
      <c r="B266" s="4">
        <f>IF('True_Odds_Calculator_2-way'!B267="","",'True_Odds_Calculator_2-way'!B267)</f>
        <v>1.55</v>
      </c>
      <c r="C266" s="4">
        <f t="shared" si="44"/>
        <v>0.39215686274509809</v>
      </c>
      <c r="D266">
        <f t="shared" si="45"/>
        <v>0.64516129032258063</v>
      </c>
      <c r="E266">
        <f t="shared" si="46"/>
        <v>3.7318153067678717E-2</v>
      </c>
      <c r="F266">
        <f t="shared" si="47"/>
        <v>-0.21568627450980393</v>
      </c>
      <c r="G266">
        <v>0</v>
      </c>
      <c r="H266">
        <f t="shared" si="48"/>
        <v>0.25300442757748265</v>
      </c>
      <c r="I266">
        <f t="shared" si="49"/>
        <v>-1.0830607221477648</v>
      </c>
      <c r="J266">
        <f t="shared" si="50"/>
        <v>1.0830607221477648</v>
      </c>
      <c r="K266">
        <f t="shared" si="51"/>
        <v>0.37330926563096944</v>
      </c>
      <c r="L266">
        <f t="shared" si="52"/>
        <v>0.62669073436903067</v>
      </c>
      <c r="M266">
        <f t="shared" si="53"/>
        <v>2.6787441193290351</v>
      </c>
      <c r="N266">
        <f t="shared" si="54"/>
        <v>1.5956833971812705</v>
      </c>
    </row>
    <row r="267" spans="1:14" x14ac:dyDescent="0.25">
      <c r="A267" s="4">
        <f>IF('True_Odds_Calculator_2-way'!A268="","",'True_Odds_Calculator_2-way'!A268)</f>
        <v>1.66</v>
      </c>
      <c r="B267" s="4">
        <f>IF('True_Odds_Calculator_2-way'!B268="","",'True_Odds_Calculator_2-way'!B268)</f>
        <v>2.3199999999999998</v>
      </c>
      <c r="C267" s="4">
        <f t="shared" si="44"/>
        <v>0.60240963855421692</v>
      </c>
      <c r="D267">
        <f t="shared" si="45"/>
        <v>0.43103448275862072</v>
      </c>
      <c r="E267">
        <f t="shared" si="46"/>
        <v>3.3444121312837582E-2</v>
      </c>
      <c r="F267">
        <f t="shared" si="47"/>
        <v>-0.22621520565018693</v>
      </c>
      <c r="G267">
        <v>0</v>
      </c>
      <c r="H267">
        <f t="shared" si="48"/>
        <v>0.25965932696302457</v>
      </c>
      <c r="I267">
        <f t="shared" si="49"/>
        <v>-1.0713739108887086</v>
      </c>
      <c r="J267">
        <f t="shared" si="50"/>
        <v>1.0713739108887086</v>
      </c>
      <c r="K267">
        <f t="shared" si="51"/>
        <v>0.58578643762690485</v>
      </c>
      <c r="L267">
        <f t="shared" si="52"/>
        <v>0.41421356237309498</v>
      </c>
      <c r="M267">
        <f t="shared" si="53"/>
        <v>1.7071067811865479</v>
      </c>
      <c r="N267">
        <f t="shared" si="54"/>
        <v>2.4142135623730954</v>
      </c>
    </row>
    <row r="268" spans="1:14" x14ac:dyDescent="0.25">
      <c r="A268" s="4">
        <f>IF('True_Odds_Calculator_2-way'!A269="","",'True_Odds_Calculator_2-way'!A269)</f>
        <v>1.64</v>
      </c>
      <c r="B268" s="4">
        <f>IF('True_Odds_Calculator_2-way'!B269="","",'True_Odds_Calculator_2-way'!B269)</f>
        <v>2.36</v>
      </c>
      <c r="C268" s="4">
        <f t="shared" si="44"/>
        <v>0.6097560975609756</v>
      </c>
      <c r="D268">
        <f t="shared" si="45"/>
        <v>0.42372881355932207</v>
      </c>
      <c r="E268">
        <f t="shared" si="46"/>
        <v>3.3484911120297722E-2</v>
      </c>
      <c r="F268">
        <f t="shared" si="47"/>
        <v>-0.22488631665977676</v>
      </c>
      <c r="G268">
        <v>0</v>
      </c>
      <c r="H268">
        <f t="shared" si="48"/>
        <v>0.25837122778007443</v>
      </c>
      <c r="I268">
        <f t="shared" si="49"/>
        <v>-1.0718661571406802</v>
      </c>
      <c r="J268">
        <f t="shared" si="50"/>
        <v>1.0718661571406802</v>
      </c>
      <c r="K268">
        <f t="shared" si="51"/>
        <v>0.59312180114548885</v>
      </c>
      <c r="L268">
        <f t="shared" si="52"/>
        <v>0.40687819885451121</v>
      </c>
      <c r="M268">
        <f t="shared" si="53"/>
        <v>1.6859943405700353</v>
      </c>
      <c r="N268">
        <f t="shared" si="54"/>
        <v>2.4577379737113252</v>
      </c>
    </row>
    <row r="269" spans="1:14" x14ac:dyDescent="0.25">
      <c r="A269" s="4">
        <f>IF('True_Odds_Calculator_2-way'!A270="","",'True_Odds_Calculator_2-way'!A270)</f>
        <v>1.81</v>
      </c>
      <c r="B269" s="4">
        <f>IF('True_Odds_Calculator_2-way'!B270="","",'True_Odds_Calculator_2-way'!B270)</f>
        <v>2.08</v>
      </c>
      <c r="C269" s="4">
        <f t="shared" si="44"/>
        <v>0.5524861878453039</v>
      </c>
      <c r="D269">
        <f t="shared" si="45"/>
        <v>0.48076923076923073</v>
      </c>
      <c r="E269">
        <f t="shared" si="46"/>
        <v>3.3255418614534626E-2</v>
      </c>
      <c r="F269">
        <f t="shared" si="47"/>
        <v>-0.23236294092647691</v>
      </c>
      <c r="G269">
        <v>0</v>
      </c>
      <c r="H269">
        <f t="shared" si="48"/>
        <v>0.26561835954101148</v>
      </c>
      <c r="I269">
        <f t="shared" si="49"/>
        <v>-1.0691671651659735</v>
      </c>
      <c r="J269">
        <f t="shared" si="50"/>
        <v>1.0691671651659735</v>
      </c>
      <c r="K269">
        <f t="shared" si="51"/>
        <v>0.5358983848622455</v>
      </c>
      <c r="L269">
        <f t="shared" si="52"/>
        <v>0.4641016151377545</v>
      </c>
      <c r="M269">
        <f t="shared" si="53"/>
        <v>1.8660254037844384</v>
      </c>
      <c r="N269">
        <f t="shared" si="54"/>
        <v>2.1547005383792519</v>
      </c>
    </row>
    <row r="270" spans="1:14" x14ac:dyDescent="0.25">
      <c r="A270" s="4">
        <f>IF('True_Odds_Calculator_2-way'!A271="","",'True_Odds_Calculator_2-way'!A271)</f>
        <v>2.11</v>
      </c>
      <c r="B270" s="4">
        <f>IF('True_Odds_Calculator_2-way'!B271="","",'True_Odds_Calculator_2-way'!B271)</f>
        <v>1.76</v>
      </c>
      <c r="C270" s="4">
        <f t="shared" si="44"/>
        <v>0.47393364928909953</v>
      </c>
      <c r="D270">
        <f t="shared" si="45"/>
        <v>0.56818181818181823</v>
      </c>
      <c r="E270">
        <f t="shared" si="46"/>
        <v>4.2115467470917878E-2</v>
      </c>
      <c r="F270">
        <f t="shared" si="47"/>
        <v>-0.22716501507970688</v>
      </c>
      <c r="G270">
        <v>0</v>
      </c>
      <c r="H270">
        <f t="shared" si="48"/>
        <v>0.26928048255062476</v>
      </c>
      <c r="I270">
        <f t="shared" si="49"/>
        <v>-1.0887588907733561</v>
      </c>
      <c r="J270">
        <f t="shared" si="50"/>
        <v>1.0887588907733561</v>
      </c>
      <c r="K270">
        <f t="shared" si="51"/>
        <v>0.45279142930400768</v>
      </c>
      <c r="L270">
        <f t="shared" si="52"/>
        <v>0.54720857069599227</v>
      </c>
      <c r="M270">
        <f t="shared" si="53"/>
        <v>2.208522368758425</v>
      </c>
      <c r="N270">
        <f t="shared" si="54"/>
        <v>1.82745675698775</v>
      </c>
    </row>
    <row r="271" spans="1:14" x14ac:dyDescent="0.25">
      <c r="A271" s="4">
        <f>IF('True_Odds_Calculator_2-way'!A272="","",'True_Odds_Calculator_2-way'!A272)</f>
        <v>1.95</v>
      </c>
      <c r="B271" s="4">
        <f>IF('True_Odds_Calculator_2-way'!B272="","",'True_Odds_Calculator_2-way'!B272)</f>
        <v>1.9</v>
      </c>
      <c r="C271" s="4">
        <f t="shared" si="44"/>
        <v>0.51282051282051289</v>
      </c>
      <c r="D271">
        <f t="shared" si="45"/>
        <v>0.52631578947368418</v>
      </c>
      <c r="E271">
        <f t="shared" si="46"/>
        <v>3.9136302294197067E-2</v>
      </c>
      <c r="F271">
        <f t="shared" si="47"/>
        <v>-0.23076923076923073</v>
      </c>
      <c r="G271">
        <v>0</v>
      </c>
      <c r="H271">
        <f t="shared" si="48"/>
        <v>0.26990553306342779</v>
      </c>
      <c r="I271">
        <f t="shared" si="49"/>
        <v>-1.0814761408717504</v>
      </c>
      <c r="J271">
        <f t="shared" si="50"/>
        <v>1.0814761408717504</v>
      </c>
      <c r="K271">
        <f t="shared" si="51"/>
        <v>0.49324200890692937</v>
      </c>
      <c r="L271">
        <f t="shared" si="52"/>
        <v>0.50675799109307063</v>
      </c>
      <c r="M271">
        <f t="shared" si="53"/>
        <v>2.0274023338281628</v>
      </c>
      <c r="N271">
        <f t="shared" si="54"/>
        <v>1.9733285267845753</v>
      </c>
    </row>
    <row r="272" spans="1:14" x14ac:dyDescent="0.25">
      <c r="A272" s="4">
        <f>IF('True_Odds_Calculator_2-way'!A273="","",'True_Odds_Calculator_2-way'!A273)</f>
        <v>2.4300000000000002</v>
      </c>
      <c r="B272" s="4">
        <f>IF('True_Odds_Calculator_2-way'!B273="","",'True_Odds_Calculator_2-way'!B273)</f>
        <v>1.58</v>
      </c>
      <c r="C272" s="4">
        <f t="shared" si="44"/>
        <v>0.41152263374485593</v>
      </c>
      <c r="D272">
        <f t="shared" si="45"/>
        <v>0.63291139240506322</v>
      </c>
      <c r="E272">
        <f t="shared" si="46"/>
        <v>4.4434026149919204E-2</v>
      </c>
      <c r="F272">
        <f t="shared" si="47"/>
        <v>-0.21602333697973641</v>
      </c>
      <c r="G272">
        <v>0</v>
      </c>
      <c r="H272">
        <f t="shared" si="48"/>
        <v>0.26045736312965562</v>
      </c>
      <c r="I272">
        <f t="shared" si="49"/>
        <v>-1.0980395534147549</v>
      </c>
      <c r="J272">
        <f t="shared" si="50"/>
        <v>1.0980395534147549</v>
      </c>
      <c r="K272">
        <f t="shared" si="51"/>
        <v>0.38907530070846807</v>
      </c>
      <c r="L272">
        <f t="shared" si="52"/>
        <v>0.61092469929153193</v>
      </c>
      <c r="M272">
        <f t="shared" si="53"/>
        <v>2.5701965613830993</v>
      </c>
      <c r="N272">
        <f t="shared" si="54"/>
        <v>1.636862940980558</v>
      </c>
    </row>
    <row r="273" spans="1:14" x14ac:dyDescent="0.25">
      <c r="A273" s="4">
        <f>IF('True_Odds_Calculator_2-way'!A274="","",'True_Odds_Calculator_2-way'!A274)</f>
        <v>1.93</v>
      </c>
      <c r="B273" s="4">
        <f>IF('True_Odds_Calculator_2-way'!B274="","",'True_Odds_Calculator_2-way'!B274)</f>
        <v>1.92</v>
      </c>
      <c r="C273" s="4">
        <f t="shared" si="44"/>
        <v>0.5181347150259068</v>
      </c>
      <c r="D273">
        <f t="shared" si="45"/>
        <v>0.52083333333333337</v>
      </c>
      <c r="E273">
        <f t="shared" si="46"/>
        <v>3.8968048359240282E-2</v>
      </c>
      <c r="F273">
        <f t="shared" si="47"/>
        <v>-0.23089378238341951</v>
      </c>
      <c r="G273">
        <v>0</v>
      </c>
      <c r="H273">
        <f t="shared" si="48"/>
        <v>0.26986183074265979</v>
      </c>
      <c r="I273">
        <f t="shared" si="49"/>
        <v>-1.0810968751610268</v>
      </c>
      <c r="J273">
        <f t="shared" si="50"/>
        <v>1.0810968751610268</v>
      </c>
      <c r="K273">
        <f t="shared" si="51"/>
        <v>0.49864863877742077</v>
      </c>
      <c r="L273">
        <f t="shared" si="52"/>
        <v>0.50135136122257906</v>
      </c>
      <c r="M273">
        <f t="shared" si="53"/>
        <v>2.0054200938997546</v>
      </c>
      <c r="N273">
        <f t="shared" si="54"/>
        <v>1.9946091251481448</v>
      </c>
    </row>
    <row r="274" spans="1:14" x14ac:dyDescent="0.25">
      <c r="A274" s="4">
        <f>IF('True_Odds_Calculator_2-way'!A275="","",'True_Odds_Calculator_2-way'!A275)</f>
        <v>1.96</v>
      </c>
      <c r="B274" s="4">
        <f>IF('True_Odds_Calculator_2-way'!B275="","",'True_Odds_Calculator_2-way'!B275)</f>
        <v>1.88</v>
      </c>
      <c r="C274" s="4">
        <f t="shared" si="44"/>
        <v>0.51020408163265307</v>
      </c>
      <c r="D274">
        <f t="shared" si="45"/>
        <v>0.53191489361702127</v>
      </c>
      <c r="E274">
        <f t="shared" si="46"/>
        <v>4.2118975249674229E-2</v>
      </c>
      <c r="F274">
        <f t="shared" si="47"/>
        <v>-0.22926617455492848</v>
      </c>
      <c r="G274">
        <v>0</v>
      </c>
      <c r="H274">
        <f t="shared" si="48"/>
        <v>0.27138514980460271</v>
      </c>
      <c r="I274">
        <f t="shared" si="49"/>
        <v>-1.0879853497231111</v>
      </c>
      <c r="J274">
        <f t="shared" si="50"/>
        <v>1.0879853497231111</v>
      </c>
      <c r="K274">
        <f t="shared" si="51"/>
        <v>0.48912529307605751</v>
      </c>
      <c r="L274">
        <f t="shared" si="52"/>
        <v>0.51087470692394266</v>
      </c>
      <c r="M274">
        <f t="shared" si="53"/>
        <v>2.0444659357341863</v>
      </c>
      <c r="N274">
        <f t="shared" si="54"/>
        <v>1.9574271077563381</v>
      </c>
    </row>
    <row r="275" spans="1:14" x14ac:dyDescent="0.25">
      <c r="A275" s="4">
        <f>IF('True_Odds_Calculator_2-way'!A276="","",'True_Odds_Calculator_2-way'!A276)</f>
        <v>2.04</v>
      </c>
      <c r="B275" s="4">
        <f>IF('True_Odds_Calculator_2-way'!B276="","",'True_Odds_Calculator_2-way'!B276)</f>
        <v>1.78</v>
      </c>
      <c r="C275" s="4">
        <f t="shared" si="44"/>
        <v>0.49019607843137253</v>
      </c>
      <c r="D275">
        <f t="shared" si="45"/>
        <v>0.5617977528089888</v>
      </c>
      <c r="E275">
        <f t="shared" si="46"/>
        <v>5.1993831240361388E-2</v>
      </c>
      <c r="F275">
        <f t="shared" si="47"/>
        <v>-0.22339722405816254</v>
      </c>
      <c r="G275">
        <v>0</v>
      </c>
      <c r="H275">
        <f t="shared" si="48"/>
        <v>0.27539105529852392</v>
      </c>
      <c r="I275">
        <f t="shared" si="49"/>
        <v>-1.1102889792108188</v>
      </c>
      <c r="J275">
        <f t="shared" si="50"/>
        <v>1.1102889792108188</v>
      </c>
      <c r="K275">
        <f t="shared" si="51"/>
        <v>0.4641016151377545</v>
      </c>
      <c r="L275">
        <f t="shared" si="52"/>
        <v>0.53589838486224539</v>
      </c>
      <c r="M275">
        <f t="shared" si="53"/>
        <v>2.1547005383792519</v>
      </c>
      <c r="N275">
        <f t="shared" si="54"/>
        <v>1.8660254037844388</v>
      </c>
    </row>
    <row r="276" spans="1:14" x14ac:dyDescent="0.25">
      <c r="A276" s="4">
        <f>IF('True_Odds_Calculator_2-way'!A277="","",'True_Odds_Calculator_2-way'!A277)</f>
        <v>2.2200000000000002</v>
      </c>
      <c r="B276" s="4">
        <f>IF('True_Odds_Calculator_2-way'!B277="","",'True_Odds_Calculator_2-way'!B277)</f>
        <v>1.66</v>
      </c>
      <c r="C276" s="4">
        <f t="shared" si="44"/>
        <v>0.4504504504504504</v>
      </c>
      <c r="D276">
        <f t="shared" si="45"/>
        <v>0.60240963855421692</v>
      </c>
      <c r="E276">
        <f t="shared" si="46"/>
        <v>5.2860089004667321E-2</v>
      </c>
      <c r="F276">
        <f t="shared" si="47"/>
        <v>-0.21849560403777268</v>
      </c>
      <c r="G276">
        <v>0</v>
      </c>
      <c r="H276">
        <f t="shared" si="48"/>
        <v>0.27135569304244</v>
      </c>
      <c r="I276">
        <f t="shared" si="49"/>
        <v>-1.114417996729983</v>
      </c>
      <c r="J276">
        <f t="shared" si="50"/>
        <v>1.114417996729983</v>
      </c>
      <c r="K276">
        <f t="shared" si="51"/>
        <v>0.42380244815532536</v>
      </c>
      <c r="L276">
        <f t="shared" si="52"/>
        <v>0.57619755184467469</v>
      </c>
      <c r="M276">
        <f t="shared" si="53"/>
        <v>2.3595899560105793</v>
      </c>
      <c r="N276">
        <f t="shared" si="54"/>
        <v>1.7355158778417885</v>
      </c>
    </row>
    <row r="277" spans="1:14" x14ac:dyDescent="0.25">
      <c r="A277" s="4">
        <f>IF('True_Odds_Calculator_2-way'!A278="","",'True_Odds_Calculator_2-way'!A278)</f>
        <v>1.98</v>
      </c>
      <c r="B277" s="4">
        <f>IF('True_Odds_Calculator_2-way'!B278="","",'True_Odds_Calculator_2-way'!B278)</f>
        <v>1.85</v>
      </c>
      <c r="C277" s="4">
        <f t="shared" si="44"/>
        <v>0.50505050505050508</v>
      </c>
      <c r="D277">
        <f t="shared" si="45"/>
        <v>0.54054054054054046</v>
      </c>
      <c r="E277">
        <f t="shared" si="46"/>
        <v>4.5591045591045543E-2</v>
      </c>
      <c r="F277">
        <f t="shared" si="47"/>
        <v>-0.22740922740922742</v>
      </c>
      <c r="G277">
        <v>0</v>
      </c>
      <c r="H277">
        <f t="shared" si="48"/>
        <v>0.27300027300027296</v>
      </c>
      <c r="I277">
        <f t="shared" si="49"/>
        <v>-1.0956642697819576</v>
      </c>
      <c r="J277">
        <f t="shared" si="50"/>
        <v>1.0956642697819576</v>
      </c>
      <c r="K277">
        <f t="shared" si="51"/>
        <v>0.48221797483362183</v>
      </c>
      <c r="L277">
        <f t="shared" si="52"/>
        <v>0.51778202516637828</v>
      </c>
      <c r="M277">
        <f t="shared" si="53"/>
        <v>2.0737509843863182</v>
      </c>
      <c r="N277">
        <f t="shared" si="54"/>
        <v>1.9313146293146641</v>
      </c>
    </row>
    <row r="278" spans="1:14" x14ac:dyDescent="0.25">
      <c r="A278" s="4">
        <f>IF('True_Odds_Calculator_2-way'!A279="","",'True_Odds_Calculator_2-way'!A279)</f>
        <v>1.88</v>
      </c>
      <c r="B278" s="4">
        <f>IF('True_Odds_Calculator_2-way'!B279="","",'True_Odds_Calculator_2-way'!B279)</f>
        <v>1.93</v>
      </c>
      <c r="C278" s="4">
        <f t="shared" si="44"/>
        <v>0.53191489361702127</v>
      </c>
      <c r="D278">
        <f t="shared" si="45"/>
        <v>0.5181347150259068</v>
      </c>
      <c r="E278">
        <f t="shared" si="46"/>
        <v>5.0049608642928067E-2</v>
      </c>
      <c r="F278">
        <f t="shared" si="47"/>
        <v>-0.22555396317936283</v>
      </c>
      <c r="G278">
        <v>0</v>
      </c>
      <c r="H278">
        <f t="shared" si="48"/>
        <v>0.27560357182229084</v>
      </c>
      <c r="I278">
        <f t="shared" si="49"/>
        <v>-1.1053942207134546</v>
      </c>
      <c r="J278">
        <f t="shared" si="50"/>
        <v>1.1053942207134546</v>
      </c>
      <c r="K278">
        <f t="shared" si="51"/>
        <v>0.50690739536217377</v>
      </c>
      <c r="L278">
        <f t="shared" si="52"/>
        <v>0.49309260463782639</v>
      </c>
      <c r="M278">
        <f t="shared" si="53"/>
        <v>1.97274691422784</v>
      </c>
      <c r="N278">
        <f t="shared" si="54"/>
        <v>2.0280166252635121</v>
      </c>
    </row>
    <row r="279" spans="1:14" x14ac:dyDescent="0.25">
      <c r="A279" s="4">
        <f>IF('True_Odds_Calculator_2-way'!A280="","",'True_Odds_Calculator_2-way'!A280)</f>
        <v>1.86</v>
      </c>
      <c r="B279" s="4">
        <f>IF('True_Odds_Calculator_2-way'!B280="","",'True_Odds_Calculator_2-way'!B280)</f>
        <v>1.96</v>
      </c>
      <c r="C279" s="4">
        <f t="shared" si="44"/>
        <v>0.5376344086021505</v>
      </c>
      <c r="D279">
        <f t="shared" si="45"/>
        <v>0.51020408163265307</v>
      </c>
      <c r="E279">
        <f t="shared" si="46"/>
        <v>4.7838490234803466E-2</v>
      </c>
      <c r="F279">
        <f t="shared" si="47"/>
        <v>-0.22646477946017129</v>
      </c>
      <c r="G279">
        <v>0</v>
      </c>
      <c r="H279">
        <f t="shared" si="48"/>
        <v>0.27430326969497476</v>
      </c>
      <c r="I279">
        <f t="shared" si="49"/>
        <v>-1.1005636329070294</v>
      </c>
      <c r="J279">
        <f t="shared" si="50"/>
        <v>1.1005636329070294</v>
      </c>
      <c r="K279">
        <f t="shared" si="51"/>
        <v>0.51374664671956227</v>
      </c>
      <c r="L279">
        <f t="shared" si="52"/>
        <v>0.48625335328043789</v>
      </c>
      <c r="M279">
        <f t="shared" si="53"/>
        <v>1.9464847243000454</v>
      </c>
      <c r="N279">
        <f t="shared" si="54"/>
        <v>2.0565410875907482</v>
      </c>
    </row>
    <row r="280" spans="1:14" x14ac:dyDescent="0.25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2.11</v>
      </c>
      <c r="C280" s="4">
        <f t="shared" si="44"/>
        <v>0.58823529411764708</v>
      </c>
      <c r="D280">
        <f t="shared" si="45"/>
        <v>0.47393364928909953</v>
      </c>
      <c r="E280">
        <f t="shared" si="46"/>
        <v>6.2168943406746724E-2</v>
      </c>
      <c r="F280">
        <f t="shared" si="47"/>
        <v>-0.21661555617507655</v>
      </c>
      <c r="G280">
        <v>0</v>
      </c>
      <c r="H280">
        <f t="shared" si="48"/>
        <v>0.27878449958182328</v>
      </c>
      <c r="I280">
        <f t="shared" si="49"/>
        <v>-1.13446079130188</v>
      </c>
      <c r="J280">
        <f t="shared" si="50"/>
        <v>1.13446079130188</v>
      </c>
      <c r="K280">
        <f t="shared" si="51"/>
        <v>0.55737552477668162</v>
      </c>
      <c r="L280">
        <f t="shared" si="52"/>
        <v>0.44262447522331827</v>
      </c>
      <c r="M280">
        <f t="shared" si="53"/>
        <v>1.7941225539113159</v>
      </c>
      <c r="N280">
        <f t="shared" si="54"/>
        <v>2.2592514783450866</v>
      </c>
    </row>
    <row r="281" spans="1:14" x14ac:dyDescent="0.25">
      <c r="A281" s="4">
        <f>IF('True_Odds_Calculator_2-way'!A282="","",'True_Odds_Calculator_2-way'!A282)</f>
        <v>1.88</v>
      </c>
      <c r="B281" s="4">
        <f>IF('True_Odds_Calculator_2-way'!B282="","",'True_Odds_Calculator_2-way'!B282)</f>
        <v>1.93</v>
      </c>
      <c r="C281" s="4">
        <f t="shared" si="44"/>
        <v>0.53191489361702127</v>
      </c>
      <c r="D281">
        <f t="shared" si="45"/>
        <v>0.5181347150259068</v>
      </c>
      <c r="E281">
        <f t="shared" si="46"/>
        <v>5.0049608642928067E-2</v>
      </c>
      <c r="F281">
        <f t="shared" si="47"/>
        <v>-0.22555396317936283</v>
      </c>
      <c r="G281">
        <v>0</v>
      </c>
      <c r="H281">
        <f t="shared" si="48"/>
        <v>0.27560357182229084</v>
      </c>
      <c r="I281">
        <f t="shared" si="49"/>
        <v>-1.1053942207134546</v>
      </c>
      <c r="J281">
        <f t="shared" si="50"/>
        <v>1.1053942207134546</v>
      </c>
      <c r="K281">
        <f t="shared" si="51"/>
        <v>0.50690739536217377</v>
      </c>
      <c r="L281">
        <f t="shared" si="52"/>
        <v>0.49309260463782639</v>
      </c>
      <c r="M281">
        <f t="shared" si="53"/>
        <v>1.97274691422784</v>
      </c>
      <c r="N281">
        <f t="shared" si="54"/>
        <v>2.0280166252635121</v>
      </c>
    </row>
    <row r="282" spans="1:14" x14ac:dyDescent="0.25">
      <c r="A282" s="4">
        <f>IF('True_Odds_Calculator_2-way'!A283="","",'True_Odds_Calculator_2-way'!A283)</f>
        <v>2.2000000000000002</v>
      </c>
      <c r="B282" s="4">
        <f>IF('True_Odds_Calculator_2-way'!B283="","",'True_Odds_Calculator_2-way'!B283)</f>
        <v>1.74</v>
      </c>
      <c r="C282" s="4">
        <f t="shared" si="44"/>
        <v>0.45454545454545453</v>
      </c>
      <c r="D282">
        <f t="shared" si="45"/>
        <v>0.57471264367816088</v>
      </c>
      <c r="E282">
        <f t="shared" si="46"/>
        <v>2.925809822361547E-2</v>
      </c>
      <c r="F282">
        <f t="shared" si="47"/>
        <v>-0.23197492163009403</v>
      </c>
      <c r="G282">
        <v>0</v>
      </c>
      <c r="H282">
        <f t="shared" si="48"/>
        <v>0.2612330198537095</v>
      </c>
      <c r="I282">
        <f t="shared" si="49"/>
        <v>-1.0611908999450221</v>
      </c>
      <c r="J282">
        <f t="shared" si="50"/>
        <v>1.0611908999450221</v>
      </c>
      <c r="K282">
        <f t="shared" si="51"/>
        <v>0.43986417206778194</v>
      </c>
      <c r="L282">
        <f t="shared" si="52"/>
        <v>0.56013582793221794</v>
      </c>
      <c r="M282">
        <f t="shared" si="53"/>
        <v>2.2734290799340271</v>
      </c>
      <c r="N282">
        <f t="shared" si="54"/>
        <v>1.7852812659593167</v>
      </c>
    </row>
    <row r="283" spans="1:14" x14ac:dyDescent="0.25">
      <c r="A283" s="4">
        <f>IF('True_Odds_Calculator_2-way'!A284="","",'True_Odds_Calculator_2-way'!A284)</f>
        <v>2.61</v>
      </c>
      <c r="B283" s="4">
        <f>IF('True_Odds_Calculator_2-way'!B284="","",'True_Odds_Calculator_2-way'!B284)</f>
        <v>1.55</v>
      </c>
      <c r="C283" s="4">
        <f t="shared" si="44"/>
        <v>0.38314176245210729</v>
      </c>
      <c r="D283">
        <f t="shared" si="45"/>
        <v>0.64516129032258063</v>
      </c>
      <c r="E283">
        <f t="shared" si="46"/>
        <v>2.830305277468792E-2</v>
      </c>
      <c r="F283">
        <f t="shared" si="47"/>
        <v>-0.21888518106538135</v>
      </c>
      <c r="G283">
        <v>0</v>
      </c>
      <c r="H283">
        <f t="shared" si="48"/>
        <v>0.24718823384006922</v>
      </c>
      <c r="I283">
        <f t="shared" si="49"/>
        <v>-1.0626878549845029</v>
      </c>
      <c r="J283">
        <f t="shared" si="50"/>
        <v>1.0626878549845029</v>
      </c>
      <c r="K283">
        <f t="shared" si="51"/>
        <v>0.36887744866865801</v>
      </c>
      <c r="L283">
        <f t="shared" si="52"/>
        <v>0.63112255133134187</v>
      </c>
      <c r="M283">
        <f t="shared" si="53"/>
        <v>2.7109274465250492</v>
      </c>
      <c r="N283">
        <f t="shared" si="54"/>
        <v>1.5844783202414772</v>
      </c>
    </row>
    <row r="284" spans="1:14" x14ac:dyDescent="0.25">
      <c r="A284" s="4">
        <f>IF('True_Odds_Calculator_2-way'!A285="","",'True_Odds_Calculator_2-way'!A285)</f>
        <v>2.23</v>
      </c>
      <c r="B284" s="4">
        <f>IF('True_Odds_Calculator_2-way'!B285="","",'True_Odds_Calculator_2-way'!B285)</f>
        <v>1.72</v>
      </c>
      <c r="C284" s="4">
        <f t="shared" si="44"/>
        <v>0.44843049327354262</v>
      </c>
      <c r="D284">
        <f t="shared" si="45"/>
        <v>0.58139534883720934</v>
      </c>
      <c r="E284">
        <f t="shared" si="46"/>
        <v>2.982584211075201E-2</v>
      </c>
      <c r="F284">
        <f t="shared" si="47"/>
        <v>-0.23088956095526114</v>
      </c>
      <c r="G284">
        <v>0</v>
      </c>
      <c r="H284">
        <f t="shared" si="48"/>
        <v>0.26071540306601315</v>
      </c>
      <c r="I284">
        <f t="shared" si="49"/>
        <v>-1.0626278551055641</v>
      </c>
      <c r="J284">
        <f t="shared" si="50"/>
        <v>1.0626278551055641</v>
      </c>
      <c r="K284">
        <f t="shared" si="51"/>
        <v>0.43345731074801436</v>
      </c>
      <c r="L284">
        <f t="shared" si="52"/>
        <v>0.56654268925198559</v>
      </c>
      <c r="M284">
        <f t="shared" si="53"/>
        <v>2.3070322617798436</v>
      </c>
      <c r="N284">
        <f t="shared" si="54"/>
        <v>1.7650920556760061</v>
      </c>
    </row>
    <row r="285" spans="1:14" x14ac:dyDescent="0.25">
      <c r="A285" s="4">
        <f>IF('True_Odds_Calculator_2-way'!A286="","",'True_Odds_Calculator_2-way'!A286)</f>
        <v>1.61</v>
      </c>
      <c r="B285" s="4">
        <f>IF('True_Odds_Calculator_2-way'!B286="","",'True_Odds_Calculator_2-way'!B286)</f>
        <v>2.44</v>
      </c>
      <c r="C285" s="4">
        <f t="shared" si="44"/>
        <v>0.6211180124223602</v>
      </c>
      <c r="D285">
        <f t="shared" si="45"/>
        <v>0.4098360655737705</v>
      </c>
      <c r="E285">
        <f t="shared" si="46"/>
        <v>3.0954077996130813E-2</v>
      </c>
      <c r="F285">
        <f t="shared" si="47"/>
        <v>-0.22360248447204967</v>
      </c>
      <c r="G285">
        <v>0</v>
      </c>
      <c r="H285">
        <f t="shared" si="48"/>
        <v>0.25455656246818043</v>
      </c>
      <c r="I285">
        <f t="shared" si="49"/>
        <v>-1.0669739994407998</v>
      </c>
      <c r="J285">
        <f t="shared" si="50"/>
        <v>1.0669739994407998</v>
      </c>
      <c r="K285">
        <f t="shared" si="51"/>
        <v>0.60574703480867642</v>
      </c>
      <c r="L285">
        <f t="shared" si="52"/>
        <v>0.39425296519132347</v>
      </c>
      <c r="M285">
        <f t="shared" si="53"/>
        <v>1.6508541396588881</v>
      </c>
      <c r="N285">
        <f t="shared" si="54"/>
        <v>2.5364425591947519</v>
      </c>
    </row>
    <row r="286" spans="1:14" x14ac:dyDescent="0.25">
      <c r="A286" s="4">
        <f>IF('True_Odds_Calculator_2-way'!A287="","",'True_Odds_Calculator_2-way'!A287)</f>
        <v>2.91</v>
      </c>
      <c r="B286" s="4">
        <f>IF('True_Odds_Calculator_2-way'!B287="","",'True_Odds_Calculator_2-way'!B287)</f>
        <v>1.43</v>
      </c>
      <c r="C286" s="4">
        <f t="shared" si="44"/>
        <v>0.3436426116838488</v>
      </c>
      <c r="D286">
        <f t="shared" si="45"/>
        <v>0.69930069930069938</v>
      </c>
      <c r="E286">
        <f t="shared" si="46"/>
        <v>4.2943310984548067E-2</v>
      </c>
      <c r="F286">
        <f t="shared" si="47"/>
        <v>-0.19736620767548607</v>
      </c>
      <c r="G286">
        <v>0</v>
      </c>
      <c r="H286">
        <f t="shared" si="48"/>
        <v>0.24030951866003414</v>
      </c>
      <c r="I286">
        <f t="shared" si="49"/>
        <v>-1.10344092836073</v>
      </c>
      <c r="J286">
        <f t="shared" si="50"/>
        <v>1.10344092836073</v>
      </c>
      <c r="K286">
        <f t="shared" si="51"/>
        <v>0.32179461788018088</v>
      </c>
      <c r="L286">
        <f t="shared" si="52"/>
        <v>0.67820538211981918</v>
      </c>
      <c r="M286">
        <f t="shared" si="53"/>
        <v>3.1075721731689949</v>
      </c>
      <c r="N286">
        <f t="shared" si="54"/>
        <v>1.4744795991951138</v>
      </c>
    </row>
    <row r="287" spans="1:14" x14ac:dyDescent="0.25">
      <c r="A287" s="4">
        <f>IF('True_Odds_Calculator_2-way'!A288="","",'True_Odds_Calculator_2-way'!A288)</f>
        <v>2.76</v>
      </c>
      <c r="B287" s="4">
        <f>IF('True_Odds_Calculator_2-way'!B288="","",'True_Odds_Calculator_2-way'!B288)</f>
        <v>1.48</v>
      </c>
      <c r="C287" s="4">
        <f t="shared" si="44"/>
        <v>0.3623188405797102</v>
      </c>
      <c r="D287">
        <f t="shared" si="45"/>
        <v>0.67567567567567566</v>
      </c>
      <c r="E287">
        <f t="shared" si="46"/>
        <v>3.7994516255385857E-2</v>
      </c>
      <c r="F287">
        <f t="shared" si="47"/>
        <v>-0.20681551116333718</v>
      </c>
      <c r="G287">
        <v>0</v>
      </c>
      <c r="H287">
        <f t="shared" si="48"/>
        <v>0.2448100274187231</v>
      </c>
      <c r="I287">
        <f t="shared" si="49"/>
        <v>-1.0879853497231118</v>
      </c>
      <c r="J287">
        <f t="shared" si="50"/>
        <v>1.0879853497231118</v>
      </c>
      <c r="K287">
        <f t="shared" si="51"/>
        <v>0.34307033081725358</v>
      </c>
      <c r="L287">
        <f t="shared" si="52"/>
        <v>0.65692966918274631</v>
      </c>
      <c r="M287">
        <f t="shared" si="53"/>
        <v>2.9148542155126762</v>
      </c>
      <c r="N287">
        <f t="shared" si="54"/>
        <v>1.5222329678670938</v>
      </c>
    </row>
    <row r="288" spans="1:14" x14ac:dyDescent="0.25">
      <c r="A288" s="4">
        <f>IF('True_Odds_Calculator_2-way'!A289="","",'True_Odds_Calculator_2-way'!A289)</f>
        <v>2.04</v>
      </c>
      <c r="B288" s="4">
        <f>IF('True_Odds_Calculator_2-way'!B289="","",'True_Odds_Calculator_2-way'!B289)</f>
        <v>1.84</v>
      </c>
      <c r="C288" s="4">
        <f t="shared" si="44"/>
        <v>0.49019607843137253</v>
      </c>
      <c r="D288">
        <f t="shared" si="45"/>
        <v>0.54347826086956519</v>
      </c>
      <c r="E288">
        <f t="shared" si="46"/>
        <v>3.3674339300937772E-2</v>
      </c>
      <c r="F288">
        <f t="shared" si="47"/>
        <v>-0.23273657289002547</v>
      </c>
      <c r="G288">
        <v>0</v>
      </c>
      <c r="H288">
        <f t="shared" si="48"/>
        <v>0.2664109121909633</v>
      </c>
      <c r="I288">
        <f t="shared" si="49"/>
        <v>-1.0699012312772824</v>
      </c>
      <c r="J288">
        <f t="shared" si="50"/>
        <v>1.0699012312772824</v>
      </c>
      <c r="K288">
        <f t="shared" si="51"/>
        <v>0.47332857821916891</v>
      </c>
      <c r="L288">
        <f t="shared" si="52"/>
        <v>0.52667142178083093</v>
      </c>
      <c r="M288">
        <f t="shared" si="53"/>
        <v>2.1126972805283741</v>
      </c>
      <c r="N288">
        <f t="shared" si="54"/>
        <v>1.8987170342729172</v>
      </c>
    </row>
    <row r="289" spans="1:14" x14ac:dyDescent="0.25">
      <c r="A289" s="4">
        <f>IF('True_Odds_Calculator_2-way'!A290="","",'True_Odds_Calculator_2-way'!A290)</f>
        <v>2.62</v>
      </c>
      <c r="B289" s="4">
        <f>IF('True_Odds_Calculator_2-way'!B290="","",'True_Odds_Calculator_2-way'!B290)</f>
        <v>1.52</v>
      </c>
      <c r="C289" s="4">
        <f t="shared" si="44"/>
        <v>0.38167938931297707</v>
      </c>
      <c r="D289">
        <f t="shared" si="45"/>
        <v>0.65789473684210531</v>
      </c>
      <c r="E289">
        <f t="shared" si="46"/>
        <v>3.9574126155082379E-2</v>
      </c>
      <c r="F289">
        <f t="shared" si="47"/>
        <v>-0.21153073523503418</v>
      </c>
      <c r="G289">
        <v>0</v>
      </c>
      <c r="H289">
        <f t="shared" si="48"/>
        <v>0.25110486139011651</v>
      </c>
      <c r="I289">
        <f t="shared" si="49"/>
        <v>-1.0895340841010224</v>
      </c>
      <c r="J289">
        <f t="shared" si="50"/>
        <v>1.0895340841010224</v>
      </c>
      <c r="K289">
        <f t="shared" si="51"/>
        <v>0.36165773858791023</v>
      </c>
      <c r="L289">
        <f t="shared" si="52"/>
        <v>0.63834226141208994</v>
      </c>
      <c r="M289">
        <f t="shared" si="53"/>
        <v>2.7650452162436565</v>
      </c>
      <c r="N289">
        <f t="shared" si="54"/>
        <v>1.5665577237325312</v>
      </c>
    </row>
    <row r="290" spans="1:14" x14ac:dyDescent="0.25">
      <c r="A290" s="4">
        <f>IF('True_Odds_Calculator_2-way'!A291="","",'True_Odds_Calculator_2-way'!A291)</f>
        <v>2.0699999999999998</v>
      </c>
      <c r="B290" s="4">
        <f>IF('True_Odds_Calculator_2-way'!B291="","",'True_Odds_Calculator_2-way'!B291)</f>
        <v>1.83</v>
      </c>
      <c r="C290" s="4">
        <f t="shared" si="44"/>
        <v>0.48309178743961356</v>
      </c>
      <c r="D290">
        <f t="shared" si="45"/>
        <v>0.54644808743169393</v>
      </c>
      <c r="E290">
        <f t="shared" si="46"/>
        <v>2.9539874871307603E-2</v>
      </c>
      <c r="F290">
        <f t="shared" si="47"/>
        <v>-0.23444470842902765</v>
      </c>
      <c r="G290">
        <v>0</v>
      </c>
      <c r="H290">
        <f t="shared" si="48"/>
        <v>0.26398458330033525</v>
      </c>
      <c r="I290">
        <f t="shared" si="49"/>
        <v>-1.0611311532512866</v>
      </c>
      <c r="J290">
        <f t="shared" si="50"/>
        <v>1.0611311532512866</v>
      </c>
      <c r="K290">
        <f t="shared" si="51"/>
        <v>0.46829407167694814</v>
      </c>
      <c r="L290">
        <f t="shared" si="52"/>
        <v>0.53170592832305175</v>
      </c>
      <c r="M290">
        <f t="shared" si="53"/>
        <v>2.1354103339788768</v>
      </c>
      <c r="N290">
        <f t="shared" si="54"/>
        <v>1.8807388571985679</v>
      </c>
    </row>
    <row r="291" spans="1:14" x14ac:dyDescent="0.25">
      <c r="A291" s="4">
        <f>IF('True_Odds_Calculator_2-way'!A292="","",'True_Odds_Calculator_2-way'!A292)</f>
        <v>1.91</v>
      </c>
      <c r="B291" s="4">
        <f>IF('True_Odds_Calculator_2-way'!B292="","",'True_Odds_Calculator_2-way'!B292)</f>
        <v>1.98</v>
      </c>
      <c r="C291" s="4">
        <f t="shared" si="44"/>
        <v>0.52356020942408377</v>
      </c>
      <c r="D291">
        <f t="shared" si="45"/>
        <v>0.50505050505050508</v>
      </c>
      <c r="E291">
        <f t="shared" si="46"/>
        <v>2.861071447458885E-2</v>
      </c>
      <c r="F291">
        <f t="shared" si="47"/>
        <v>-0.23581363371939279</v>
      </c>
      <c r="G291">
        <v>0</v>
      </c>
      <c r="H291">
        <f t="shared" si="48"/>
        <v>0.2644243481939817</v>
      </c>
      <c r="I291">
        <f t="shared" si="49"/>
        <v>-1.0589275952301447</v>
      </c>
      <c r="J291">
        <f t="shared" si="50"/>
        <v>1.0589275952301447</v>
      </c>
      <c r="K291">
        <f t="shared" si="51"/>
        <v>0.50926243676795835</v>
      </c>
      <c r="L291">
        <f t="shared" si="52"/>
        <v>0.4907375632320416</v>
      </c>
      <c r="M291">
        <f t="shared" si="53"/>
        <v>1.9636241116594322</v>
      </c>
      <c r="N291">
        <f t="shared" si="54"/>
        <v>2.0377490433255412</v>
      </c>
    </row>
    <row r="292" spans="1:14" x14ac:dyDescent="0.25">
      <c r="A292" s="4">
        <f>IF('True_Odds_Calculator_2-way'!A293="","",'True_Odds_Calculator_2-way'!A293)</f>
        <v>1.88</v>
      </c>
      <c r="B292" s="4">
        <f>IF('True_Odds_Calculator_2-way'!B293="","",'True_Odds_Calculator_2-way'!B293)</f>
        <v>2.0099999999999998</v>
      </c>
      <c r="C292" s="4">
        <f t="shared" si="44"/>
        <v>0.53191489361702127</v>
      </c>
      <c r="D292">
        <f t="shared" si="45"/>
        <v>0.49751243781094534</v>
      </c>
      <c r="E292">
        <f t="shared" si="46"/>
        <v>2.9427331427966497E-2</v>
      </c>
      <c r="F292">
        <f t="shared" si="47"/>
        <v>-0.23520694400338749</v>
      </c>
      <c r="G292">
        <v>0</v>
      </c>
      <c r="H292">
        <f t="shared" si="48"/>
        <v>0.26463427543135393</v>
      </c>
      <c r="I292">
        <f t="shared" si="49"/>
        <v>-1.060713208766217</v>
      </c>
      <c r="J292">
        <f t="shared" si="50"/>
        <v>1.060713208766217</v>
      </c>
      <c r="K292">
        <f t="shared" si="51"/>
        <v>0.5172161542198922</v>
      </c>
      <c r="L292">
        <f t="shared" si="52"/>
        <v>0.48278384578010813</v>
      </c>
      <c r="M292">
        <f t="shared" si="53"/>
        <v>1.9334276237142709</v>
      </c>
      <c r="N292">
        <f t="shared" si="54"/>
        <v>2.0713203408538785</v>
      </c>
    </row>
    <row r="293" spans="1:14" x14ac:dyDescent="0.25">
      <c r="A293" s="4">
        <f>IF('True_Odds_Calculator_2-way'!A294="","",'True_Odds_Calculator_2-way'!A294)</f>
        <v>1.68</v>
      </c>
      <c r="B293" s="4">
        <f>IF('True_Odds_Calculator_2-way'!B294="","",'True_Odds_Calculator_2-way'!B294)</f>
        <v>2.2799999999999998</v>
      </c>
      <c r="C293" s="4">
        <f t="shared" si="44"/>
        <v>0.59523809523809523</v>
      </c>
      <c r="D293">
        <f t="shared" si="45"/>
        <v>0.43859649122807021</v>
      </c>
      <c r="E293">
        <f t="shared" si="46"/>
        <v>3.383458646616555E-2</v>
      </c>
      <c r="F293">
        <f t="shared" si="47"/>
        <v>-0.2272347535505429</v>
      </c>
      <c r="G293">
        <v>0</v>
      </c>
      <c r="H293">
        <f t="shared" si="48"/>
        <v>0.26106934001670845</v>
      </c>
      <c r="I293">
        <f t="shared" si="49"/>
        <v>-1.0718661571406805</v>
      </c>
      <c r="J293">
        <f t="shared" si="50"/>
        <v>1.0718661571406805</v>
      </c>
      <c r="K293">
        <f t="shared" si="51"/>
        <v>0.57841282804125305</v>
      </c>
      <c r="L293">
        <f t="shared" si="52"/>
        <v>0.42158717195874679</v>
      </c>
      <c r="M293">
        <f t="shared" si="53"/>
        <v>1.728868986855663</v>
      </c>
      <c r="N293">
        <f t="shared" si="54"/>
        <v>2.3719886811400706</v>
      </c>
    </row>
    <row r="294" spans="1:14" x14ac:dyDescent="0.25">
      <c r="A294" s="4">
        <f>IF('True_Odds_Calculator_2-way'!A295="","",'True_Odds_Calculator_2-way'!A295)</f>
        <v>1.9</v>
      </c>
      <c r="B294" s="4">
        <f>IF('True_Odds_Calculator_2-way'!B295="","",'True_Odds_Calculator_2-way'!B295)</f>
        <v>1.99</v>
      </c>
      <c r="C294" s="4">
        <f t="shared" si="44"/>
        <v>0.52631578947368418</v>
      </c>
      <c r="D294">
        <f t="shared" si="45"/>
        <v>0.50251256281407031</v>
      </c>
      <c r="E294">
        <f t="shared" si="46"/>
        <v>2.8828352287754377E-2</v>
      </c>
      <c r="F294">
        <f t="shared" si="47"/>
        <v>-0.23565194393017741</v>
      </c>
      <c r="G294">
        <v>0</v>
      </c>
      <c r="H294">
        <f t="shared" si="48"/>
        <v>0.26448029621793173</v>
      </c>
      <c r="I294">
        <f t="shared" si="49"/>
        <v>-1.0594028769395465</v>
      </c>
      <c r="J294">
        <f t="shared" si="50"/>
        <v>1.0594028769395465</v>
      </c>
      <c r="K294">
        <f t="shared" si="51"/>
        <v>0.51191151829848447</v>
      </c>
      <c r="L294">
        <f t="shared" si="52"/>
        <v>0.48808848170151553</v>
      </c>
      <c r="M294">
        <f t="shared" si="53"/>
        <v>1.9534625892455926</v>
      </c>
      <c r="N294">
        <f t="shared" si="54"/>
        <v>2.0488088481701512</v>
      </c>
    </row>
    <row r="295" spans="1:14" x14ac:dyDescent="0.25">
      <c r="A295" s="4">
        <f>IF('True_Odds_Calculator_2-way'!A296="","",'True_Odds_Calculator_2-way'!A296)</f>
        <v>1.48</v>
      </c>
      <c r="B295" s="4">
        <f>IF('True_Odds_Calculator_2-way'!B296="","",'True_Odds_Calculator_2-way'!B296)</f>
        <v>2.8</v>
      </c>
      <c r="C295" s="4">
        <f t="shared" si="44"/>
        <v>0.67567567567567566</v>
      </c>
      <c r="D295">
        <f t="shared" si="45"/>
        <v>0.35714285714285715</v>
      </c>
      <c r="E295">
        <f t="shared" si="46"/>
        <v>3.2818532818532864E-2</v>
      </c>
      <c r="F295">
        <f t="shared" si="47"/>
        <v>-0.20849420849420841</v>
      </c>
      <c r="G295">
        <v>0</v>
      </c>
      <c r="H295">
        <f t="shared" si="48"/>
        <v>0.2413127413127413</v>
      </c>
      <c r="I295">
        <f t="shared" si="49"/>
        <v>-1.0758287072798383</v>
      </c>
      <c r="J295">
        <f t="shared" si="50"/>
        <v>1.0758287072798383</v>
      </c>
      <c r="K295">
        <f t="shared" si="51"/>
        <v>0.65945757341683331</v>
      </c>
      <c r="L295">
        <f t="shared" si="52"/>
        <v>0.34054242658316664</v>
      </c>
      <c r="M295">
        <f t="shared" si="53"/>
        <v>1.5163977794943222</v>
      </c>
      <c r="N295">
        <f t="shared" si="54"/>
        <v>2.936491673103709</v>
      </c>
    </row>
    <row r="296" spans="1:14" x14ac:dyDescent="0.25">
      <c r="A296" s="4">
        <f>IF('True_Odds_Calculator_2-way'!A297="","",'True_Odds_Calculator_2-way'!A297)</f>
        <v>1.75</v>
      </c>
      <c r="B296" s="4">
        <f>IF('True_Odds_Calculator_2-way'!B297="","",'True_Odds_Calculator_2-way'!B297)</f>
        <v>2.1800000000000002</v>
      </c>
      <c r="C296" s="4">
        <f t="shared" si="44"/>
        <v>0.5714285714285714</v>
      </c>
      <c r="D296">
        <f t="shared" si="45"/>
        <v>0.4587155963302752</v>
      </c>
      <c r="E296">
        <f t="shared" si="46"/>
        <v>3.0144167758846541E-2</v>
      </c>
      <c r="F296">
        <f t="shared" si="47"/>
        <v>-0.23197903014416776</v>
      </c>
      <c r="G296">
        <v>0</v>
      </c>
      <c r="H296">
        <f t="shared" si="48"/>
        <v>0.26212319790301436</v>
      </c>
      <c r="I296">
        <f t="shared" si="49"/>
        <v>-1.0629880069054676</v>
      </c>
      <c r="J296">
        <f t="shared" si="50"/>
        <v>1.0629880069054676</v>
      </c>
      <c r="K296">
        <f t="shared" si="51"/>
        <v>0.55640840439223493</v>
      </c>
      <c r="L296">
        <f t="shared" si="52"/>
        <v>0.44359159560776512</v>
      </c>
      <c r="M296">
        <f t="shared" si="53"/>
        <v>1.797241005179101</v>
      </c>
      <c r="N296">
        <f t="shared" si="54"/>
        <v>2.2543258481484516</v>
      </c>
    </row>
    <row r="297" spans="1:14" x14ac:dyDescent="0.25">
      <c r="A297" s="4">
        <f>IF('True_Odds_Calculator_2-way'!A298="","",'True_Odds_Calculator_2-way'!A298)</f>
        <v>1.9</v>
      </c>
      <c r="B297" s="4">
        <f>IF('True_Odds_Calculator_2-way'!B298="","",'True_Odds_Calculator_2-way'!B298)</f>
        <v>1.99</v>
      </c>
      <c r="C297" s="4">
        <f t="shared" si="44"/>
        <v>0.52631578947368418</v>
      </c>
      <c r="D297">
        <f t="shared" si="45"/>
        <v>0.50251256281407031</v>
      </c>
      <c r="E297">
        <f t="shared" si="46"/>
        <v>2.8828352287754377E-2</v>
      </c>
      <c r="F297">
        <f t="shared" si="47"/>
        <v>-0.23565194393017741</v>
      </c>
      <c r="G297">
        <v>0</v>
      </c>
      <c r="H297">
        <f t="shared" si="48"/>
        <v>0.26448029621793173</v>
      </c>
      <c r="I297">
        <f t="shared" si="49"/>
        <v>-1.0594028769395465</v>
      </c>
      <c r="J297">
        <f t="shared" si="50"/>
        <v>1.0594028769395465</v>
      </c>
      <c r="K297">
        <f t="shared" si="51"/>
        <v>0.51191151829848447</v>
      </c>
      <c r="L297">
        <f t="shared" si="52"/>
        <v>0.48808848170151553</v>
      </c>
      <c r="M297">
        <f t="shared" si="53"/>
        <v>1.9534625892455926</v>
      </c>
      <c r="N297">
        <f t="shared" si="54"/>
        <v>2.0488088481701512</v>
      </c>
    </row>
    <row r="298" spans="1:14" x14ac:dyDescent="0.25">
      <c r="A298" s="4">
        <f>IF('True_Odds_Calculator_2-way'!A299="","",'True_Odds_Calculator_2-way'!A299)</f>
        <v>1.79</v>
      </c>
      <c r="B298" s="4">
        <f>IF('True_Odds_Calculator_2-way'!B299="","",'True_Odds_Calculator_2-way'!B299)</f>
        <v>2.11</v>
      </c>
      <c r="C298" s="4">
        <f t="shared" si="44"/>
        <v>0.55865921787709494</v>
      </c>
      <c r="D298">
        <f t="shared" si="45"/>
        <v>0.47393364928909953</v>
      </c>
      <c r="E298">
        <f t="shared" si="46"/>
        <v>3.2592867166194583E-2</v>
      </c>
      <c r="F298">
        <f t="shared" si="47"/>
        <v>-0.23217453467129112</v>
      </c>
      <c r="G298">
        <v>0</v>
      </c>
      <c r="H298">
        <f t="shared" si="48"/>
        <v>0.26476740183748576</v>
      </c>
      <c r="I298">
        <f t="shared" si="49"/>
        <v>-1.0678861770883312</v>
      </c>
      <c r="J298">
        <f t="shared" si="50"/>
        <v>1.0678861770883312</v>
      </c>
      <c r="K298">
        <f t="shared" si="51"/>
        <v>0.54240816034763273</v>
      </c>
      <c r="L298">
        <f t="shared" si="52"/>
        <v>0.45759183965236705</v>
      </c>
      <c r="M298">
        <f t="shared" si="53"/>
        <v>1.8436300798997822</v>
      </c>
      <c r="N298">
        <f t="shared" si="54"/>
        <v>2.1853536565680476</v>
      </c>
    </row>
    <row r="299" spans="1:14" x14ac:dyDescent="0.25">
      <c r="A299" s="4">
        <f>IF('True_Odds_Calculator_2-way'!A300="","",'True_Odds_Calculator_2-way'!A300)</f>
        <v>1.63</v>
      </c>
      <c r="B299" s="4">
        <f>IF('True_Odds_Calculator_2-way'!B300="","",'True_Odds_Calculator_2-way'!B300)</f>
        <v>2.37</v>
      </c>
      <c r="C299" s="4">
        <f t="shared" si="44"/>
        <v>0.61349693251533743</v>
      </c>
      <c r="D299">
        <f t="shared" si="45"/>
        <v>0.42194092827004215</v>
      </c>
      <c r="E299">
        <f t="shared" si="46"/>
        <v>3.5437860785379582E-2</v>
      </c>
      <c r="F299">
        <f t="shared" si="47"/>
        <v>-0.22342160441096537</v>
      </c>
      <c r="G299">
        <v>0</v>
      </c>
      <c r="H299">
        <f t="shared" si="48"/>
        <v>0.2588594651963449</v>
      </c>
      <c r="I299">
        <f t="shared" si="49"/>
        <v>-1.0763894728677108</v>
      </c>
      <c r="J299">
        <f t="shared" si="50"/>
        <v>1.0763894728677108</v>
      </c>
      <c r="K299">
        <f t="shared" si="51"/>
        <v>0.59590303509172793</v>
      </c>
      <c r="L299">
        <f t="shared" si="52"/>
        <v>0.40409696490827207</v>
      </c>
      <c r="M299">
        <f t="shared" si="53"/>
        <v>1.6781253679066579</v>
      </c>
      <c r="N299">
        <f t="shared" si="54"/>
        <v>2.4746535778287639</v>
      </c>
    </row>
    <row r="300" spans="1:14" x14ac:dyDescent="0.25">
      <c r="A300" s="4">
        <f>IF('True_Odds_Calculator_2-way'!A301="","",'True_Odds_Calculator_2-way'!A301)</f>
        <v>2.35</v>
      </c>
      <c r="B300" s="4">
        <f>IF('True_Odds_Calculator_2-way'!B301="","",'True_Odds_Calculator_2-way'!B301)</f>
        <v>1.65</v>
      </c>
      <c r="C300" s="4">
        <f t="shared" si="44"/>
        <v>0.42553191489361702</v>
      </c>
      <c r="D300">
        <f t="shared" si="45"/>
        <v>0.60606060606060608</v>
      </c>
      <c r="E300">
        <f t="shared" si="46"/>
        <v>3.1592520954223158E-2</v>
      </c>
      <c r="F300">
        <f t="shared" si="47"/>
        <v>-0.22630560928433263</v>
      </c>
      <c r="G300">
        <v>0</v>
      </c>
      <c r="H300">
        <f t="shared" si="48"/>
        <v>0.25789813023855579</v>
      </c>
      <c r="I300">
        <f t="shared" si="49"/>
        <v>-1.0675210253672478</v>
      </c>
      <c r="J300">
        <f t="shared" si="50"/>
        <v>1.0675210253672478</v>
      </c>
      <c r="K300">
        <f t="shared" si="51"/>
        <v>0.40964242822822811</v>
      </c>
      <c r="L300">
        <f t="shared" si="52"/>
        <v>0.59035757177177173</v>
      </c>
      <c r="M300">
        <f t="shared" si="53"/>
        <v>2.4411533842457849</v>
      </c>
      <c r="N300">
        <f t="shared" si="54"/>
        <v>1.6938886664887112</v>
      </c>
    </row>
    <row r="301" spans="1:14" x14ac:dyDescent="0.25">
      <c r="A301" s="4">
        <f>IF('True_Odds_Calculator_2-way'!A302="","",'True_Odds_Calculator_2-way'!A302)</f>
        <v>1.58</v>
      </c>
      <c r="B301" s="4">
        <f>IF('True_Odds_Calculator_2-way'!B302="","",'True_Odds_Calculator_2-way'!B302)</f>
        <v>2.52</v>
      </c>
      <c r="C301" s="4">
        <f t="shared" si="44"/>
        <v>0.63291139240506322</v>
      </c>
      <c r="D301">
        <f t="shared" si="45"/>
        <v>0.3968253968253968</v>
      </c>
      <c r="E301">
        <f t="shared" si="46"/>
        <v>2.9736789230460081E-2</v>
      </c>
      <c r="F301">
        <f t="shared" si="47"/>
        <v>-0.22141852521599359</v>
      </c>
      <c r="G301">
        <v>0</v>
      </c>
      <c r="H301">
        <f t="shared" si="48"/>
        <v>0.25115531444645367</v>
      </c>
      <c r="I301">
        <f t="shared" si="49"/>
        <v>-1.0650358071057624</v>
      </c>
      <c r="J301">
        <f t="shared" si="50"/>
        <v>1.0650358071057624</v>
      </c>
      <c r="K301">
        <f t="shared" si="51"/>
        <v>0.61815365154846769</v>
      </c>
      <c r="L301">
        <f t="shared" si="52"/>
        <v>0.38184634845153209</v>
      </c>
      <c r="M301">
        <f t="shared" si="53"/>
        <v>1.6177207681213428</v>
      </c>
      <c r="N301">
        <f t="shared" si="54"/>
        <v>2.618854426800759</v>
      </c>
    </row>
    <row r="302" spans="1:14" x14ac:dyDescent="0.25">
      <c r="A302" s="4">
        <f>IF('True_Odds_Calculator_2-way'!A303="","",'True_Odds_Calculator_2-way'!A303)</f>
        <v>1.95</v>
      </c>
      <c r="B302" s="4">
        <f>IF('True_Odds_Calculator_2-way'!B303="","",'True_Odds_Calculator_2-way'!B303)</f>
        <v>1.95</v>
      </c>
      <c r="C302" s="4">
        <f t="shared" si="44"/>
        <v>0.51282051282051289</v>
      </c>
      <c r="D302">
        <f t="shared" si="45"/>
        <v>0.51282051282051289</v>
      </c>
      <c r="E302">
        <f t="shared" si="46"/>
        <v>2.5641025641025772E-2</v>
      </c>
      <c r="F302">
        <f t="shared" si="47"/>
        <v>-0.23734385272846803</v>
      </c>
      <c r="G302">
        <v>0</v>
      </c>
      <c r="H302">
        <f t="shared" si="48"/>
        <v>0.2629848783694938</v>
      </c>
      <c r="I302">
        <f t="shared" si="49"/>
        <v>-1.0526315789473688</v>
      </c>
      <c r="J302">
        <f t="shared" si="50"/>
        <v>1.0526315789473688</v>
      </c>
      <c r="K302">
        <f t="shared" si="51"/>
        <v>0.49999999999999989</v>
      </c>
      <c r="L302">
        <f t="shared" si="52"/>
        <v>0.49999999999999989</v>
      </c>
      <c r="M302">
        <f t="shared" si="53"/>
        <v>2.0000000000000004</v>
      </c>
      <c r="N302">
        <f t="shared" si="54"/>
        <v>2.0000000000000004</v>
      </c>
    </row>
    <row r="303" spans="1:14" x14ac:dyDescent="0.25">
      <c r="A303" s="4">
        <f>IF('True_Odds_Calculator_2-way'!A304="","",'True_Odds_Calculator_2-way'!A304)</f>
        <v>2.2799999999999998</v>
      </c>
      <c r="B303" s="4">
        <f>IF('True_Odds_Calculator_2-way'!B304="","",'True_Odds_Calculator_2-way'!B304)</f>
        <v>1.68</v>
      </c>
      <c r="C303" s="4">
        <f t="shared" si="44"/>
        <v>0.43859649122807021</v>
      </c>
      <c r="D303">
        <f t="shared" si="45"/>
        <v>0.59523809523809523</v>
      </c>
      <c r="E303">
        <f t="shared" si="46"/>
        <v>3.383458646616555E-2</v>
      </c>
      <c r="F303">
        <f t="shared" si="47"/>
        <v>-0.2272347535505429</v>
      </c>
      <c r="G303">
        <v>0</v>
      </c>
      <c r="H303">
        <f t="shared" si="48"/>
        <v>0.26106934001670845</v>
      </c>
      <c r="I303">
        <f t="shared" si="49"/>
        <v>-1.0718661571406805</v>
      </c>
      <c r="J303">
        <f t="shared" si="50"/>
        <v>1.0718661571406805</v>
      </c>
      <c r="K303">
        <f t="shared" si="51"/>
        <v>0.42158717195874679</v>
      </c>
      <c r="L303">
        <f t="shared" si="52"/>
        <v>0.57841282804125305</v>
      </c>
      <c r="M303">
        <f t="shared" si="53"/>
        <v>2.3719886811400706</v>
      </c>
      <c r="N303">
        <f t="shared" si="54"/>
        <v>1.728868986855663</v>
      </c>
    </row>
    <row r="304" spans="1:14" x14ac:dyDescent="0.25">
      <c r="A304" s="4">
        <f>IF('True_Odds_Calculator_2-way'!A305="","",'True_Odds_Calculator_2-way'!A305)</f>
        <v>2.27</v>
      </c>
      <c r="B304" s="4">
        <f>IF('True_Odds_Calculator_2-way'!B305="","",'True_Odds_Calculator_2-way'!B305)</f>
        <v>1.68</v>
      </c>
      <c r="C304" s="4">
        <f t="shared" si="44"/>
        <v>0.44052863436123346</v>
      </c>
      <c r="D304">
        <f t="shared" si="45"/>
        <v>0.59523809523809523</v>
      </c>
      <c r="E304">
        <f t="shared" si="46"/>
        <v>3.5766729599328695E-2</v>
      </c>
      <c r="F304">
        <f t="shared" si="47"/>
        <v>-0.22645269561569115</v>
      </c>
      <c r="G304">
        <v>0</v>
      </c>
      <c r="H304">
        <f t="shared" si="48"/>
        <v>0.2622194252150199</v>
      </c>
      <c r="I304">
        <f t="shared" si="49"/>
        <v>-1.0760778282064791</v>
      </c>
      <c r="J304">
        <f t="shared" si="50"/>
        <v>1.0760778282064791</v>
      </c>
      <c r="K304">
        <f t="shared" si="51"/>
        <v>0.42254374989680582</v>
      </c>
      <c r="L304">
        <f t="shared" si="52"/>
        <v>0.57745625010319412</v>
      </c>
      <c r="M304">
        <f t="shared" si="53"/>
        <v>2.3666188418222287</v>
      </c>
      <c r="N304">
        <f t="shared" si="54"/>
        <v>1.7317329231804059</v>
      </c>
    </row>
    <row r="305" spans="1:14" x14ac:dyDescent="0.25">
      <c r="A305" s="4">
        <f>IF('True_Odds_Calculator_2-way'!A306="","",'True_Odds_Calculator_2-way'!A306)</f>
        <v>1.81</v>
      </c>
      <c r="B305" s="4">
        <f>IF('True_Odds_Calculator_2-way'!B306="","",'True_Odds_Calculator_2-way'!B306)</f>
        <v>2.1</v>
      </c>
      <c r="C305" s="4">
        <f t="shared" si="44"/>
        <v>0.5524861878453039</v>
      </c>
      <c r="D305">
        <f t="shared" si="45"/>
        <v>0.47619047619047616</v>
      </c>
      <c r="E305">
        <f t="shared" si="46"/>
        <v>2.8676664035780064E-2</v>
      </c>
      <c r="F305">
        <f t="shared" si="47"/>
        <v>-0.23441199684293612</v>
      </c>
      <c r="G305">
        <v>0</v>
      </c>
      <c r="H305">
        <f t="shared" si="48"/>
        <v>0.26308866087871613</v>
      </c>
      <c r="I305">
        <f t="shared" si="49"/>
        <v>-1.0594028769395469</v>
      </c>
      <c r="J305">
        <f t="shared" si="50"/>
        <v>1.0594028769395469</v>
      </c>
      <c r="K305">
        <f t="shared" si="51"/>
        <v>0.5381794367133228</v>
      </c>
      <c r="L305">
        <f t="shared" si="52"/>
        <v>0.46182056328667725</v>
      </c>
      <c r="M305">
        <f t="shared" si="53"/>
        <v>1.8581163303210331</v>
      </c>
      <c r="N305">
        <f t="shared" si="54"/>
        <v>2.1653431646335015</v>
      </c>
    </row>
    <row r="306" spans="1:14" x14ac:dyDescent="0.25">
      <c r="A306" s="4">
        <f>IF('True_Odds_Calculator_2-way'!A307="","",'True_Odds_Calculator_2-way'!A307)</f>
        <v>1.93</v>
      </c>
      <c r="B306" s="4">
        <f>IF('True_Odds_Calculator_2-way'!B307="","",'True_Odds_Calculator_2-way'!B307)</f>
        <v>1.97</v>
      </c>
      <c r="C306" s="4">
        <f t="shared" si="44"/>
        <v>0.5181347150259068</v>
      </c>
      <c r="D306">
        <f t="shared" si="45"/>
        <v>0.50761421319796951</v>
      </c>
      <c r="E306">
        <f t="shared" si="46"/>
        <v>2.5748928223876311E-2</v>
      </c>
      <c r="F306">
        <f t="shared" si="47"/>
        <v>-0.23726361747455349</v>
      </c>
      <c r="G306">
        <v>0</v>
      </c>
      <c r="H306">
        <f t="shared" si="48"/>
        <v>0.26301254569842986</v>
      </c>
      <c r="I306">
        <f t="shared" si="49"/>
        <v>-1.0528649266733445</v>
      </c>
      <c r="J306">
        <f t="shared" si="50"/>
        <v>1.0528649266733445</v>
      </c>
      <c r="K306">
        <f t="shared" si="51"/>
        <v>0.50526374119939821</v>
      </c>
      <c r="L306">
        <f t="shared" si="52"/>
        <v>0.49473625880060179</v>
      </c>
      <c r="M306">
        <f t="shared" si="53"/>
        <v>1.9791643818062103</v>
      </c>
      <c r="N306">
        <f t="shared" si="54"/>
        <v>2.021278978873144</v>
      </c>
    </row>
    <row r="307" spans="1:14" x14ac:dyDescent="0.25">
      <c r="A307" s="4">
        <f>IF('True_Odds_Calculator_2-way'!A308="","",'True_Odds_Calculator_2-way'!A308)</f>
        <v>2.06</v>
      </c>
      <c r="B307" s="4">
        <f>IF('True_Odds_Calculator_2-way'!B308="","",'True_Odds_Calculator_2-way'!B308)</f>
        <v>1.85</v>
      </c>
      <c r="C307" s="4">
        <f t="shared" si="44"/>
        <v>0.4854368932038835</v>
      </c>
      <c r="D307">
        <f t="shared" si="45"/>
        <v>0.54054054054054046</v>
      </c>
      <c r="E307">
        <f t="shared" si="46"/>
        <v>2.5977433744424072E-2</v>
      </c>
      <c r="F307">
        <f t="shared" si="47"/>
        <v>-0.23642088690632379</v>
      </c>
      <c r="G307">
        <v>0</v>
      </c>
      <c r="H307">
        <f t="shared" si="48"/>
        <v>0.26239832065074781</v>
      </c>
      <c r="I307">
        <f t="shared" si="49"/>
        <v>-1.0535074339697479</v>
      </c>
      <c r="J307">
        <f t="shared" si="50"/>
        <v>1.0535074339697479</v>
      </c>
      <c r="K307">
        <f t="shared" si="51"/>
        <v>0.47242951431782315</v>
      </c>
      <c r="L307">
        <f t="shared" si="52"/>
        <v>0.52757048568217679</v>
      </c>
      <c r="M307">
        <f t="shared" si="53"/>
        <v>2.1167178800079327</v>
      </c>
      <c r="N307">
        <f t="shared" si="54"/>
        <v>1.8954813188742858</v>
      </c>
    </row>
    <row r="308" spans="1:14" x14ac:dyDescent="0.25">
      <c r="A308" s="4">
        <f>IF('True_Odds_Calculator_2-way'!A309="","",'True_Odds_Calculator_2-way'!A309)</f>
        <v>1.87</v>
      </c>
      <c r="B308" s="4">
        <f>IF('True_Odds_Calculator_2-way'!B309="","",'True_Odds_Calculator_2-way'!B309)</f>
        <v>2.0499999999999998</v>
      </c>
      <c r="C308" s="4">
        <f t="shared" si="44"/>
        <v>0.53475935828876997</v>
      </c>
      <c r="D308">
        <f t="shared" si="45"/>
        <v>0.48780487804878053</v>
      </c>
      <c r="E308">
        <f t="shared" si="46"/>
        <v>2.2564236337550447E-2</v>
      </c>
      <c r="F308">
        <f t="shared" si="47"/>
        <v>-0.23829398721794715</v>
      </c>
      <c r="G308">
        <v>0</v>
      </c>
      <c r="H308">
        <f t="shared" si="48"/>
        <v>0.26085822355549759</v>
      </c>
      <c r="I308">
        <f t="shared" si="49"/>
        <v>-1.0462747009572406</v>
      </c>
      <c r="J308">
        <f t="shared" si="50"/>
        <v>1.0462747009572406</v>
      </c>
      <c r="K308">
        <f t="shared" si="51"/>
        <v>0.5234892259753362</v>
      </c>
      <c r="L308">
        <f t="shared" si="52"/>
        <v>0.47651077402466374</v>
      </c>
      <c r="M308">
        <f t="shared" si="53"/>
        <v>1.9102589898327997</v>
      </c>
      <c r="N308">
        <f t="shared" si="54"/>
        <v>2.0985884360051026</v>
      </c>
    </row>
    <row r="309" spans="1:14" x14ac:dyDescent="0.25">
      <c r="A309" s="4">
        <f>IF('True_Odds_Calculator_2-way'!A310="","",'True_Odds_Calculator_2-way'!A310)</f>
        <v>2.37</v>
      </c>
      <c r="B309" s="4">
        <f>IF('True_Odds_Calculator_2-way'!B310="","",'True_Odds_Calculator_2-way'!B310)</f>
        <v>1.65</v>
      </c>
      <c r="C309" s="4">
        <f t="shared" si="44"/>
        <v>0.42194092827004215</v>
      </c>
      <c r="D309">
        <f t="shared" si="45"/>
        <v>0.60606060606060608</v>
      </c>
      <c r="E309">
        <f t="shared" si="46"/>
        <v>2.8001534330648337E-2</v>
      </c>
      <c r="F309">
        <f t="shared" si="47"/>
        <v>-0.22772024037846816</v>
      </c>
      <c r="G309">
        <v>0</v>
      </c>
      <c r="H309">
        <f t="shared" si="48"/>
        <v>0.25572177470911645</v>
      </c>
      <c r="I309">
        <f t="shared" si="49"/>
        <v>-1.0597002531915625</v>
      </c>
      <c r="J309">
        <f t="shared" si="50"/>
        <v>1.0597002531915625</v>
      </c>
      <c r="K309">
        <f t="shared" si="51"/>
        <v>0.40786538259317556</v>
      </c>
      <c r="L309">
        <f t="shared" si="52"/>
        <v>0.59213461740682438</v>
      </c>
      <c r="M309">
        <f t="shared" si="53"/>
        <v>2.4517893468724408</v>
      </c>
      <c r="N309">
        <f t="shared" si="54"/>
        <v>1.6888051645745159</v>
      </c>
    </row>
    <row r="310" spans="1:14" x14ac:dyDescent="0.25">
      <c r="A310" s="4">
        <f>IF('True_Odds_Calculator_2-way'!A311="","",'True_Odds_Calculator_2-way'!A311)</f>
        <v>1.83</v>
      </c>
      <c r="B310" s="4">
        <f>IF('True_Odds_Calculator_2-way'!B311="","",'True_Odds_Calculator_2-way'!B311)</f>
        <v>2.0699999999999998</v>
      </c>
      <c r="C310" s="4">
        <f t="shared" si="44"/>
        <v>0.54644808743169393</v>
      </c>
      <c r="D310">
        <f t="shared" si="45"/>
        <v>0.48309178743961356</v>
      </c>
      <c r="E310">
        <f t="shared" si="46"/>
        <v>2.9539874871307603E-2</v>
      </c>
      <c r="F310">
        <f t="shared" si="47"/>
        <v>-0.23444470842902765</v>
      </c>
      <c r="G310">
        <v>0</v>
      </c>
      <c r="H310">
        <f t="shared" si="48"/>
        <v>0.26398458330033525</v>
      </c>
      <c r="I310">
        <f t="shared" si="49"/>
        <v>-1.0611311532512866</v>
      </c>
      <c r="J310">
        <f t="shared" si="50"/>
        <v>1.0611311532512866</v>
      </c>
      <c r="K310">
        <f t="shared" si="51"/>
        <v>0.53170592832305175</v>
      </c>
      <c r="L310">
        <f t="shared" si="52"/>
        <v>0.46829407167694814</v>
      </c>
      <c r="M310">
        <f t="shared" si="53"/>
        <v>1.8807388571985679</v>
      </c>
      <c r="N310">
        <f t="shared" si="54"/>
        <v>2.1354103339788768</v>
      </c>
    </row>
    <row r="311" spans="1:14" x14ac:dyDescent="0.25">
      <c r="A311" s="4">
        <f>IF('True_Odds_Calculator_2-way'!A312="","",'True_Odds_Calculator_2-way'!A312)</f>
        <v>2.0699999999999998</v>
      </c>
      <c r="B311" s="4">
        <f>IF('True_Odds_Calculator_2-way'!B312="","",'True_Odds_Calculator_2-way'!B312)</f>
        <v>1.84</v>
      </c>
      <c r="C311" s="4">
        <f t="shared" si="44"/>
        <v>0.48309178743961356</v>
      </c>
      <c r="D311">
        <f t="shared" si="45"/>
        <v>0.54347826086956519</v>
      </c>
      <c r="E311">
        <f t="shared" si="46"/>
        <v>2.6570048309178862E-2</v>
      </c>
      <c r="F311">
        <f t="shared" si="47"/>
        <v>-0.23597983616887197</v>
      </c>
      <c r="G311">
        <v>0</v>
      </c>
      <c r="H311">
        <f t="shared" si="48"/>
        <v>0.26254988447805083</v>
      </c>
      <c r="I311">
        <f t="shared" si="49"/>
        <v>-1.0547959852684765</v>
      </c>
      <c r="J311">
        <f t="shared" si="50"/>
        <v>1.0547959852684765</v>
      </c>
      <c r="K311">
        <f t="shared" si="51"/>
        <v>0.46978535460568066</v>
      </c>
      <c r="L311">
        <f t="shared" si="52"/>
        <v>0.53021464539431928</v>
      </c>
      <c r="M311">
        <f t="shared" si="53"/>
        <v>2.1286317042372693</v>
      </c>
      <c r="N311">
        <f t="shared" si="54"/>
        <v>1.8860286276255205</v>
      </c>
    </row>
    <row r="312" spans="1:14" x14ac:dyDescent="0.25">
      <c r="A312" s="4">
        <f>IF('True_Odds_Calculator_2-way'!A313="","",'True_Odds_Calculator_2-way'!A313)</f>
        <v>2.34</v>
      </c>
      <c r="B312" s="4">
        <f>IF('True_Odds_Calculator_2-way'!B313="","",'True_Odds_Calculator_2-way'!B313)</f>
        <v>1.6</v>
      </c>
      <c r="C312" s="4">
        <f t="shared" si="44"/>
        <v>0.42735042735042739</v>
      </c>
      <c r="D312">
        <f t="shared" si="45"/>
        <v>0.625</v>
      </c>
      <c r="E312">
        <f t="shared" si="46"/>
        <v>5.2350427350427386E-2</v>
      </c>
      <c r="F312">
        <f t="shared" si="47"/>
        <v>-0.21474358974358976</v>
      </c>
      <c r="G312">
        <v>0</v>
      </c>
      <c r="H312">
        <f t="shared" si="48"/>
        <v>0.26709401709401714</v>
      </c>
      <c r="I312">
        <f t="shared" si="49"/>
        <v>-1.1152493418636764</v>
      </c>
      <c r="J312">
        <f t="shared" si="50"/>
        <v>1.1152493418636764</v>
      </c>
      <c r="K312">
        <f t="shared" si="51"/>
        <v>0.40089252818702131</v>
      </c>
      <c r="L312">
        <f t="shared" si="52"/>
        <v>0.59910747181297874</v>
      </c>
      <c r="M312">
        <f t="shared" si="53"/>
        <v>2.4944341180973262</v>
      </c>
      <c r="N312">
        <f t="shared" si="54"/>
        <v>1.6691496051182058</v>
      </c>
    </row>
    <row r="313" spans="1:14" x14ac:dyDescent="0.25">
      <c r="A313" s="4">
        <f>IF('True_Odds_Calculator_2-way'!A314="","",'True_Odds_Calculator_2-way'!A314)</f>
        <v>1.83</v>
      </c>
      <c r="B313" s="4">
        <f>IF('True_Odds_Calculator_2-way'!B314="","",'True_Odds_Calculator_2-way'!B314)</f>
        <v>1.96</v>
      </c>
      <c r="C313" s="4">
        <f t="shared" si="44"/>
        <v>0.54644808743169393</v>
      </c>
      <c r="D313">
        <f t="shared" si="45"/>
        <v>0.51020408163265307</v>
      </c>
      <c r="E313">
        <f t="shared" si="46"/>
        <v>5.6652169064347113E-2</v>
      </c>
      <c r="F313">
        <f t="shared" si="47"/>
        <v>-0.22214787554366</v>
      </c>
      <c r="G313">
        <v>0</v>
      </c>
      <c r="H313">
        <f t="shared" si="48"/>
        <v>0.27880004460800711</v>
      </c>
      <c r="I313">
        <f t="shared" si="49"/>
        <v>-1.1202767873705521</v>
      </c>
      <c r="J313">
        <f t="shared" si="50"/>
        <v>1.1202767873705521</v>
      </c>
      <c r="K313">
        <f t="shared" si="51"/>
        <v>0.51818042940880082</v>
      </c>
      <c r="L313">
        <f t="shared" si="52"/>
        <v>0.48181957059119912</v>
      </c>
      <c r="M313">
        <f t="shared" si="53"/>
        <v>1.9298297335175583</v>
      </c>
      <c r="N313">
        <f t="shared" si="54"/>
        <v>2.0754657158757301</v>
      </c>
    </row>
    <row r="314" spans="1:14" x14ac:dyDescent="0.25">
      <c r="A314" s="4">
        <f>IF('True_Odds_Calculator_2-way'!A315="","",'True_Odds_Calculator_2-way'!A315)</f>
        <v>1.84</v>
      </c>
      <c r="B314" s="4">
        <f>IF('True_Odds_Calculator_2-way'!B315="","",'True_Odds_Calculator_2-way'!B315)</f>
        <v>1.98</v>
      </c>
      <c r="C314" s="4">
        <f t="shared" si="44"/>
        <v>0.54347826086956519</v>
      </c>
      <c r="D314">
        <f t="shared" si="45"/>
        <v>0.50505050505050508</v>
      </c>
      <c r="E314">
        <f t="shared" si="46"/>
        <v>4.852876592007016E-2</v>
      </c>
      <c r="F314">
        <f t="shared" si="47"/>
        <v>-0.22595520421607396</v>
      </c>
      <c r="G314">
        <v>0</v>
      </c>
      <c r="H314">
        <f t="shared" si="48"/>
        <v>0.27448397013614406</v>
      </c>
      <c r="I314">
        <f t="shared" si="49"/>
        <v>-1.1021667854435133</v>
      </c>
      <c r="J314">
        <f t="shared" si="50"/>
        <v>1.1021667854435133</v>
      </c>
      <c r="K314">
        <f t="shared" si="51"/>
        <v>0.51925930159213984</v>
      </c>
      <c r="L314">
        <f t="shared" si="52"/>
        <v>0.48074069840786032</v>
      </c>
      <c r="M314">
        <f t="shared" si="53"/>
        <v>1.9258200997725512</v>
      </c>
      <c r="N314">
        <f t="shared" si="54"/>
        <v>2.0801234497346428</v>
      </c>
    </row>
    <row r="315" spans="1:14" x14ac:dyDescent="0.25">
      <c r="A315" s="4">
        <f>IF('True_Odds_Calculator_2-way'!A316="","",'True_Odds_Calculator_2-way'!A316)</f>
        <v>1.95</v>
      </c>
      <c r="B315" s="4">
        <f>IF('True_Odds_Calculator_2-way'!B316="","",'True_Odds_Calculator_2-way'!B316)</f>
        <v>1.95</v>
      </c>
      <c r="C315" s="4">
        <f t="shared" si="44"/>
        <v>0.51282051282051289</v>
      </c>
      <c r="D315">
        <f t="shared" si="45"/>
        <v>0.51282051282051289</v>
      </c>
      <c r="E315">
        <f t="shared" si="46"/>
        <v>2.5641025641025772E-2</v>
      </c>
      <c r="F315">
        <f t="shared" si="47"/>
        <v>-0.23734385272846803</v>
      </c>
      <c r="G315">
        <v>0</v>
      </c>
      <c r="H315">
        <f t="shared" si="48"/>
        <v>0.2629848783694938</v>
      </c>
      <c r="I315">
        <f t="shared" si="49"/>
        <v>-1.0526315789473688</v>
      </c>
      <c r="J315">
        <f t="shared" si="50"/>
        <v>1.0526315789473688</v>
      </c>
      <c r="K315">
        <f t="shared" si="51"/>
        <v>0.49999999999999989</v>
      </c>
      <c r="L315">
        <f t="shared" si="52"/>
        <v>0.49999999999999989</v>
      </c>
      <c r="M315">
        <f t="shared" si="53"/>
        <v>2.0000000000000004</v>
      </c>
      <c r="N315">
        <f t="shared" si="54"/>
        <v>2.0000000000000004</v>
      </c>
    </row>
    <row r="316" spans="1:14" x14ac:dyDescent="0.25">
      <c r="A316" s="4">
        <f>IF('True_Odds_Calculator_2-way'!A317="","",'True_Odds_Calculator_2-way'!A317)</f>
        <v>1.7</v>
      </c>
      <c r="B316" s="4">
        <f>IF('True_Odds_Calculator_2-way'!B317="","",'True_Odds_Calculator_2-way'!B317)</f>
        <v>2.27</v>
      </c>
      <c r="C316" s="4">
        <f t="shared" si="44"/>
        <v>0.58823529411764708</v>
      </c>
      <c r="D316">
        <f t="shared" si="45"/>
        <v>0.44052863436123346</v>
      </c>
      <c r="E316">
        <f t="shared" si="46"/>
        <v>2.876392847888054E-2</v>
      </c>
      <c r="F316">
        <f t="shared" si="47"/>
        <v>-0.23037056232184505</v>
      </c>
      <c r="G316">
        <v>0</v>
      </c>
      <c r="H316">
        <f t="shared" si="48"/>
        <v>0.25913449080072559</v>
      </c>
      <c r="I316">
        <f t="shared" si="49"/>
        <v>-1.0605938867332434</v>
      </c>
      <c r="J316">
        <f t="shared" si="50"/>
        <v>1.0605938867332434</v>
      </c>
      <c r="K316">
        <f t="shared" si="51"/>
        <v>0.5739158503406081</v>
      </c>
      <c r="L316">
        <f t="shared" si="52"/>
        <v>0.42608414965939195</v>
      </c>
      <c r="M316">
        <f t="shared" si="53"/>
        <v>1.7424157207132702</v>
      </c>
      <c r="N316">
        <f t="shared" si="54"/>
        <v>2.3469542361512192</v>
      </c>
    </row>
    <row r="317" spans="1:14" x14ac:dyDescent="0.25">
      <c r="A317" s="4">
        <f>IF('True_Odds_Calculator_2-way'!A318="","",'True_Odds_Calculator_2-way'!A318)</f>
        <v>1.72</v>
      </c>
      <c r="B317" s="4">
        <f>IF('True_Odds_Calculator_2-way'!B318="","",'True_Odds_Calculator_2-way'!B318)</f>
        <v>2.23</v>
      </c>
      <c r="C317" s="4">
        <f t="shared" si="44"/>
        <v>0.58139534883720934</v>
      </c>
      <c r="D317">
        <f t="shared" si="45"/>
        <v>0.44843049327354262</v>
      </c>
      <c r="E317">
        <f t="shared" si="46"/>
        <v>2.982584211075201E-2</v>
      </c>
      <c r="F317">
        <f t="shared" si="47"/>
        <v>-0.23088956095526114</v>
      </c>
      <c r="G317">
        <v>0</v>
      </c>
      <c r="H317">
        <f t="shared" si="48"/>
        <v>0.26071540306601315</v>
      </c>
      <c r="I317">
        <f t="shared" si="49"/>
        <v>-1.0626278551055641</v>
      </c>
      <c r="J317">
        <f t="shared" si="50"/>
        <v>1.0626278551055641</v>
      </c>
      <c r="K317">
        <f t="shared" si="51"/>
        <v>0.56654268925198559</v>
      </c>
      <c r="L317">
        <f t="shared" si="52"/>
        <v>0.43345731074801436</v>
      </c>
      <c r="M317">
        <f t="shared" si="53"/>
        <v>1.7650920556760061</v>
      </c>
      <c r="N317">
        <f t="shared" si="54"/>
        <v>2.3070322617798436</v>
      </c>
    </row>
    <row r="318" spans="1:14" x14ac:dyDescent="0.25">
      <c r="A318" s="4">
        <f>IF('True_Odds_Calculator_2-way'!A319="","",'True_Odds_Calculator_2-way'!A319)</f>
        <v>1.66</v>
      </c>
      <c r="B318" s="4">
        <f>IF('True_Odds_Calculator_2-way'!B319="","",'True_Odds_Calculator_2-way'!B319)</f>
        <v>2.34</v>
      </c>
      <c r="C318" s="4">
        <f t="shared" si="44"/>
        <v>0.60240963855421692</v>
      </c>
      <c r="D318">
        <f t="shared" si="45"/>
        <v>0.42735042735042739</v>
      </c>
      <c r="E318">
        <f t="shared" si="46"/>
        <v>2.9760065904644417E-2</v>
      </c>
      <c r="F318">
        <f t="shared" si="47"/>
        <v>-0.22767995057151669</v>
      </c>
      <c r="G318">
        <v>0</v>
      </c>
      <c r="H318">
        <f t="shared" si="48"/>
        <v>0.2574400164761611</v>
      </c>
      <c r="I318">
        <f t="shared" si="49"/>
        <v>-1.0633485251477839</v>
      </c>
      <c r="J318">
        <f t="shared" si="50"/>
        <v>1.0633485251477839</v>
      </c>
      <c r="K318">
        <f t="shared" si="51"/>
        <v>0.58760965346955907</v>
      </c>
      <c r="L318">
        <f t="shared" si="52"/>
        <v>0.41239034653044082</v>
      </c>
      <c r="M318">
        <f t="shared" si="53"/>
        <v>1.7018100265975373</v>
      </c>
      <c r="N318">
        <f t="shared" si="54"/>
        <v>2.4248870236980302</v>
      </c>
    </row>
    <row r="319" spans="1:14" x14ac:dyDescent="0.25">
      <c r="A319" s="4">
        <f>IF('True_Odds_Calculator_2-way'!A320="","",'True_Odds_Calculator_2-way'!A320)</f>
        <v>1.48</v>
      </c>
      <c r="B319" s="4">
        <f>IF('True_Odds_Calculator_2-way'!B320="","",'True_Odds_Calculator_2-way'!B320)</f>
        <v>2.81</v>
      </c>
      <c r="C319" s="4">
        <f t="shared" si="44"/>
        <v>0.67567567567567566</v>
      </c>
      <c r="D319">
        <f t="shared" si="45"/>
        <v>0.35587188612099646</v>
      </c>
      <c r="E319">
        <f t="shared" si="46"/>
        <v>3.1547561796672063E-2</v>
      </c>
      <c r="F319">
        <f t="shared" si="47"/>
        <v>-0.20890641531210929</v>
      </c>
      <c r="G319">
        <v>0</v>
      </c>
      <c r="H319">
        <f t="shared" si="48"/>
        <v>0.24045397710878139</v>
      </c>
      <c r="I319">
        <f t="shared" si="49"/>
        <v>-1.0728526885571863</v>
      </c>
      <c r="J319">
        <f t="shared" si="50"/>
        <v>1.0728526885571863</v>
      </c>
      <c r="K319">
        <f t="shared" si="51"/>
        <v>0.66007938660264409</v>
      </c>
      <c r="L319">
        <f t="shared" si="52"/>
        <v>0.33992061339735608</v>
      </c>
      <c r="M319">
        <f t="shared" si="53"/>
        <v>1.5149692905074492</v>
      </c>
      <c r="N319">
        <f t="shared" si="54"/>
        <v>2.9418633662885068</v>
      </c>
    </row>
    <row r="320" spans="1:14" x14ac:dyDescent="0.25">
      <c r="A320" s="4">
        <f>IF('True_Odds_Calculator_2-way'!A321="","",'True_Odds_Calculator_2-way'!A321)</f>
        <v>1.99</v>
      </c>
      <c r="B320" s="4">
        <f>IF('True_Odds_Calculator_2-way'!B321="","",'True_Odds_Calculator_2-way'!B321)</f>
        <v>1.9</v>
      </c>
      <c r="C320" s="4">
        <f t="shared" si="44"/>
        <v>0.50251256281407031</v>
      </c>
      <c r="D320">
        <f t="shared" si="45"/>
        <v>0.52631578947368418</v>
      </c>
      <c r="E320">
        <f t="shared" si="46"/>
        <v>2.8828352287754377E-2</v>
      </c>
      <c r="F320">
        <f t="shared" si="47"/>
        <v>-0.23565194393017741</v>
      </c>
      <c r="G320">
        <v>0</v>
      </c>
      <c r="H320">
        <f t="shared" si="48"/>
        <v>0.26448029621793173</v>
      </c>
      <c r="I320">
        <f t="shared" si="49"/>
        <v>-1.0594028769395465</v>
      </c>
      <c r="J320">
        <f t="shared" si="50"/>
        <v>1.0594028769395465</v>
      </c>
      <c r="K320">
        <f t="shared" si="51"/>
        <v>0.48808848170151553</v>
      </c>
      <c r="L320">
        <f t="shared" si="52"/>
        <v>0.51191151829848447</v>
      </c>
      <c r="M320">
        <f t="shared" si="53"/>
        <v>2.0488088481701512</v>
      </c>
      <c r="N320">
        <f t="shared" si="54"/>
        <v>1.9534625892455926</v>
      </c>
    </row>
    <row r="321" spans="1:14" x14ac:dyDescent="0.25">
      <c r="A321" s="4">
        <f>IF('True_Odds_Calculator_2-way'!A322="","",'True_Odds_Calculator_2-way'!A322)</f>
        <v>1.47</v>
      </c>
      <c r="B321" s="4">
        <f>IF('True_Odds_Calculator_2-way'!B322="","",'True_Odds_Calculator_2-way'!B322)</f>
        <v>2.8</v>
      </c>
      <c r="C321" s="4">
        <f t="shared" si="44"/>
        <v>0.68027210884353739</v>
      </c>
      <c r="D321">
        <f t="shared" si="45"/>
        <v>0.35714285714285715</v>
      </c>
      <c r="E321">
        <f t="shared" si="46"/>
        <v>3.7414965986394488E-2</v>
      </c>
      <c r="F321">
        <f t="shared" si="47"/>
        <v>-0.20553935860058314</v>
      </c>
      <c r="G321">
        <v>0</v>
      </c>
      <c r="H321">
        <f t="shared" si="48"/>
        <v>0.24295432458697763</v>
      </c>
      <c r="I321">
        <f t="shared" si="49"/>
        <v>-1.0872134550890702</v>
      </c>
      <c r="J321">
        <f t="shared" si="50"/>
        <v>1.0872134550890702</v>
      </c>
      <c r="K321">
        <f t="shared" si="51"/>
        <v>0.66181760676289225</v>
      </c>
      <c r="L321">
        <f t="shared" si="52"/>
        <v>0.33818239323710791</v>
      </c>
      <c r="M321">
        <f t="shared" si="53"/>
        <v>1.5109903238918627</v>
      </c>
      <c r="N321">
        <f t="shared" si="54"/>
        <v>2.9569842191603266</v>
      </c>
    </row>
    <row r="322" spans="1:14" x14ac:dyDescent="0.25">
      <c r="A322" s="4">
        <f>IF('True_Odds_Calculator_2-way'!A323="","",'True_Odds_Calculator_2-way'!A323)</f>
        <v>1.77</v>
      </c>
      <c r="B322" s="4">
        <f>IF('True_Odds_Calculator_2-way'!B323="","",'True_Odds_Calculator_2-way'!B323)</f>
        <v>2.13</v>
      </c>
      <c r="C322" s="4">
        <f t="shared" si="44"/>
        <v>0.56497175141242939</v>
      </c>
      <c r="D322">
        <f t="shared" si="45"/>
        <v>0.46948356807511737</v>
      </c>
      <c r="E322">
        <f t="shared" si="46"/>
        <v>3.4455319487546765E-2</v>
      </c>
      <c r="F322">
        <f t="shared" si="47"/>
        <v>-0.23078963422720888</v>
      </c>
      <c r="G322">
        <v>0</v>
      </c>
      <c r="H322">
        <f t="shared" si="48"/>
        <v>0.26524495371475559</v>
      </c>
      <c r="I322">
        <f t="shared" si="49"/>
        <v>-1.0720509244860594</v>
      </c>
      <c r="J322">
        <f t="shared" si="50"/>
        <v>1.0720509244860594</v>
      </c>
      <c r="K322">
        <f t="shared" si="51"/>
        <v>0.54780136279077696</v>
      </c>
      <c r="L322">
        <f t="shared" si="52"/>
        <v>0.45219863720922326</v>
      </c>
      <c r="M322">
        <f t="shared" si="53"/>
        <v>1.8254792118542653</v>
      </c>
      <c r="N322">
        <f t="shared" si="54"/>
        <v>2.2114175446692466</v>
      </c>
    </row>
    <row r="323" spans="1:14" x14ac:dyDescent="0.25">
      <c r="A323" s="4">
        <f>IF('True_Odds_Calculator_2-way'!A324="","",'True_Odds_Calculator_2-way'!A324)</f>
        <v>1.72</v>
      </c>
      <c r="B323" s="4">
        <f>IF('True_Odds_Calculator_2-way'!B324="","",'True_Odds_Calculator_2-way'!B324)</f>
        <v>2.21</v>
      </c>
      <c r="C323" s="4">
        <f t="shared" ref="C323:C386" si="55">1/A323</f>
        <v>0.58139534883720934</v>
      </c>
      <c r="D323">
        <f t="shared" ref="D323:D386" si="56">1/B323</f>
        <v>0.45248868778280543</v>
      </c>
      <c r="E323">
        <f t="shared" ref="E323:E386" si="57">C323+D323-1</f>
        <v>3.3884036620014824E-2</v>
      </c>
      <c r="F323">
        <f t="shared" ref="F323:F386" si="58">C323+D323-(C323*D323)-1</f>
        <v>-0.2291907818583605</v>
      </c>
      <c r="G323">
        <v>0</v>
      </c>
      <c r="H323">
        <f t="shared" ref="H323:H386" si="59">C323*D323</f>
        <v>0.26307481847837527</v>
      </c>
      <c r="I323">
        <f t="shared" ref="I323:I386" si="60">((-4*F323*H323)^0.5)/(2*F323)</f>
        <v>-1.0713739108887084</v>
      </c>
      <c r="J323">
        <f t="shared" ref="J323:J386" si="61">(-((-4*F323*H323)^0.5))/(2*F323)</f>
        <v>1.0713739108887084</v>
      </c>
      <c r="K323">
        <f t="shared" ref="K323:K386" si="62">IF(A323="","",(C323/($J323+C323-($J323*C323))))</f>
        <v>0.56452867108930049</v>
      </c>
      <c r="L323">
        <f t="shared" ref="L323:L386" si="63">IF(B323="","",(D323/($J323+D323-($J323*D323))))</f>
        <v>0.43547132891069945</v>
      </c>
      <c r="M323">
        <f t="shared" ref="M323:M386" si="64">IF(A323="","",1/K323)</f>
        <v>1.7713892158398703</v>
      </c>
      <c r="N323">
        <f t="shared" ref="N323:N386" si="65">IF(B323="","",1/L323)</f>
        <v>2.2963624321753371</v>
      </c>
    </row>
    <row r="324" spans="1:14" x14ac:dyDescent="0.25">
      <c r="A324" s="4">
        <f>IF('True_Odds_Calculator_2-way'!A325="","",'True_Odds_Calculator_2-way'!A325)</f>
        <v>1.68</v>
      </c>
      <c r="B324" s="4">
        <f>IF('True_Odds_Calculator_2-way'!B325="","",'True_Odds_Calculator_2-way'!B325)</f>
        <v>2.27</v>
      </c>
      <c r="C324" s="4">
        <f t="shared" si="55"/>
        <v>0.59523809523809523</v>
      </c>
      <c r="D324">
        <f t="shared" si="56"/>
        <v>0.44052863436123346</v>
      </c>
      <c r="E324">
        <f t="shared" si="57"/>
        <v>3.5766729599328695E-2</v>
      </c>
      <c r="F324">
        <f t="shared" si="58"/>
        <v>-0.22645269561569115</v>
      </c>
      <c r="G324">
        <v>0</v>
      </c>
      <c r="H324">
        <f t="shared" si="59"/>
        <v>0.2622194252150199</v>
      </c>
      <c r="I324">
        <f t="shared" si="60"/>
        <v>-1.0760778282064791</v>
      </c>
      <c r="J324">
        <f t="shared" si="61"/>
        <v>1.0760778282064791</v>
      </c>
      <c r="K324">
        <f t="shared" si="62"/>
        <v>0.57745625010319412</v>
      </c>
      <c r="L324">
        <f t="shared" si="63"/>
        <v>0.42254374989680582</v>
      </c>
      <c r="M324">
        <f t="shared" si="64"/>
        <v>1.7317329231804059</v>
      </c>
      <c r="N324">
        <f t="shared" si="65"/>
        <v>2.3666188418222287</v>
      </c>
    </row>
    <row r="325" spans="1:14" x14ac:dyDescent="0.25">
      <c r="A325" s="4">
        <f>IF('True_Odds_Calculator_2-way'!A326="","",'True_Odds_Calculator_2-way'!A326)</f>
        <v>2.4500000000000002</v>
      </c>
      <c r="B325" s="4">
        <f>IF('True_Odds_Calculator_2-way'!B326="","",'True_Odds_Calculator_2-way'!B326)</f>
        <v>1.59</v>
      </c>
      <c r="C325" s="4">
        <f t="shared" si="55"/>
        <v>0.4081632653061224</v>
      </c>
      <c r="D325">
        <f t="shared" si="56"/>
        <v>0.62893081761006286</v>
      </c>
      <c r="E325">
        <f t="shared" si="57"/>
        <v>3.7094082916185211E-2</v>
      </c>
      <c r="F325">
        <f t="shared" si="58"/>
        <v>-0.21961237325118743</v>
      </c>
      <c r="G325">
        <v>0</v>
      </c>
      <c r="H325">
        <f t="shared" si="59"/>
        <v>0.25670645616737259</v>
      </c>
      <c r="I325">
        <f t="shared" si="60"/>
        <v>-1.081160058403835</v>
      </c>
      <c r="J325">
        <f t="shared" si="61"/>
        <v>1.081160058403835</v>
      </c>
      <c r="K325">
        <f t="shared" si="62"/>
        <v>0.38945631391218749</v>
      </c>
      <c r="L325">
        <f t="shared" si="63"/>
        <v>0.61054368608781251</v>
      </c>
      <c r="M325">
        <f t="shared" si="64"/>
        <v>2.5676820846855613</v>
      </c>
      <c r="N325">
        <f t="shared" si="65"/>
        <v>1.6378844344582628</v>
      </c>
    </row>
    <row r="326" spans="1:14" x14ac:dyDescent="0.25">
      <c r="A326" s="4">
        <f>IF('True_Odds_Calculator_2-way'!A327="","",'True_Odds_Calculator_2-way'!A327)</f>
        <v>2.4</v>
      </c>
      <c r="B326" s="4">
        <f>IF('True_Odds_Calculator_2-way'!B327="","",'True_Odds_Calculator_2-way'!B327)</f>
        <v>1.61</v>
      </c>
      <c r="C326" s="4">
        <f t="shared" si="55"/>
        <v>0.41666666666666669</v>
      </c>
      <c r="D326">
        <f t="shared" si="56"/>
        <v>0.6211180124223602</v>
      </c>
      <c r="E326">
        <f t="shared" si="57"/>
        <v>3.7784679089026829E-2</v>
      </c>
      <c r="F326">
        <f t="shared" si="58"/>
        <v>-0.22101449275362328</v>
      </c>
      <c r="G326">
        <v>0</v>
      </c>
      <c r="H326">
        <f t="shared" si="59"/>
        <v>0.25879917184265011</v>
      </c>
      <c r="I326">
        <f t="shared" si="60"/>
        <v>-1.0821091383745125</v>
      </c>
      <c r="J326">
        <f t="shared" si="61"/>
        <v>1.0821091383745125</v>
      </c>
      <c r="K326">
        <f t="shared" si="62"/>
        <v>0.39762177743270088</v>
      </c>
      <c r="L326">
        <f t="shared" si="63"/>
        <v>0.602378222567299</v>
      </c>
      <c r="M326">
        <f t="shared" si="64"/>
        <v>2.5149527937243179</v>
      </c>
      <c r="N326">
        <f t="shared" si="65"/>
        <v>1.660086574408453</v>
      </c>
    </row>
    <row r="327" spans="1:14" x14ac:dyDescent="0.25">
      <c r="A327" s="4">
        <f>IF('True_Odds_Calculator_2-way'!A328="","",'True_Odds_Calculator_2-way'!A328)</f>
        <v>2.19</v>
      </c>
      <c r="B327" s="4">
        <f>IF('True_Odds_Calculator_2-way'!B328="","",'True_Odds_Calculator_2-way'!B328)</f>
        <v>1.71</v>
      </c>
      <c r="C327" s="4">
        <f t="shared" si="55"/>
        <v>0.45662100456621008</v>
      </c>
      <c r="D327">
        <f t="shared" si="56"/>
        <v>0.58479532163742687</v>
      </c>
      <c r="E327">
        <f t="shared" si="57"/>
        <v>4.1416326203636888E-2</v>
      </c>
      <c r="F327">
        <f t="shared" si="58"/>
        <v>-0.22561350102806488</v>
      </c>
      <c r="G327">
        <v>0</v>
      </c>
      <c r="H327">
        <f t="shared" si="59"/>
        <v>0.26702982723170177</v>
      </c>
      <c r="I327">
        <f t="shared" si="60"/>
        <v>-1.0879209623669537</v>
      </c>
      <c r="J327">
        <f t="shared" si="61"/>
        <v>1.0879209623669537</v>
      </c>
      <c r="K327">
        <f t="shared" si="62"/>
        <v>0.43580087729966505</v>
      </c>
      <c r="L327">
        <f t="shared" si="63"/>
        <v>0.5641991227003349</v>
      </c>
      <c r="M327">
        <f t="shared" si="64"/>
        <v>2.2946259452166746</v>
      </c>
      <c r="N327">
        <f t="shared" si="65"/>
        <v>1.7724238832805375</v>
      </c>
    </row>
    <row r="328" spans="1:14" x14ac:dyDescent="0.25">
      <c r="A328" s="4">
        <f>IF('True_Odds_Calculator_2-way'!A329="","",'True_Odds_Calculator_2-way'!A329)</f>
        <v>2.95</v>
      </c>
      <c r="B328" s="4">
        <f>IF('True_Odds_Calculator_2-way'!B329="","",'True_Odds_Calculator_2-way'!B329)</f>
        <v>1.44</v>
      </c>
      <c r="C328" s="4">
        <f t="shared" si="55"/>
        <v>0.33898305084745761</v>
      </c>
      <c r="D328">
        <f t="shared" si="56"/>
        <v>0.69444444444444442</v>
      </c>
      <c r="E328">
        <f t="shared" si="57"/>
        <v>3.3427495291902032E-2</v>
      </c>
      <c r="F328">
        <f t="shared" si="58"/>
        <v>-0.20197740112994356</v>
      </c>
      <c r="G328">
        <v>0</v>
      </c>
      <c r="H328">
        <f t="shared" si="59"/>
        <v>0.23540489642184556</v>
      </c>
      <c r="I328">
        <f t="shared" si="60"/>
        <v>-1.0795837927188261</v>
      </c>
      <c r="J328">
        <f t="shared" si="61"/>
        <v>1.0795837927188261</v>
      </c>
      <c r="K328">
        <f t="shared" si="62"/>
        <v>0.32204165175679</v>
      </c>
      <c r="L328">
        <f t="shared" si="63"/>
        <v>0.67795834824321011</v>
      </c>
      <c r="M328">
        <f t="shared" si="64"/>
        <v>3.105188395801711</v>
      </c>
      <c r="N328">
        <f t="shared" si="65"/>
        <v>1.4750168687962832</v>
      </c>
    </row>
    <row r="329" spans="1:14" x14ac:dyDescent="0.25">
      <c r="A329" s="4">
        <f>IF('True_Odds_Calculator_2-way'!A330="","",'True_Odds_Calculator_2-way'!A330)</f>
        <v>1.55</v>
      </c>
      <c r="B329" s="4">
        <f>IF('True_Odds_Calculator_2-way'!B330="","",'True_Odds_Calculator_2-way'!B330)</f>
        <v>2.62</v>
      </c>
      <c r="C329" s="4">
        <f t="shared" si="55"/>
        <v>0.64516129032258063</v>
      </c>
      <c r="D329">
        <f t="shared" si="56"/>
        <v>0.38167938931297707</v>
      </c>
      <c r="E329">
        <f t="shared" si="57"/>
        <v>2.6840679635557585E-2</v>
      </c>
      <c r="F329">
        <f t="shared" si="58"/>
        <v>-0.21940408766313735</v>
      </c>
      <c r="G329">
        <v>0</v>
      </c>
      <c r="H329">
        <f t="shared" si="59"/>
        <v>0.24624476729869488</v>
      </c>
      <c r="I329">
        <f t="shared" si="60"/>
        <v>-1.0594028769395465</v>
      </c>
      <c r="J329">
        <f t="shared" si="61"/>
        <v>1.0594028769395465</v>
      </c>
      <c r="K329">
        <f t="shared" si="62"/>
        <v>0.63184302490361088</v>
      </c>
      <c r="L329">
        <f t="shared" si="63"/>
        <v>0.36815697509638923</v>
      </c>
      <c r="M329">
        <f t="shared" si="64"/>
        <v>1.5826715823167508</v>
      </c>
      <c r="N329">
        <f t="shared" si="65"/>
        <v>2.7162326606420657</v>
      </c>
    </row>
    <row r="330" spans="1:14" x14ac:dyDescent="0.25">
      <c r="A330" s="4">
        <f>IF('True_Odds_Calculator_2-way'!A331="","",'True_Odds_Calculator_2-way'!A331)</f>
        <v>2.09</v>
      </c>
      <c r="B330" s="4">
        <f>IF('True_Odds_Calculator_2-way'!B331="","",'True_Odds_Calculator_2-way'!B331)</f>
        <v>1.82</v>
      </c>
      <c r="C330" s="4">
        <f t="shared" si="55"/>
        <v>0.47846889952153115</v>
      </c>
      <c r="D330">
        <f t="shared" si="56"/>
        <v>0.54945054945054939</v>
      </c>
      <c r="E330">
        <f t="shared" si="57"/>
        <v>2.7919448972080652E-2</v>
      </c>
      <c r="F330">
        <f t="shared" si="58"/>
        <v>-0.23497555076502441</v>
      </c>
      <c r="G330">
        <v>0</v>
      </c>
      <c r="H330">
        <f t="shared" si="59"/>
        <v>0.26289499973710501</v>
      </c>
      <c r="I330">
        <f t="shared" si="60"/>
        <v>-1.0577421839157299</v>
      </c>
      <c r="J330">
        <f t="shared" si="61"/>
        <v>1.0577421839157299</v>
      </c>
      <c r="K330">
        <f t="shared" si="62"/>
        <v>0.46448134808844194</v>
      </c>
      <c r="L330">
        <f t="shared" si="63"/>
        <v>0.53551865191155801</v>
      </c>
      <c r="M330">
        <f t="shared" si="64"/>
        <v>2.1529389804681456</v>
      </c>
      <c r="N330">
        <f t="shared" si="65"/>
        <v>1.8673485908108987</v>
      </c>
    </row>
    <row r="331" spans="1:14" x14ac:dyDescent="0.25">
      <c r="A331" s="4">
        <f>IF('True_Odds_Calculator_2-way'!A332="","",'True_Odds_Calculator_2-way'!A332)</f>
        <v>1.85</v>
      </c>
      <c r="B331" s="4">
        <f>IF('True_Odds_Calculator_2-way'!B332="","",'True_Odds_Calculator_2-way'!B332)</f>
        <v>2.0699999999999998</v>
      </c>
      <c r="C331" s="4">
        <f t="shared" si="55"/>
        <v>0.54054054054054046</v>
      </c>
      <c r="D331">
        <f t="shared" si="56"/>
        <v>0.48309178743961356</v>
      </c>
      <c r="E331">
        <f t="shared" si="57"/>
        <v>2.3632327980154022E-2</v>
      </c>
      <c r="F331">
        <f t="shared" si="58"/>
        <v>-0.2374983679331506</v>
      </c>
      <c r="G331">
        <v>0</v>
      </c>
      <c r="H331">
        <f t="shared" si="59"/>
        <v>0.26113069591330457</v>
      </c>
      <c r="I331">
        <f t="shared" si="60"/>
        <v>-1.0485729457933801</v>
      </c>
      <c r="J331">
        <f t="shared" si="61"/>
        <v>1.0485729457933801</v>
      </c>
      <c r="K331">
        <f t="shared" si="62"/>
        <v>0.52874048091327497</v>
      </c>
      <c r="L331">
        <f t="shared" si="63"/>
        <v>0.47125951908672531</v>
      </c>
      <c r="M331">
        <f t="shared" si="64"/>
        <v>1.8912870039243732</v>
      </c>
      <c r="N331">
        <f t="shared" si="65"/>
        <v>2.1219730519989164</v>
      </c>
    </row>
    <row r="332" spans="1:14" x14ac:dyDescent="0.25">
      <c r="A332" s="4">
        <f>IF('True_Odds_Calculator_2-way'!A333="","",'True_Odds_Calculator_2-way'!A333)</f>
        <v>2.6</v>
      </c>
      <c r="B332" s="4">
        <f>IF('True_Odds_Calculator_2-way'!B333="","",'True_Odds_Calculator_2-way'!B333)</f>
        <v>1.55</v>
      </c>
      <c r="C332" s="4">
        <f t="shared" si="55"/>
        <v>0.38461538461538458</v>
      </c>
      <c r="D332">
        <f t="shared" si="56"/>
        <v>0.64516129032258063</v>
      </c>
      <c r="E332">
        <f t="shared" si="57"/>
        <v>2.9776674937965097E-2</v>
      </c>
      <c r="F332">
        <f t="shared" si="58"/>
        <v>-0.21836228287841208</v>
      </c>
      <c r="G332">
        <v>0</v>
      </c>
      <c r="H332">
        <f t="shared" si="59"/>
        <v>0.24813895781637715</v>
      </c>
      <c r="I332">
        <f t="shared" si="60"/>
        <v>-1.0660035817780518</v>
      </c>
      <c r="J332">
        <f t="shared" si="61"/>
        <v>1.0660035817780518</v>
      </c>
      <c r="K332">
        <f t="shared" si="62"/>
        <v>0.36960300187112949</v>
      </c>
      <c r="L332">
        <f t="shared" si="63"/>
        <v>0.63039699812887073</v>
      </c>
      <c r="M332">
        <f t="shared" si="64"/>
        <v>2.7056057308448831</v>
      </c>
      <c r="N332">
        <f t="shared" si="65"/>
        <v>1.5863019699779282</v>
      </c>
    </row>
    <row r="333" spans="1:14" x14ac:dyDescent="0.25">
      <c r="A333" s="4">
        <f>IF('True_Odds_Calculator_2-way'!A334="","",'True_Odds_Calculator_2-way'!A334)</f>
        <v>2.66</v>
      </c>
      <c r="B333" s="4">
        <f>IF('True_Odds_Calculator_2-way'!B334="","",'True_Odds_Calculator_2-way'!B334)</f>
        <v>1.51</v>
      </c>
      <c r="C333" s="4">
        <f t="shared" si="55"/>
        <v>0.37593984962406013</v>
      </c>
      <c r="D333">
        <f t="shared" si="56"/>
        <v>0.66225165562913912</v>
      </c>
      <c r="E333">
        <f t="shared" si="57"/>
        <v>3.8191505253199143E-2</v>
      </c>
      <c r="F333">
        <f t="shared" si="58"/>
        <v>-0.21077528257730427</v>
      </c>
      <c r="G333">
        <v>0</v>
      </c>
      <c r="H333">
        <f t="shared" si="59"/>
        <v>0.24896678783050341</v>
      </c>
      <c r="I333">
        <f t="shared" si="60"/>
        <v>-1.0868281233544477</v>
      </c>
      <c r="J333">
        <f t="shared" si="61"/>
        <v>1.0868281233544477</v>
      </c>
      <c r="K333">
        <f t="shared" si="62"/>
        <v>0.35661625150597864</v>
      </c>
      <c r="L333">
        <f t="shared" si="63"/>
        <v>0.64338374849402136</v>
      </c>
      <c r="M333">
        <f t="shared" si="64"/>
        <v>2.8041346847683837</v>
      </c>
      <c r="N333">
        <f t="shared" si="65"/>
        <v>1.5542823429107684</v>
      </c>
    </row>
    <row r="334" spans="1:14" x14ac:dyDescent="0.25">
      <c r="A334" s="4">
        <f>IF('True_Odds_Calculator_2-way'!A335="","",'True_Odds_Calculator_2-way'!A335)</f>
        <v>2.2799999999999998</v>
      </c>
      <c r="B334" s="4">
        <f>IF('True_Odds_Calculator_2-way'!B335="","",'True_Odds_Calculator_2-way'!B335)</f>
        <v>1.67</v>
      </c>
      <c r="C334" s="4">
        <f t="shared" si="55"/>
        <v>0.43859649122807021</v>
      </c>
      <c r="D334">
        <f t="shared" si="56"/>
        <v>0.5988023952095809</v>
      </c>
      <c r="E334">
        <f t="shared" si="57"/>
        <v>3.7398886437651102E-2</v>
      </c>
      <c r="F334">
        <f t="shared" si="58"/>
        <v>-0.22523374304023536</v>
      </c>
      <c r="G334">
        <v>0</v>
      </c>
      <c r="H334">
        <f t="shared" si="59"/>
        <v>0.2626326294778864</v>
      </c>
      <c r="I334">
        <f t="shared" si="60"/>
        <v>-1.0798355319767001</v>
      </c>
      <c r="J334">
        <f t="shared" si="61"/>
        <v>1.0798355319767001</v>
      </c>
      <c r="K334">
        <f t="shared" si="62"/>
        <v>0.41978188889052137</v>
      </c>
      <c r="L334">
        <f t="shared" si="63"/>
        <v>0.58021811110947863</v>
      </c>
      <c r="M334">
        <f t="shared" si="64"/>
        <v>2.382189480930176</v>
      </c>
      <c r="N334">
        <f t="shared" si="65"/>
        <v>1.7234898064243891</v>
      </c>
    </row>
    <row r="335" spans="1:14" x14ac:dyDescent="0.25">
      <c r="A335" s="4">
        <f>IF('True_Odds_Calculator_2-way'!A336="","",'True_Odds_Calculator_2-way'!A336)</f>
        <v>2.87</v>
      </c>
      <c r="B335" s="4">
        <f>IF('True_Odds_Calculator_2-way'!B336="","",'True_Odds_Calculator_2-way'!B336)</f>
        <v>1.45</v>
      </c>
      <c r="C335" s="4">
        <f t="shared" si="55"/>
        <v>0.34843205574912889</v>
      </c>
      <c r="D335">
        <f t="shared" si="56"/>
        <v>0.68965517241379315</v>
      </c>
      <c r="E335">
        <f t="shared" si="57"/>
        <v>3.8087228162922093E-2</v>
      </c>
      <c r="F335">
        <f t="shared" si="58"/>
        <v>-0.20221074131923578</v>
      </c>
      <c r="G335">
        <v>0</v>
      </c>
      <c r="H335">
        <f t="shared" si="59"/>
        <v>0.24029796948215787</v>
      </c>
      <c r="I335">
        <f t="shared" si="60"/>
        <v>-1.0901165669462145</v>
      </c>
      <c r="J335">
        <f t="shared" si="61"/>
        <v>1.0901165669462145</v>
      </c>
      <c r="K335">
        <f t="shared" si="62"/>
        <v>0.32910781062340788</v>
      </c>
      <c r="L335">
        <f t="shared" si="63"/>
        <v>0.67089218937659201</v>
      </c>
      <c r="M335">
        <f t="shared" si="64"/>
        <v>3.0385179801894218</v>
      </c>
      <c r="N335">
        <f t="shared" si="65"/>
        <v>1.4905524551257965</v>
      </c>
    </row>
    <row r="336" spans="1:14" x14ac:dyDescent="0.25">
      <c r="A336" s="4">
        <f>IF('True_Odds_Calculator_2-way'!A337="","",'True_Odds_Calculator_2-way'!A337)</f>
        <v>2.69</v>
      </c>
      <c r="B336" s="4">
        <f>IF('True_Odds_Calculator_2-way'!B337="","",'True_Odds_Calculator_2-way'!B337)</f>
        <v>1.5</v>
      </c>
      <c r="C336" s="4">
        <f t="shared" si="55"/>
        <v>0.37174721189591081</v>
      </c>
      <c r="D336">
        <f t="shared" si="56"/>
        <v>0.66666666666666663</v>
      </c>
      <c r="E336">
        <f t="shared" si="57"/>
        <v>3.8413878562577386E-2</v>
      </c>
      <c r="F336">
        <f t="shared" si="58"/>
        <v>-0.20941759603469645</v>
      </c>
      <c r="G336">
        <v>0</v>
      </c>
      <c r="H336">
        <f t="shared" si="59"/>
        <v>0.24783147459727387</v>
      </c>
      <c r="I336">
        <f t="shared" si="60"/>
        <v>-1.0878565864408423</v>
      </c>
      <c r="J336">
        <f t="shared" si="61"/>
        <v>1.0878565864408423</v>
      </c>
      <c r="K336">
        <f t="shared" si="62"/>
        <v>0.35230152566597633</v>
      </c>
      <c r="L336">
        <f t="shared" si="63"/>
        <v>0.64769847433402361</v>
      </c>
      <c r="M336">
        <f t="shared" si="64"/>
        <v>2.838477631085023</v>
      </c>
      <c r="N336">
        <f t="shared" si="65"/>
        <v>1.5439282932204215</v>
      </c>
    </row>
    <row r="337" spans="1:14" x14ac:dyDescent="0.25">
      <c r="A337" s="4">
        <f>IF('True_Odds_Calculator_2-way'!A338="","",'True_Odds_Calculator_2-way'!A338)</f>
        <v>1.88</v>
      </c>
      <c r="B337" s="4">
        <f>IF('True_Odds_Calculator_2-way'!B338="","",'True_Odds_Calculator_2-way'!B338)</f>
        <v>2.0099999999999998</v>
      </c>
      <c r="C337" s="4">
        <f t="shared" si="55"/>
        <v>0.53191489361702127</v>
      </c>
      <c r="D337">
        <f t="shared" si="56"/>
        <v>0.49751243781094534</v>
      </c>
      <c r="E337">
        <f t="shared" si="57"/>
        <v>2.9427331427966497E-2</v>
      </c>
      <c r="F337">
        <f t="shared" si="58"/>
        <v>-0.23520694400338749</v>
      </c>
      <c r="G337">
        <v>0</v>
      </c>
      <c r="H337">
        <f t="shared" si="59"/>
        <v>0.26463427543135393</v>
      </c>
      <c r="I337">
        <f t="shared" si="60"/>
        <v>-1.060713208766217</v>
      </c>
      <c r="J337">
        <f t="shared" si="61"/>
        <v>1.060713208766217</v>
      </c>
      <c r="K337">
        <f t="shared" si="62"/>
        <v>0.5172161542198922</v>
      </c>
      <c r="L337">
        <f t="shared" si="63"/>
        <v>0.48278384578010813</v>
      </c>
      <c r="M337">
        <f t="shared" si="64"/>
        <v>1.9334276237142709</v>
      </c>
      <c r="N337">
        <f t="shared" si="65"/>
        <v>2.0713203408538785</v>
      </c>
    </row>
    <row r="338" spans="1:14" x14ac:dyDescent="0.25">
      <c r="A338" s="4">
        <f>IF('True_Odds_Calculator_2-way'!A339="","",'True_Odds_Calculator_2-way'!A339)</f>
        <v>1.99</v>
      </c>
      <c r="B338" s="4">
        <f>IF('True_Odds_Calculator_2-way'!B339="","",'True_Odds_Calculator_2-way'!B339)</f>
        <v>1.9</v>
      </c>
      <c r="C338" s="4">
        <f t="shared" si="55"/>
        <v>0.50251256281407031</v>
      </c>
      <c r="D338">
        <f t="shared" si="56"/>
        <v>0.52631578947368418</v>
      </c>
      <c r="E338">
        <f t="shared" si="57"/>
        <v>2.8828352287754377E-2</v>
      </c>
      <c r="F338">
        <f t="shared" si="58"/>
        <v>-0.23565194393017741</v>
      </c>
      <c r="G338">
        <v>0</v>
      </c>
      <c r="H338">
        <f t="shared" si="59"/>
        <v>0.26448029621793173</v>
      </c>
      <c r="I338">
        <f t="shared" si="60"/>
        <v>-1.0594028769395465</v>
      </c>
      <c r="J338">
        <f t="shared" si="61"/>
        <v>1.0594028769395465</v>
      </c>
      <c r="K338">
        <f t="shared" si="62"/>
        <v>0.48808848170151553</v>
      </c>
      <c r="L338">
        <f t="shared" si="63"/>
        <v>0.51191151829848447</v>
      </c>
      <c r="M338">
        <f t="shared" si="64"/>
        <v>2.0488088481701512</v>
      </c>
      <c r="N338">
        <f t="shared" si="65"/>
        <v>1.9534625892455926</v>
      </c>
    </row>
    <row r="339" spans="1:14" x14ac:dyDescent="0.25">
      <c r="A339" s="4">
        <f>IF('True_Odds_Calculator_2-way'!A340="","",'True_Odds_Calculator_2-way'!A340)</f>
        <v>2.0099999999999998</v>
      </c>
      <c r="B339" s="4">
        <f>IF('True_Odds_Calculator_2-way'!B340="","",'True_Odds_Calculator_2-way'!B340)</f>
        <v>1.88</v>
      </c>
      <c r="C339" s="4">
        <f t="shared" si="55"/>
        <v>0.49751243781094534</v>
      </c>
      <c r="D339">
        <f t="shared" si="56"/>
        <v>0.53191489361702127</v>
      </c>
      <c r="E339">
        <f t="shared" si="57"/>
        <v>2.9427331427966497E-2</v>
      </c>
      <c r="F339">
        <f t="shared" si="58"/>
        <v>-0.23520694400338749</v>
      </c>
      <c r="G339">
        <v>0</v>
      </c>
      <c r="H339">
        <f t="shared" si="59"/>
        <v>0.26463427543135393</v>
      </c>
      <c r="I339">
        <f t="shared" si="60"/>
        <v>-1.060713208766217</v>
      </c>
      <c r="J339">
        <f t="shared" si="61"/>
        <v>1.060713208766217</v>
      </c>
      <c r="K339">
        <f t="shared" si="62"/>
        <v>0.48278384578010813</v>
      </c>
      <c r="L339">
        <f t="shared" si="63"/>
        <v>0.5172161542198922</v>
      </c>
      <c r="M339">
        <f t="shared" si="64"/>
        <v>2.0713203408538785</v>
      </c>
      <c r="N339">
        <f t="shared" si="65"/>
        <v>1.9334276237142709</v>
      </c>
    </row>
    <row r="340" spans="1:14" x14ac:dyDescent="0.25">
      <c r="A340" s="4">
        <f>IF('True_Odds_Calculator_2-way'!A341="","",'True_Odds_Calculator_2-way'!A341)</f>
        <v>1.58</v>
      </c>
      <c r="B340" s="4">
        <f>IF('True_Odds_Calculator_2-way'!B341="","",'True_Odds_Calculator_2-way'!B341)</f>
        <v>2.4900000000000002</v>
      </c>
      <c r="C340" s="4">
        <f t="shared" si="55"/>
        <v>0.63291139240506322</v>
      </c>
      <c r="D340">
        <f t="shared" si="56"/>
        <v>0.40160642570281119</v>
      </c>
      <c r="E340">
        <f t="shared" si="57"/>
        <v>3.4517818107874465E-2</v>
      </c>
      <c r="F340">
        <f t="shared" si="58"/>
        <v>-0.21966346398251235</v>
      </c>
      <c r="G340">
        <v>0</v>
      </c>
      <c r="H340">
        <f t="shared" si="59"/>
        <v>0.25418128209038682</v>
      </c>
      <c r="I340">
        <f t="shared" si="60"/>
        <v>-1.0757042116817492</v>
      </c>
      <c r="J340">
        <f t="shared" si="61"/>
        <v>1.0757042116817492</v>
      </c>
      <c r="K340">
        <f t="shared" si="62"/>
        <v>0.61579826402706817</v>
      </c>
      <c r="L340">
        <f t="shared" si="63"/>
        <v>0.38420173597293183</v>
      </c>
      <c r="M340">
        <f t="shared" si="64"/>
        <v>1.6239084427754149</v>
      </c>
      <c r="N340">
        <f t="shared" si="65"/>
        <v>2.6027992754058067</v>
      </c>
    </row>
    <row r="341" spans="1:14" x14ac:dyDescent="0.25">
      <c r="A341" s="4">
        <f>IF('True_Odds_Calculator_2-way'!A342="","",'True_Odds_Calculator_2-way'!A342)</f>
        <v>1.72</v>
      </c>
      <c r="B341" s="4">
        <f>IF('True_Odds_Calculator_2-way'!B342="","",'True_Odds_Calculator_2-way'!B342)</f>
        <v>2.19</v>
      </c>
      <c r="C341" s="4">
        <f t="shared" si="55"/>
        <v>0.58139534883720934</v>
      </c>
      <c r="D341">
        <f t="shared" si="56"/>
        <v>0.45662100456621008</v>
      </c>
      <c r="E341">
        <f t="shared" si="57"/>
        <v>3.8016353403419467E-2</v>
      </c>
      <c r="F341">
        <f t="shared" si="58"/>
        <v>-0.22746097483274919</v>
      </c>
      <c r="G341">
        <v>0</v>
      </c>
      <c r="H341">
        <f t="shared" si="59"/>
        <v>0.26547732823616865</v>
      </c>
      <c r="I341">
        <f t="shared" si="60"/>
        <v>-1.0803395392536077</v>
      </c>
      <c r="J341">
        <f t="shared" si="61"/>
        <v>1.0803395392536077</v>
      </c>
      <c r="K341">
        <f t="shared" si="62"/>
        <v>0.5624788995053388</v>
      </c>
      <c r="L341">
        <f t="shared" si="63"/>
        <v>0.43752110049466114</v>
      </c>
      <c r="M341">
        <f t="shared" si="64"/>
        <v>1.7778444682625973</v>
      </c>
      <c r="N341">
        <f t="shared" si="65"/>
        <v>2.2856040517117928</v>
      </c>
    </row>
    <row r="342" spans="1:14" x14ac:dyDescent="0.25">
      <c r="A342" s="4">
        <f>IF('True_Odds_Calculator_2-way'!A343="","",'True_Odds_Calculator_2-way'!A343)</f>
        <v>1.68</v>
      </c>
      <c r="B342" s="4">
        <f>IF('True_Odds_Calculator_2-way'!B343="","",'True_Odds_Calculator_2-way'!B343)</f>
        <v>2.2599999999999998</v>
      </c>
      <c r="C342" s="4">
        <f t="shared" si="55"/>
        <v>0.59523809523809523</v>
      </c>
      <c r="D342">
        <f t="shared" si="56"/>
        <v>0.44247787610619471</v>
      </c>
      <c r="E342">
        <f t="shared" si="57"/>
        <v>3.7715971344289834E-2</v>
      </c>
      <c r="F342">
        <f t="shared" si="58"/>
        <v>-0.22566371681415942</v>
      </c>
      <c r="G342">
        <v>0</v>
      </c>
      <c r="H342">
        <f t="shared" si="59"/>
        <v>0.26337968815844925</v>
      </c>
      <c r="I342">
        <f t="shared" si="60"/>
        <v>-1.080339539253607</v>
      </c>
      <c r="J342">
        <f t="shared" si="61"/>
        <v>1.080339539253607</v>
      </c>
      <c r="K342">
        <f t="shared" si="62"/>
        <v>0.57649152201294696</v>
      </c>
      <c r="L342">
        <f t="shared" si="63"/>
        <v>0.4235084779870531</v>
      </c>
      <c r="M342">
        <f t="shared" si="64"/>
        <v>1.7346308866924531</v>
      </c>
      <c r="N342">
        <f t="shared" si="65"/>
        <v>2.3612278194595446</v>
      </c>
    </row>
    <row r="343" spans="1:14" x14ac:dyDescent="0.25">
      <c r="A343" s="4">
        <f>IF('True_Odds_Calculator_2-way'!A344="","",'True_Odds_Calculator_2-way'!A344)</f>
        <v>2.09</v>
      </c>
      <c r="B343" s="4">
        <f>IF('True_Odds_Calculator_2-way'!B344="","",'True_Odds_Calculator_2-way'!B344)</f>
        <v>1.81</v>
      </c>
      <c r="C343" s="4">
        <f t="shared" si="55"/>
        <v>0.47846889952153115</v>
      </c>
      <c r="D343">
        <f t="shared" si="56"/>
        <v>0.5524861878453039</v>
      </c>
      <c r="E343">
        <f t="shared" si="57"/>
        <v>3.0955087366835166E-2</v>
      </c>
      <c r="F343">
        <f t="shared" si="58"/>
        <v>-0.23339237093235332</v>
      </c>
      <c r="G343">
        <v>0</v>
      </c>
      <c r="H343">
        <f t="shared" si="59"/>
        <v>0.26434745829918849</v>
      </c>
      <c r="I343">
        <f t="shared" si="60"/>
        <v>-1.064251428023502</v>
      </c>
      <c r="J343">
        <f t="shared" si="61"/>
        <v>1.064251428023502</v>
      </c>
      <c r="K343">
        <f t="shared" si="62"/>
        <v>0.46295566357839102</v>
      </c>
      <c r="L343">
        <f t="shared" si="63"/>
        <v>0.53704433642160887</v>
      </c>
      <c r="M343">
        <f t="shared" si="64"/>
        <v>2.1600340565456171</v>
      </c>
      <c r="N343">
        <f t="shared" si="65"/>
        <v>1.8620436566990362</v>
      </c>
    </row>
    <row r="344" spans="1:14" x14ac:dyDescent="0.25">
      <c r="A344" s="4">
        <f>IF('True_Odds_Calculator_2-way'!A345="","",'True_Odds_Calculator_2-way'!A345)</f>
        <v>1.83</v>
      </c>
      <c r="B344" s="4">
        <f>IF('True_Odds_Calculator_2-way'!B345="","",'True_Odds_Calculator_2-way'!B345)</f>
        <v>2.04</v>
      </c>
      <c r="C344" s="4">
        <f t="shared" si="55"/>
        <v>0.54644808743169393</v>
      </c>
      <c r="D344">
        <f t="shared" si="56"/>
        <v>0.49019607843137253</v>
      </c>
      <c r="E344">
        <f t="shared" si="57"/>
        <v>3.6644165863066513E-2</v>
      </c>
      <c r="F344">
        <f t="shared" si="58"/>
        <v>-0.23122254366227368</v>
      </c>
      <c r="G344">
        <v>0</v>
      </c>
      <c r="H344">
        <f t="shared" si="59"/>
        <v>0.26786670952534014</v>
      </c>
      <c r="I344">
        <f t="shared" si="60"/>
        <v>-1.0763271222740438</v>
      </c>
      <c r="J344">
        <f t="shared" si="61"/>
        <v>1.0763271222740438</v>
      </c>
      <c r="K344">
        <f t="shared" si="62"/>
        <v>0.52816394310973935</v>
      </c>
      <c r="L344">
        <f t="shared" si="63"/>
        <v>0.47183605689026059</v>
      </c>
      <c r="M344">
        <f t="shared" si="64"/>
        <v>1.8933515114874566</v>
      </c>
      <c r="N344">
        <f t="shared" si="65"/>
        <v>2.1193802071650061</v>
      </c>
    </row>
    <row r="345" spans="1:14" x14ac:dyDescent="0.25">
      <c r="A345" s="4">
        <f>IF('True_Odds_Calculator_2-way'!A346="","",'True_Odds_Calculator_2-way'!A346)</f>
        <v>2.37</v>
      </c>
      <c r="B345" s="4">
        <f>IF('True_Odds_Calculator_2-way'!B346="","",'True_Odds_Calculator_2-way'!B346)</f>
        <v>1.58</v>
      </c>
      <c r="C345" s="4">
        <f t="shared" si="55"/>
        <v>0.42194092827004215</v>
      </c>
      <c r="D345">
        <f t="shared" si="56"/>
        <v>0.63291139240506322</v>
      </c>
      <c r="E345">
        <f t="shared" si="57"/>
        <v>5.4852320675105481E-2</v>
      </c>
      <c r="F345">
        <f t="shared" si="58"/>
        <v>-0.21219889974897188</v>
      </c>
      <c r="G345">
        <v>0</v>
      </c>
      <c r="H345">
        <f t="shared" si="59"/>
        <v>0.26705122042407731</v>
      </c>
      <c r="I345">
        <f t="shared" si="60"/>
        <v>-1.1218265642117569</v>
      </c>
      <c r="J345">
        <f t="shared" si="61"/>
        <v>1.1218265642117569</v>
      </c>
      <c r="K345">
        <f t="shared" si="62"/>
        <v>0.39418150369957228</v>
      </c>
      <c r="L345">
        <f t="shared" si="63"/>
        <v>0.60581849630042783</v>
      </c>
      <c r="M345">
        <f t="shared" si="64"/>
        <v>2.5369023929701071</v>
      </c>
      <c r="N345">
        <f t="shared" si="65"/>
        <v>1.6506594072428187</v>
      </c>
    </row>
    <row r="346" spans="1:14" x14ac:dyDescent="0.25">
      <c r="A346" s="4">
        <f>IF('True_Odds_Calculator_2-way'!A347="","",'True_Odds_Calculator_2-way'!A347)</f>
        <v>1.71</v>
      </c>
      <c r="B346" s="4">
        <f>IF('True_Odds_Calculator_2-way'!B347="","",'True_Odds_Calculator_2-way'!B347)</f>
        <v>2.25</v>
      </c>
      <c r="C346" s="4">
        <f t="shared" si="55"/>
        <v>0.58479532163742687</v>
      </c>
      <c r="D346">
        <f t="shared" si="56"/>
        <v>0.44444444444444442</v>
      </c>
      <c r="E346">
        <f t="shared" si="57"/>
        <v>2.9239766081871288E-2</v>
      </c>
      <c r="F346">
        <f t="shared" si="58"/>
        <v>-0.2306692657569851</v>
      </c>
      <c r="G346">
        <v>0</v>
      </c>
      <c r="H346">
        <f t="shared" si="59"/>
        <v>0.25990903183885639</v>
      </c>
      <c r="I346">
        <f t="shared" si="60"/>
        <v>-1.0614897848685503</v>
      </c>
      <c r="J346">
        <f t="shared" si="61"/>
        <v>1.0614897848685503</v>
      </c>
      <c r="K346">
        <f t="shared" si="62"/>
        <v>0.57023669616511363</v>
      </c>
      <c r="L346">
        <f t="shared" si="63"/>
        <v>0.42976330383488626</v>
      </c>
      <c r="M346">
        <f t="shared" si="64"/>
        <v>1.753657747256671</v>
      </c>
      <c r="N346">
        <f t="shared" si="65"/>
        <v>2.3268622310856886</v>
      </c>
    </row>
    <row r="347" spans="1:14" x14ac:dyDescent="0.25">
      <c r="A347" s="4">
        <f>IF('True_Odds_Calculator_2-way'!A348="","",'True_Odds_Calculator_2-way'!A348)</f>
        <v>1.68</v>
      </c>
      <c r="B347" s="4">
        <f>IF('True_Odds_Calculator_2-way'!B348="","",'True_Odds_Calculator_2-way'!B348)</f>
        <v>2.2999999999999998</v>
      </c>
      <c r="C347" s="4">
        <f t="shared" si="55"/>
        <v>0.59523809523809523</v>
      </c>
      <c r="D347">
        <f t="shared" si="56"/>
        <v>0.43478260869565222</v>
      </c>
      <c r="E347">
        <f t="shared" si="57"/>
        <v>3.002070393374745E-2</v>
      </c>
      <c r="F347">
        <f t="shared" si="58"/>
        <v>-0.22877846790890266</v>
      </c>
      <c r="G347">
        <v>0</v>
      </c>
      <c r="H347">
        <f t="shared" si="59"/>
        <v>0.25879917184265011</v>
      </c>
      <c r="I347">
        <f t="shared" si="60"/>
        <v>-1.0635890745287928</v>
      </c>
      <c r="J347">
        <f t="shared" si="61"/>
        <v>1.0635890745287928</v>
      </c>
      <c r="K347">
        <f t="shared" si="62"/>
        <v>0.58030202922023755</v>
      </c>
      <c r="L347">
        <f t="shared" si="63"/>
        <v>0.41969797077976234</v>
      </c>
      <c r="M347">
        <f t="shared" si="64"/>
        <v>1.7232405706795793</v>
      </c>
      <c r="N347">
        <f t="shared" si="65"/>
        <v>2.3826657968874305</v>
      </c>
    </row>
    <row r="348" spans="1:14" x14ac:dyDescent="0.25">
      <c r="A348" s="4">
        <f>IF('True_Odds_Calculator_2-way'!A349="","",'True_Odds_Calculator_2-way'!A349)</f>
        <v>2.79</v>
      </c>
      <c r="B348" s="4">
        <f>IF('True_Odds_Calculator_2-way'!B349="","",'True_Odds_Calculator_2-way'!B349)</f>
        <v>1.47</v>
      </c>
      <c r="C348" s="4">
        <f t="shared" si="55"/>
        <v>0.35842293906810035</v>
      </c>
      <c r="D348">
        <f t="shared" si="56"/>
        <v>0.68027210884353739</v>
      </c>
      <c r="E348">
        <f t="shared" si="57"/>
        <v>3.8695047911637692E-2</v>
      </c>
      <c r="F348">
        <f t="shared" si="58"/>
        <v>-0.2051300807061176</v>
      </c>
      <c r="G348">
        <v>0</v>
      </c>
      <c r="H348">
        <f t="shared" si="59"/>
        <v>0.24382512861775535</v>
      </c>
      <c r="I348">
        <f t="shared" si="60"/>
        <v>-1.0902461344948915</v>
      </c>
      <c r="J348">
        <f t="shared" si="61"/>
        <v>1.0902461344948915</v>
      </c>
      <c r="K348">
        <f t="shared" si="62"/>
        <v>0.33880611587163051</v>
      </c>
      <c r="L348">
        <f t="shared" si="63"/>
        <v>0.66119388412836944</v>
      </c>
      <c r="M348">
        <f t="shared" si="64"/>
        <v>2.9515405807458559</v>
      </c>
      <c r="N348">
        <f t="shared" si="65"/>
        <v>1.5124156832125992</v>
      </c>
    </row>
    <row r="349" spans="1:14" x14ac:dyDescent="0.25">
      <c r="A349" s="4">
        <f>IF('True_Odds_Calculator_2-way'!A350="","",'True_Odds_Calculator_2-way'!A350)</f>
        <v>1.8</v>
      </c>
      <c r="B349" s="4">
        <f>IF('True_Odds_Calculator_2-way'!B350="","",'True_Odds_Calculator_2-way'!B350)</f>
        <v>2.0699999999999998</v>
      </c>
      <c r="C349" s="4">
        <f t="shared" si="55"/>
        <v>0.55555555555555558</v>
      </c>
      <c r="D349">
        <f t="shared" si="56"/>
        <v>0.48309178743961356</v>
      </c>
      <c r="E349">
        <f t="shared" si="57"/>
        <v>3.8647342995169254E-2</v>
      </c>
      <c r="F349">
        <f t="shared" si="58"/>
        <v>-0.22973698336017168</v>
      </c>
      <c r="G349">
        <v>0</v>
      </c>
      <c r="H349">
        <f t="shared" si="59"/>
        <v>0.26838432635534087</v>
      </c>
      <c r="I349">
        <f t="shared" si="60"/>
        <v>-1.0808442529177926</v>
      </c>
      <c r="J349">
        <f t="shared" si="61"/>
        <v>1.0808442529177926</v>
      </c>
      <c r="K349">
        <f t="shared" si="62"/>
        <v>0.53628636852729539</v>
      </c>
      <c r="L349">
        <f t="shared" si="63"/>
        <v>0.46371363147270434</v>
      </c>
      <c r="M349">
        <f t="shared" si="64"/>
        <v>1.8646754023342345</v>
      </c>
      <c r="N349">
        <f t="shared" si="65"/>
        <v>2.1565033506220384</v>
      </c>
    </row>
    <row r="350" spans="1:14" x14ac:dyDescent="0.25">
      <c r="A350" s="4">
        <f>IF('True_Odds_Calculator_2-way'!A351="","",'True_Odds_Calculator_2-way'!A351)</f>
        <v>2.1800000000000002</v>
      </c>
      <c r="B350" s="4">
        <f>IF('True_Odds_Calculator_2-way'!B351="","",'True_Odds_Calculator_2-way'!B351)</f>
        <v>1.72</v>
      </c>
      <c r="C350" s="4">
        <f t="shared" si="55"/>
        <v>0.4587155963302752</v>
      </c>
      <c r="D350">
        <f t="shared" si="56"/>
        <v>0.58139534883720934</v>
      </c>
      <c r="E350">
        <f t="shared" si="57"/>
        <v>4.0110945167484591E-2</v>
      </c>
      <c r="F350">
        <f t="shared" si="58"/>
        <v>-0.22658416897802425</v>
      </c>
      <c r="G350">
        <v>0</v>
      </c>
      <c r="H350">
        <f t="shared" si="59"/>
        <v>0.26669511414550884</v>
      </c>
      <c r="I350">
        <f t="shared" si="60"/>
        <v>-1.0849075915068656</v>
      </c>
      <c r="J350">
        <f t="shared" si="61"/>
        <v>1.0849075915068656</v>
      </c>
      <c r="K350">
        <f t="shared" si="62"/>
        <v>0.43855976031354993</v>
      </c>
      <c r="L350">
        <f t="shared" si="63"/>
        <v>0.56144023968644996</v>
      </c>
      <c r="M350">
        <f t="shared" si="64"/>
        <v>2.2801909579781015</v>
      </c>
      <c r="N350">
        <f t="shared" si="65"/>
        <v>1.7811334658849434</v>
      </c>
    </row>
    <row r="351" spans="1:14" x14ac:dyDescent="0.25">
      <c r="A351" s="4">
        <f>IF('True_Odds_Calculator_2-way'!A352="","",'True_Odds_Calculator_2-way'!A352)</f>
        <v>2.1</v>
      </c>
      <c r="B351" s="4">
        <f>IF('True_Odds_Calculator_2-way'!B352="","",'True_Odds_Calculator_2-way'!B352)</f>
        <v>1.78</v>
      </c>
      <c r="C351" s="4">
        <f t="shared" si="55"/>
        <v>0.47619047619047616</v>
      </c>
      <c r="D351">
        <f t="shared" si="56"/>
        <v>0.5617977528089888</v>
      </c>
      <c r="E351">
        <f t="shared" si="57"/>
        <v>3.7988228999465079E-2</v>
      </c>
      <c r="F351">
        <f t="shared" si="58"/>
        <v>-0.2295345104333868</v>
      </c>
      <c r="G351">
        <v>0</v>
      </c>
      <c r="H351">
        <f t="shared" si="59"/>
        <v>0.26752273943285182</v>
      </c>
      <c r="I351">
        <f t="shared" si="60"/>
        <v>-1.0795837927188263</v>
      </c>
      <c r="J351">
        <f t="shared" si="61"/>
        <v>1.0795837927188263</v>
      </c>
      <c r="K351">
        <f t="shared" si="62"/>
        <v>0.45713404422735271</v>
      </c>
      <c r="L351">
        <f t="shared" si="63"/>
        <v>0.54286595577264729</v>
      </c>
      <c r="M351">
        <f t="shared" si="64"/>
        <v>2.1875421719907089</v>
      </c>
      <c r="N351">
        <f t="shared" si="65"/>
        <v>1.8420753583206844</v>
      </c>
    </row>
    <row r="352" spans="1:14" x14ac:dyDescent="0.25">
      <c r="A352" s="4">
        <f>IF('True_Odds_Calculator_2-way'!A353="","",'True_Odds_Calculator_2-way'!A353)</f>
        <v>1.8</v>
      </c>
      <c r="B352" s="4">
        <f>IF('True_Odds_Calculator_2-way'!B353="","",'True_Odds_Calculator_2-way'!B353)</f>
        <v>2.0699999999999998</v>
      </c>
      <c r="C352" s="4">
        <f t="shared" si="55"/>
        <v>0.55555555555555558</v>
      </c>
      <c r="D352">
        <f t="shared" si="56"/>
        <v>0.48309178743961356</v>
      </c>
      <c r="E352">
        <f t="shared" si="57"/>
        <v>3.8647342995169254E-2</v>
      </c>
      <c r="F352">
        <f t="shared" si="58"/>
        <v>-0.22973698336017168</v>
      </c>
      <c r="G352">
        <v>0</v>
      </c>
      <c r="H352">
        <f t="shared" si="59"/>
        <v>0.26838432635534087</v>
      </c>
      <c r="I352">
        <f t="shared" si="60"/>
        <v>-1.0808442529177926</v>
      </c>
      <c r="J352">
        <f t="shared" si="61"/>
        <v>1.0808442529177926</v>
      </c>
      <c r="K352">
        <f t="shared" si="62"/>
        <v>0.53628636852729539</v>
      </c>
      <c r="L352">
        <f t="shared" si="63"/>
        <v>0.46371363147270434</v>
      </c>
      <c r="M352">
        <f t="shared" si="64"/>
        <v>1.8646754023342345</v>
      </c>
      <c r="N352">
        <f t="shared" si="65"/>
        <v>2.1565033506220384</v>
      </c>
    </row>
    <row r="353" spans="1:14" x14ac:dyDescent="0.25">
      <c r="A353" s="4">
        <f>IF('True_Odds_Calculator_2-way'!A354="","",'True_Odds_Calculator_2-way'!A354)</f>
        <v>2.2200000000000002</v>
      </c>
      <c r="B353" s="4">
        <f>IF('True_Odds_Calculator_2-way'!B354="","",'True_Odds_Calculator_2-way'!B354)</f>
        <v>1.73</v>
      </c>
      <c r="C353" s="4">
        <f t="shared" si="55"/>
        <v>0.4504504504504504</v>
      </c>
      <c r="D353">
        <f t="shared" si="56"/>
        <v>0.5780346820809249</v>
      </c>
      <c r="E353">
        <f t="shared" si="57"/>
        <v>2.8485132531375301E-2</v>
      </c>
      <c r="F353">
        <f t="shared" si="58"/>
        <v>-0.2318908503879602</v>
      </c>
      <c r="G353">
        <v>0</v>
      </c>
      <c r="H353">
        <f t="shared" si="59"/>
        <v>0.2603759829193355</v>
      </c>
      <c r="I353">
        <f t="shared" si="60"/>
        <v>-1.0596407579073905</v>
      </c>
      <c r="J353">
        <f t="shared" si="61"/>
        <v>1.0596407579073905</v>
      </c>
      <c r="K353">
        <f t="shared" si="62"/>
        <v>0.43615522243331045</v>
      </c>
      <c r="L353">
        <f t="shared" si="63"/>
        <v>0.56384477756668971</v>
      </c>
      <c r="M353">
        <f t="shared" si="64"/>
        <v>2.2927617246470167</v>
      </c>
      <c r="N353">
        <f t="shared" si="65"/>
        <v>1.7735377532723946</v>
      </c>
    </row>
    <row r="354" spans="1:14" x14ac:dyDescent="0.25">
      <c r="A354" s="4">
        <f>IF('True_Odds_Calculator_2-way'!A355="","",'True_Odds_Calculator_2-way'!A355)</f>
        <v>2.34</v>
      </c>
      <c r="B354" s="4">
        <f>IF('True_Odds_Calculator_2-way'!B355="","",'True_Odds_Calculator_2-way'!B355)</f>
        <v>1.64</v>
      </c>
      <c r="C354" s="4">
        <f t="shared" si="55"/>
        <v>0.42735042735042739</v>
      </c>
      <c r="D354">
        <f t="shared" si="56"/>
        <v>0.6097560975609756</v>
      </c>
      <c r="E354">
        <f t="shared" si="57"/>
        <v>3.7106524911402872E-2</v>
      </c>
      <c r="F354">
        <f t="shared" si="58"/>
        <v>-0.22347300396080894</v>
      </c>
      <c r="G354">
        <v>0</v>
      </c>
      <c r="H354">
        <f t="shared" si="59"/>
        <v>0.26057952887221181</v>
      </c>
      <c r="I354">
        <f t="shared" si="60"/>
        <v>-1.0798355319766999</v>
      </c>
      <c r="J354">
        <f t="shared" si="61"/>
        <v>1.0798355319766999</v>
      </c>
      <c r="K354">
        <f t="shared" si="62"/>
        <v>0.40866707460459728</v>
      </c>
      <c r="L354">
        <f t="shared" si="63"/>
        <v>0.59133292539540294</v>
      </c>
      <c r="M354">
        <f t="shared" si="64"/>
        <v>2.4469796128487777</v>
      </c>
      <c r="N354">
        <f t="shared" si="65"/>
        <v>1.6910947404650878</v>
      </c>
    </row>
    <row r="355" spans="1:14" x14ac:dyDescent="0.25">
      <c r="A355" s="4">
        <f>IF('True_Odds_Calculator_2-way'!A356="","",'True_Odds_Calculator_2-way'!A356)</f>
        <v>2.61</v>
      </c>
      <c r="B355" s="4">
        <f>IF('True_Odds_Calculator_2-way'!B356="","",'True_Odds_Calculator_2-way'!B356)</f>
        <v>1.53</v>
      </c>
      <c r="C355" s="4">
        <f t="shared" si="55"/>
        <v>0.38314176245210729</v>
      </c>
      <c r="D355">
        <f t="shared" si="56"/>
        <v>0.65359477124183007</v>
      </c>
      <c r="E355">
        <f t="shared" si="57"/>
        <v>3.6736533693937368E-2</v>
      </c>
      <c r="F355">
        <f t="shared" si="58"/>
        <v>-0.21368291888913937</v>
      </c>
      <c r="G355">
        <v>0</v>
      </c>
      <c r="H355">
        <f t="shared" si="59"/>
        <v>0.25041945258307668</v>
      </c>
      <c r="I355">
        <f t="shared" si="60"/>
        <v>-1.0825528985483326</v>
      </c>
      <c r="J355">
        <f t="shared" si="61"/>
        <v>1.0825528985483326</v>
      </c>
      <c r="K355">
        <f t="shared" si="62"/>
        <v>0.36457628549193738</v>
      </c>
      <c r="L355">
        <f t="shared" si="63"/>
        <v>0.63542371450806256</v>
      </c>
      <c r="M355">
        <f t="shared" si="64"/>
        <v>2.7429101666628148</v>
      </c>
      <c r="N355">
        <f t="shared" si="65"/>
        <v>1.5737530362306167</v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31" activePane="bottomLeft" state="frozen"/>
      <selection pane="bottomLeft" activeCell="X187" sqref="X187:X35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78" t="s">
        <v>9</v>
      </c>
      <c r="B1" s="79"/>
      <c r="C1" s="18"/>
      <c r="D1" s="80" t="s">
        <v>25</v>
      </c>
      <c r="E1" s="79"/>
      <c r="F1" s="80" t="s">
        <v>23</v>
      </c>
      <c r="G1" s="79"/>
      <c r="H1" s="80" t="s">
        <v>11</v>
      </c>
      <c r="I1" s="79"/>
      <c r="J1" s="80" t="s">
        <v>10</v>
      </c>
      <c r="K1" s="79"/>
      <c r="L1" s="76" t="s">
        <v>201</v>
      </c>
      <c r="M1" s="77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69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 s="42">
        <v>1.74</v>
      </c>
      <c r="B3" s="42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s="42" t="s">
        <v>256</v>
      </c>
      <c r="V3" s="42" t="s">
        <v>238</v>
      </c>
      <c r="W3" s="42" t="s">
        <v>438</v>
      </c>
      <c r="X3" s="52">
        <v>44199</v>
      </c>
      <c r="Y3" s="66" t="s">
        <v>478</v>
      </c>
    </row>
    <row r="4" spans="1:25" s="12" customFormat="1" ht="15" x14ac:dyDescent="0.25">
      <c r="A4" s="42">
        <v>1.65</v>
      </c>
      <c r="B4" s="42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100</v>
      </c>
      <c r="O4" s="54">
        <f t="shared" ref="O4:O8" si="3">(1/A4)*((N4*A4)-N4)</f>
        <v>39.393939393939398</v>
      </c>
      <c r="P4" s="54">
        <f t="shared" ref="P4:P8" si="4">(1/B4)*((N4*B4)-N4)</f>
        <v>56.709956709956707</v>
      </c>
      <c r="Q4" s="54">
        <f t="shared" ref="Q4:Q8" si="5">(1/B4)*N4</f>
        <v>43.290043290043286</v>
      </c>
      <c r="R4" s="54">
        <f t="shared" ref="R4:R8" si="6">(1/A4)*N4</f>
        <v>60.606060606060609</v>
      </c>
      <c r="S4" s="55">
        <f t="shared" ref="S4:S8" si="7">O4-Q4</f>
        <v>-3.8961038961038881</v>
      </c>
      <c r="T4" s="55">
        <f t="shared" ref="T4:T8" si="8">P4-R4</f>
        <v>-3.8961038961039023</v>
      </c>
      <c r="U4" s="42" t="s">
        <v>393</v>
      </c>
      <c r="V4" s="42" t="s">
        <v>271</v>
      </c>
      <c r="W4" s="42" t="s">
        <v>231</v>
      </c>
      <c r="X4" s="52">
        <v>44199</v>
      </c>
      <c r="Y4" s="66" t="s">
        <v>479</v>
      </c>
    </row>
    <row r="5" spans="1:25" s="12" customFormat="1" ht="15" x14ac:dyDescent="0.25">
      <c r="A5" s="42">
        <v>2.02</v>
      </c>
      <c r="B5" s="42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100</v>
      </c>
      <c r="O5" s="54">
        <f t="shared" si="3"/>
        <v>50.495049504950494</v>
      </c>
      <c r="P5" s="54">
        <f t="shared" si="4"/>
        <v>46.808510638297875</v>
      </c>
      <c r="Q5" s="54">
        <f t="shared" si="5"/>
        <v>53.191489361702125</v>
      </c>
      <c r="R5" s="54">
        <f t="shared" si="6"/>
        <v>49.504950495049506</v>
      </c>
      <c r="S5" s="55">
        <f t="shared" si="7"/>
        <v>-2.6964398567516312</v>
      </c>
      <c r="T5" s="55">
        <f t="shared" si="8"/>
        <v>-2.6964398567516312</v>
      </c>
      <c r="U5" s="42" t="s">
        <v>134</v>
      </c>
      <c r="V5" s="42" t="s">
        <v>135</v>
      </c>
      <c r="W5" s="42" t="s">
        <v>443</v>
      </c>
      <c r="X5" s="52">
        <v>44199</v>
      </c>
      <c r="Y5" s="66" t="s">
        <v>479</v>
      </c>
    </row>
    <row r="6" spans="1:25" s="12" customFormat="1" ht="15" x14ac:dyDescent="0.25">
      <c r="A6" s="42">
        <v>1.75</v>
      </c>
      <c r="B6" s="42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100</v>
      </c>
      <c r="O6" s="54">
        <f t="shared" si="3"/>
        <v>42.857142857142854</v>
      </c>
      <c r="P6" s="54">
        <f t="shared" si="4"/>
        <v>51.92307692307692</v>
      </c>
      <c r="Q6" s="54">
        <f t="shared" si="5"/>
        <v>48.076923076923073</v>
      </c>
      <c r="R6" s="54">
        <f t="shared" si="6"/>
        <v>57.142857142857139</v>
      </c>
      <c r="S6" s="55">
        <f t="shared" si="7"/>
        <v>-5.219780219780219</v>
      </c>
      <c r="T6" s="55">
        <f t="shared" si="8"/>
        <v>-5.219780219780219</v>
      </c>
      <c r="U6" s="42" t="s">
        <v>344</v>
      </c>
      <c r="V6" s="42" t="s">
        <v>89</v>
      </c>
      <c r="W6" s="42" t="s">
        <v>447</v>
      </c>
      <c r="X6" s="52">
        <v>44199</v>
      </c>
      <c r="Y6" s="66" t="s">
        <v>480</v>
      </c>
    </row>
    <row r="7" spans="1:25" s="12" customFormat="1" ht="15" x14ac:dyDescent="0.25">
      <c r="A7" s="42">
        <v>1.85</v>
      </c>
      <c r="B7" s="42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100</v>
      </c>
      <c r="O7" s="54">
        <f t="shared" si="3"/>
        <v>45.945945945945937</v>
      </c>
      <c r="P7" s="54">
        <f t="shared" si="4"/>
        <v>50.73891625615763</v>
      </c>
      <c r="Q7" s="54">
        <f t="shared" si="5"/>
        <v>49.26108374384237</v>
      </c>
      <c r="R7" s="54">
        <f t="shared" si="6"/>
        <v>54.054054054054049</v>
      </c>
      <c r="S7" s="55">
        <f t="shared" si="7"/>
        <v>-3.3151377978964334</v>
      </c>
      <c r="T7" s="55">
        <f t="shared" si="8"/>
        <v>-3.3151377978964192</v>
      </c>
      <c r="U7" s="42" t="s">
        <v>149</v>
      </c>
      <c r="V7" s="42" t="s">
        <v>144</v>
      </c>
      <c r="W7" s="42" t="s">
        <v>435</v>
      </c>
      <c r="X7" s="52">
        <v>44199</v>
      </c>
      <c r="Y7" s="66" t="s">
        <v>478</v>
      </c>
    </row>
    <row r="8" spans="1:25" ht="15" x14ac:dyDescent="0.25">
      <c r="A8" s="42">
        <v>2.65</v>
      </c>
      <c r="B8" s="42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100</v>
      </c>
      <c r="O8" s="54">
        <f t="shared" si="3"/>
        <v>62.264150943396231</v>
      </c>
      <c r="P8" s="54">
        <f t="shared" si="4"/>
        <v>33.774834437086092</v>
      </c>
      <c r="Q8" s="54">
        <f t="shared" si="5"/>
        <v>66.225165562913915</v>
      </c>
      <c r="R8" s="54">
        <f t="shared" si="6"/>
        <v>37.735849056603776</v>
      </c>
      <c r="S8" s="55">
        <f t="shared" si="7"/>
        <v>-3.9610146195176839</v>
      </c>
      <c r="T8" s="55">
        <f t="shared" si="8"/>
        <v>-3.9610146195176839</v>
      </c>
      <c r="U8" s="42" t="s">
        <v>182</v>
      </c>
      <c r="V8" s="42" t="s">
        <v>185</v>
      </c>
      <c r="W8" s="42" t="s">
        <v>435</v>
      </c>
      <c r="X8" s="52">
        <v>44199</v>
      </c>
      <c r="Y8" s="66" t="s">
        <v>481</v>
      </c>
    </row>
    <row r="9" spans="1:25" ht="15" x14ac:dyDescent="0.25">
      <c r="A9" s="42">
        <v>1.86</v>
      </c>
      <c r="B9" s="42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100</v>
      </c>
      <c r="O9" s="54">
        <f t="shared" ref="O9:O72" si="11">(1/A9)*((N9*A9)-N9)</f>
        <v>46.236559139784944</v>
      </c>
      <c r="P9" s="54">
        <f t="shared" ref="P9:P72" si="12">(1/B9)*((N9*B9)-N9)</f>
        <v>51.219512195121943</v>
      </c>
      <c r="Q9" s="54">
        <f t="shared" ref="Q9:Q72" si="13">(1/B9)*N9</f>
        <v>48.780487804878057</v>
      </c>
      <c r="R9" s="54">
        <f t="shared" ref="R9:R72" si="14">(1/A9)*N9</f>
        <v>53.763440860215049</v>
      </c>
      <c r="S9" s="55">
        <f t="shared" ref="S9:S72" si="15">O9-Q9</f>
        <v>-2.5439286650931123</v>
      </c>
      <c r="T9" s="55">
        <f t="shared" ref="T9:T72" si="16">P9-R9</f>
        <v>-2.5439286650931052</v>
      </c>
      <c r="U9" s="42" t="s">
        <v>178</v>
      </c>
      <c r="V9" s="42" t="s">
        <v>176</v>
      </c>
      <c r="W9" s="42" t="s">
        <v>436</v>
      </c>
      <c r="X9" s="52">
        <v>44199</v>
      </c>
      <c r="Y9" s="66" t="s">
        <v>482</v>
      </c>
    </row>
    <row r="10" spans="1:25" ht="14.25" customHeight="1" x14ac:dyDescent="0.25">
      <c r="A10" s="42">
        <v>2.86</v>
      </c>
      <c r="B10" s="42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100</v>
      </c>
      <c r="O10" s="54">
        <f t="shared" si="11"/>
        <v>65.03496503496504</v>
      </c>
      <c r="P10" s="54">
        <f t="shared" si="12"/>
        <v>31.03448275862069</v>
      </c>
      <c r="Q10" s="54">
        <f t="shared" si="13"/>
        <v>68.965517241379317</v>
      </c>
      <c r="R10" s="54">
        <f t="shared" si="14"/>
        <v>34.965034965034967</v>
      </c>
      <c r="S10" s="55">
        <f t="shared" si="15"/>
        <v>-3.9305522064142764</v>
      </c>
      <c r="T10" s="55">
        <f t="shared" si="16"/>
        <v>-3.9305522064142764</v>
      </c>
      <c r="U10" s="42" t="s">
        <v>58</v>
      </c>
      <c r="V10" s="42" t="s">
        <v>116</v>
      </c>
      <c r="W10" s="42" t="s">
        <v>437</v>
      </c>
      <c r="X10" s="52">
        <v>44199</v>
      </c>
      <c r="Y10" s="66" t="s">
        <v>479</v>
      </c>
    </row>
    <row r="11" spans="1:25" ht="15" x14ac:dyDescent="0.25">
      <c r="A11" s="42">
        <v>1.74</v>
      </c>
      <c r="B11" s="42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100</v>
      </c>
      <c r="O11" s="54">
        <f t="shared" si="11"/>
        <v>42.528735632183903</v>
      </c>
      <c r="P11" s="54">
        <f t="shared" si="12"/>
        <v>53.917050691244242</v>
      </c>
      <c r="Q11" s="54">
        <f t="shared" si="13"/>
        <v>46.082949308755758</v>
      </c>
      <c r="R11" s="54">
        <f t="shared" si="14"/>
        <v>57.47126436781609</v>
      </c>
      <c r="S11" s="55">
        <f t="shared" si="15"/>
        <v>-3.5542136765718553</v>
      </c>
      <c r="T11" s="55">
        <f t="shared" si="16"/>
        <v>-3.5542136765718482</v>
      </c>
      <c r="U11" s="42" t="s">
        <v>259</v>
      </c>
      <c r="V11" s="42" t="s">
        <v>253</v>
      </c>
      <c r="W11" s="42" t="s">
        <v>438</v>
      </c>
      <c r="X11" s="42" t="s">
        <v>475</v>
      </c>
      <c r="Y11" s="66" t="s">
        <v>480</v>
      </c>
    </row>
    <row r="12" spans="1:25" ht="15" x14ac:dyDescent="0.25">
      <c r="A12" s="42">
        <v>1.99</v>
      </c>
      <c r="B12" s="4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100</v>
      </c>
      <c r="O12" s="54">
        <f t="shared" si="11"/>
        <v>49.748743718592962</v>
      </c>
      <c r="P12" s="54">
        <f t="shared" si="12"/>
        <v>47.916666666666671</v>
      </c>
      <c r="Q12" s="54">
        <f t="shared" si="13"/>
        <v>52.083333333333336</v>
      </c>
      <c r="R12" s="54">
        <f t="shared" si="14"/>
        <v>50.251256281407031</v>
      </c>
      <c r="S12" s="55">
        <f t="shared" si="15"/>
        <v>-2.3345896147403735</v>
      </c>
      <c r="T12" s="55">
        <f t="shared" si="16"/>
        <v>-2.3345896147403593</v>
      </c>
      <c r="U12" s="42" t="s">
        <v>267</v>
      </c>
      <c r="V12" s="42" t="s">
        <v>263</v>
      </c>
      <c r="W12" s="42" t="s">
        <v>230</v>
      </c>
      <c r="X12" s="42" t="s">
        <v>475</v>
      </c>
      <c r="Y12" s="66" t="s">
        <v>483</v>
      </c>
    </row>
    <row r="13" spans="1:25" ht="15" x14ac:dyDescent="0.25">
      <c r="A13" s="42">
        <v>1.65</v>
      </c>
      <c r="B13" s="42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100</v>
      </c>
      <c r="O13" s="54">
        <f t="shared" si="11"/>
        <v>39.393939393939398</v>
      </c>
      <c r="P13" s="54">
        <f t="shared" si="12"/>
        <v>57.446808510638299</v>
      </c>
      <c r="Q13" s="54">
        <f t="shared" si="13"/>
        <v>42.553191489361701</v>
      </c>
      <c r="R13" s="54">
        <f t="shared" si="14"/>
        <v>60.606060606060609</v>
      </c>
      <c r="S13" s="55">
        <f t="shared" si="15"/>
        <v>-3.1592520954223033</v>
      </c>
      <c r="T13" s="55">
        <f t="shared" si="16"/>
        <v>-3.1592520954223104</v>
      </c>
      <c r="U13" s="42" t="s">
        <v>276</v>
      </c>
      <c r="V13" s="42" t="s">
        <v>226</v>
      </c>
      <c r="W13" s="42" t="s">
        <v>231</v>
      </c>
      <c r="X13" s="42" t="s">
        <v>475</v>
      </c>
      <c r="Y13" s="66" t="s">
        <v>484</v>
      </c>
    </row>
    <row r="14" spans="1:25" s="50" customFormat="1" ht="15" x14ac:dyDescent="0.25">
      <c r="A14" s="42">
        <v>1.85</v>
      </c>
      <c r="B14" s="42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100</v>
      </c>
      <c r="O14" s="54">
        <f t="shared" si="11"/>
        <v>45.945945945945937</v>
      </c>
      <c r="P14" s="54">
        <f t="shared" si="12"/>
        <v>51.219512195121943</v>
      </c>
      <c r="Q14" s="54">
        <f t="shared" si="13"/>
        <v>48.780487804878057</v>
      </c>
      <c r="R14" s="54">
        <f t="shared" si="14"/>
        <v>54.054054054054049</v>
      </c>
      <c r="S14" s="55">
        <f t="shared" si="15"/>
        <v>-2.8345418589321199</v>
      </c>
      <c r="T14" s="55">
        <f t="shared" si="16"/>
        <v>-2.8345418589321056</v>
      </c>
      <c r="U14" s="42" t="s">
        <v>275</v>
      </c>
      <c r="V14" s="42" t="s">
        <v>272</v>
      </c>
      <c r="W14" s="42" t="s">
        <v>231</v>
      </c>
      <c r="X14" s="42" t="s">
        <v>475</v>
      </c>
      <c r="Y14" s="66" t="s">
        <v>479</v>
      </c>
    </row>
    <row r="15" spans="1:25" ht="15" x14ac:dyDescent="0.25">
      <c r="A15" s="42">
        <v>2.8</v>
      </c>
      <c r="B15" s="42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100</v>
      </c>
      <c r="O15" s="54">
        <f t="shared" si="11"/>
        <v>64.285714285714292</v>
      </c>
      <c r="P15" s="54">
        <f t="shared" si="12"/>
        <v>32.432432432432435</v>
      </c>
      <c r="Q15" s="54">
        <f t="shared" si="13"/>
        <v>67.567567567567565</v>
      </c>
      <c r="R15" s="54">
        <f t="shared" si="14"/>
        <v>35.714285714285715</v>
      </c>
      <c r="S15" s="55">
        <f t="shared" si="15"/>
        <v>-3.2818532818532731</v>
      </c>
      <c r="T15" s="55">
        <f t="shared" si="16"/>
        <v>-3.2818532818532802</v>
      </c>
      <c r="U15" s="42" t="s">
        <v>79</v>
      </c>
      <c r="V15" s="42" t="s">
        <v>278</v>
      </c>
      <c r="W15" s="42" t="s">
        <v>433</v>
      </c>
      <c r="X15" s="42" t="s">
        <v>475</v>
      </c>
      <c r="Y15" s="66" t="s">
        <v>482</v>
      </c>
    </row>
    <row r="16" spans="1:25" ht="15" x14ac:dyDescent="0.25">
      <c r="A16" s="42">
        <v>2.21</v>
      </c>
      <c r="B16" s="42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100</v>
      </c>
      <c r="O16" s="54">
        <f t="shared" si="11"/>
        <v>54.751131221719454</v>
      </c>
      <c r="P16" s="54">
        <f t="shared" si="12"/>
        <v>42.528735632183903</v>
      </c>
      <c r="Q16" s="54">
        <f t="shared" si="13"/>
        <v>57.47126436781609</v>
      </c>
      <c r="R16" s="54">
        <f t="shared" si="14"/>
        <v>45.248868778280546</v>
      </c>
      <c r="S16" s="55">
        <f t="shared" si="15"/>
        <v>-2.7201331460966358</v>
      </c>
      <c r="T16" s="55">
        <f t="shared" si="16"/>
        <v>-2.7201331460966429</v>
      </c>
      <c r="U16" s="42" t="s">
        <v>322</v>
      </c>
      <c r="V16" s="42" t="s">
        <v>395</v>
      </c>
      <c r="W16" s="42" t="s">
        <v>440</v>
      </c>
      <c r="X16" s="42" t="s">
        <v>475</v>
      </c>
      <c r="Y16" s="66" t="s">
        <v>480</v>
      </c>
    </row>
    <row r="17" spans="1:25" ht="15" x14ac:dyDescent="0.25">
      <c r="A17" s="42">
        <v>2.34</v>
      </c>
      <c r="B17" s="42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100</v>
      </c>
      <c r="O17" s="54">
        <f t="shared" si="11"/>
        <v>57.264957264957268</v>
      </c>
      <c r="P17" s="54">
        <f t="shared" si="12"/>
        <v>39.393939393939398</v>
      </c>
      <c r="Q17" s="54">
        <f t="shared" si="13"/>
        <v>60.606060606060609</v>
      </c>
      <c r="R17" s="54">
        <f t="shared" si="14"/>
        <v>42.73504273504274</v>
      </c>
      <c r="S17" s="55">
        <f t="shared" si="15"/>
        <v>-3.3411033411033415</v>
      </c>
      <c r="T17" s="55">
        <f t="shared" si="16"/>
        <v>-3.3411033411033415</v>
      </c>
      <c r="U17" s="42" t="s">
        <v>355</v>
      </c>
      <c r="V17" s="42" t="s">
        <v>235</v>
      </c>
      <c r="W17" s="42" t="s">
        <v>434</v>
      </c>
      <c r="X17" s="42" t="s">
        <v>475</v>
      </c>
      <c r="Y17" s="66" t="s">
        <v>485</v>
      </c>
    </row>
    <row r="18" spans="1:25" ht="15" x14ac:dyDescent="0.25">
      <c r="A18" s="42">
        <v>1.98</v>
      </c>
      <c r="B18" s="42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100</v>
      </c>
      <c r="O18" s="54">
        <f t="shared" si="11"/>
        <v>49.494949494949495</v>
      </c>
      <c r="P18" s="54">
        <f t="shared" si="12"/>
        <v>47.643979057591622</v>
      </c>
      <c r="Q18" s="54">
        <f t="shared" si="13"/>
        <v>52.356020942408378</v>
      </c>
      <c r="R18" s="54">
        <f t="shared" si="14"/>
        <v>50.505050505050505</v>
      </c>
      <c r="S18" s="55">
        <f t="shared" si="15"/>
        <v>-2.8610714474588832</v>
      </c>
      <c r="T18" s="55">
        <f t="shared" si="16"/>
        <v>-2.8610714474588832</v>
      </c>
      <c r="U18" s="42" t="s">
        <v>349</v>
      </c>
      <c r="V18" s="42" t="s">
        <v>250</v>
      </c>
      <c r="W18" s="42" t="s">
        <v>434</v>
      </c>
      <c r="X18" s="42" t="s">
        <v>475</v>
      </c>
      <c r="Y18" s="66" t="s">
        <v>482</v>
      </c>
    </row>
    <row r="19" spans="1:25" ht="15" x14ac:dyDescent="0.25">
      <c r="A19" s="42">
        <v>1.86</v>
      </c>
      <c r="B19" s="42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100</v>
      </c>
      <c r="O19" s="54">
        <f t="shared" si="11"/>
        <v>46.236559139784944</v>
      </c>
      <c r="P19" s="54">
        <f t="shared" si="12"/>
        <v>50.73891625615763</v>
      </c>
      <c r="Q19" s="54">
        <f t="shared" si="13"/>
        <v>49.26108374384237</v>
      </c>
      <c r="R19" s="54">
        <f t="shared" si="14"/>
        <v>53.763440860215049</v>
      </c>
      <c r="S19" s="55">
        <f t="shared" si="15"/>
        <v>-3.0245246040574258</v>
      </c>
      <c r="T19" s="55">
        <f t="shared" si="16"/>
        <v>-3.0245246040574187</v>
      </c>
      <c r="U19" s="42" t="s">
        <v>359</v>
      </c>
      <c r="V19" s="42" t="s">
        <v>421</v>
      </c>
      <c r="W19" s="42" t="s">
        <v>448</v>
      </c>
      <c r="X19" s="42" t="s">
        <v>475</v>
      </c>
      <c r="Y19" s="66" t="s">
        <v>486</v>
      </c>
    </row>
    <row r="20" spans="1:25" ht="15" x14ac:dyDescent="0.25">
      <c r="A20" s="42">
        <v>2.2999999999999998</v>
      </c>
      <c r="B20" s="42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100</v>
      </c>
      <c r="O20" s="54">
        <f t="shared" si="11"/>
        <v>56.521739130434774</v>
      </c>
      <c r="P20" s="54">
        <f t="shared" si="12"/>
        <v>40.119760479041922</v>
      </c>
      <c r="Q20" s="54">
        <f t="shared" si="13"/>
        <v>59.880239520958092</v>
      </c>
      <c r="R20" s="54">
        <f t="shared" si="14"/>
        <v>43.478260869565219</v>
      </c>
      <c r="S20" s="55">
        <f t="shared" si="15"/>
        <v>-3.3585003905233179</v>
      </c>
      <c r="T20" s="55">
        <f t="shared" si="16"/>
        <v>-3.3585003905232966</v>
      </c>
      <c r="U20" s="42" t="s">
        <v>430</v>
      </c>
      <c r="V20" s="42" t="s">
        <v>106</v>
      </c>
      <c r="W20" s="42" t="s">
        <v>435</v>
      </c>
      <c r="X20" s="42" t="s">
        <v>475</v>
      </c>
      <c r="Y20" s="66" t="s">
        <v>483</v>
      </c>
    </row>
    <row r="21" spans="1:25" ht="15" x14ac:dyDescent="0.25">
      <c r="A21" s="42">
        <v>1.65</v>
      </c>
      <c r="B21" s="42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100</v>
      </c>
      <c r="O21" s="54">
        <f t="shared" si="11"/>
        <v>39.393939393939398</v>
      </c>
      <c r="P21" s="54">
        <f t="shared" si="12"/>
        <v>56.709956709956707</v>
      </c>
      <c r="Q21" s="54">
        <f t="shared" si="13"/>
        <v>43.290043290043286</v>
      </c>
      <c r="R21" s="54">
        <f t="shared" si="14"/>
        <v>60.606060606060609</v>
      </c>
      <c r="S21" s="55">
        <f t="shared" si="15"/>
        <v>-3.8961038961038881</v>
      </c>
      <c r="T21" s="55">
        <f t="shared" si="16"/>
        <v>-3.8961038961039023</v>
      </c>
      <c r="U21" s="42" t="s">
        <v>374</v>
      </c>
      <c r="V21" s="42" t="s">
        <v>373</v>
      </c>
      <c r="W21" s="42" t="s">
        <v>450</v>
      </c>
      <c r="X21" s="42" t="s">
        <v>475</v>
      </c>
      <c r="Y21" s="66" t="s">
        <v>482</v>
      </c>
    </row>
    <row r="22" spans="1:25" ht="15" x14ac:dyDescent="0.25">
      <c r="A22" s="42">
        <v>2.1</v>
      </c>
      <c r="B22" s="4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100</v>
      </c>
      <c r="O22" s="54">
        <f t="shared" si="11"/>
        <v>52.38095238095238</v>
      </c>
      <c r="P22" s="54">
        <f t="shared" si="12"/>
        <v>44.751381215469614</v>
      </c>
      <c r="Q22" s="54">
        <f t="shared" si="13"/>
        <v>55.248618784530393</v>
      </c>
      <c r="R22" s="54">
        <f t="shared" si="14"/>
        <v>47.619047619047613</v>
      </c>
      <c r="S22" s="55">
        <f t="shared" si="15"/>
        <v>-2.8676664035780135</v>
      </c>
      <c r="T22" s="55">
        <f t="shared" si="16"/>
        <v>-2.8676664035779993</v>
      </c>
      <c r="U22" s="42" t="s">
        <v>153</v>
      </c>
      <c r="V22" s="42" t="s">
        <v>154</v>
      </c>
      <c r="W22" s="42" t="s">
        <v>436</v>
      </c>
      <c r="X22" s="42" t="s">
        <v>475</v>
      </c>
      <c r="Y22" s="66" t="s">
        <v>482</v>
      </c>
    </row>
    <row r="23" spans="1:25" ht="15" x14ac:dyDescent="0.25">
      <c r="A23" s="42">
        <v>2.5</v>
      </c>
      <c r="B23" s="42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100</v>
      </c>
      <c r="O23" s="54">
        <f t="shared" si="11"/>
        <v>60</v>
      </c>
      <c r="P23" s="54">
        <f t="shared" si="12"/>
        <v>36.708860759493668</v>
      </c>
      <c r="Q23" s="54">
        <f t="shared" si="13"/>
        <v>63.291139240506325</v>
      </c>
      <c r="R23" s="54">
        <f t="shared" si="14"/>
        <v>40</v>
      </c>
      <c r="S23" s="55">
        <f t="shared" si="15"/>
        <v>-3.2911392405063253</v>
      </c>
      <c r="T23" s="55">
        <f t="shared" si="16"/>
        <v>-3.2911392405063324</v>
      </c>
      <c r="U23" s="42" t="s">
        <v>236</v>
      </c>
      <c r="V23" s="42" t="s">
        <v>156</v>
      </c>
      <c r="W23" s="42" t="s">
        <v>437</v>
      </c>
      <c r="X23" s="42" t="s">
        <v>475</v>
      </c>
      <c r="Y23" s="66" t="s">
        <v>485</v>
      </c>
    </row>
    <row r="24" spans="1:25" ht="15" x14ac:dyDescent="0.25">
      <c r="A24" s="42">
        <v>2.71</v>
      </c>
      <c r="B24" s="42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100</v>
      </c>
      <c r="O24" s="54">
        <f t="shared" si="11"/>
        <v>63.099630996309962</v>
      </c>
      <c r="P24" s="54">
        <f t="shared" si="12"/>
        <v>33.333333333333329</v>
      </c>
      <c r="Q24" s="54">
        <f t="shared" si="13"/>
        <v>66.666666666666657</v>
      </c>
      <c r="R24" s="54">
        <f t="shared" si="14"/>
        <v>36.900369003690038</v>
      </c>
      <c r="S24" s="55">
        <f t="shared" si="15"/>
        <v>-3.5670356703566952</v>
      </c>
      <c r="T24" s="55">
        <f t="shared" si="16"/>
        <v>-3.5670356703567094</v>
      </c>
      <c r="U24" s="42" t="s">
        <v>431</v>
      </c>
      <c r="V24" s="42" t="s">
        <v>151</v>
      </c>
      <c r="W24" s="42" t="s">
        <v>437</v>
      </c>
      <c r="X24" s="42" t="s">
        <v>475</v>
      </c>
      <c r="Y24" s="66" t="s">
        <v>479</v>
      </c>
    </row>
    <row r="25" spans="1:25" ht="15" x14ac:dyDescent="0.25">
      <c r="A25" s="42">
        <v>2.1</v>
      </c>
      <c r="B25" s="42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100</v>
      </c>
      <c r="O25" s="54">
        <f t="shared" si="11"/>
        <v>52.38095238095238</v>
      </c>
      <c r="P25" s="54">
        <f t="shared" si="12"/>
        <v>43.820224719101127</v>
      </c>
      <c r="Q25" s="54">
        <f t="shared" si="13"/>
        <v>56.17977528089888</v>
      </c>
      <c r="R25" s="54">
        <f t="shared" si="14"/>
        <v>47.619047619047613</v>
      </c>
      <c r="S25" s="55">
        <f t="shared" si="15"/>
        <v>-3.7988228999465008</v>
      </c>
      <c r="T25" s="55">
        <f t="shared" si="16"/>
        <v>-3.7988228999464866</v>
      </c>
      <c r="U25" s="42" t="s">
        <v>64</v>
      </c>
      <c r="V25" s="42" t="s">
        <v>125</v>
      </c>
      <c r="W25" s="42" t="s">
        <v>442</v>
      </c>
      <c r="X25" s="42" t="s">
        <v>475</v>
      </c>
      <c r="Y25" s="66" t="s">
        <v>482</v>
      </c>
    </row>
    <row r="26" spans="1:25" ht="15" x14ac:dyDescent="0.25">
      <c r="A26" s="42">
        <v>2.41</v>
      </c>
      <c r="B26" s="42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100</v>
      </c>
      <c r="O26" s="54">
        <f t="shared" si="11"/>
        <v>58.50622406639004</v>
      </c>
      <c r="P26" s="54">
        <f t="shared" si="12"/>
        <v>37.5</v>
      </c>
      <c r="Q26" s="54">
        <f t="shared" si="13"/>
        <v>62.5</v>
      </c>
      <c r="R26" s="54">
        <f t="shared" si="14"/>
        <v>41.493775933609953</v>
      </c>
      <c r="S26" s="55">
        <f t="shared" si="15"/>
        <v>-3.9937759336099603</v>
      </c>
      <c r="T26" s="55">
        <f t="shared" si="16"/>
        <v>-3.9937759336099532</v>
      </c>
      <c r="U26" s="42" t="s">
        <v>169</v>
      </c>
      <c r="V26" s="42" t="s">
        <v>168</v>
      </c>
      <c r="W26" s="42" t="s">
        <v>442</v>
      </c>
      <c r="X26" s="42" t="s">
        <v>475</v>
      </c>
      <c r="Y26" s="66" t="s">
        <v>485</v>
      </c>
    </row>
    <row r="27" spans="1:25" ht="15" x14ac:dyDescent="0.25">
      <c r="A27" s="42">
        <v>1.52</v>
      </c>
      <c r="B27" s="42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100</v>
      </c>
      <c r="O27" s="54">
        <f t="shared" si="11"/>
        <v>34.21052631578948</v>
      </c>
      <c r="P27" s="54">
        <f t="shared" si="12"/>
        <v>61.832061068702288</v>
      </c>
      <c r="Q27" s="54">
        <f t="shared" si="13"/>
        <v>38.167938931297705</v>
      </c>
      <c r="R27" s="54">
        <f t="shared" si="14"/>
        <v>65.789473684210535</v>
      </c>
      <c r="S27" s="55">
        <f t="shared" si="15"/>
        <v>-3.9574126155082254</v>
      </c>
      <c r="T27" s="55">
        <f t="shared" si="16"/>
        <v>-3.9574126155082467</v>
      </c>
      <c r="U27" s="42" t="s">
        <v>166</v>
      </c>
      <c r="V27" s="42" t="s">
        <v>67</v>
      </c>
      <c r="W27" s="42" t="s">
        <v>442</v>
      </c>
      <c r="X27" s="42" t="s">
        <v>475</v>
      </c>
      <c r="Y27" s="66" t="s">
        <v>487</v>
      </c>
    </row>
    <row r="28" spans="1:25" ht="15" x14ac:dyDescent="0.25">
      <c r="A28" s="42">
        <v>1.76</v>
      </c>
      <c r="B28" s="42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100</v>
      </c>
      <c r="O28" s="54">
        <f t="shared" si="11"/>
        <v>43.181818181818187</v>
      </c>
      <c r="P28" s="54">
        <f t="shared" si="12"/>
        <v>52.38095238095238</v>
      </c>
      <c r="Q28" s="54">
        <f t="shared" si="13"/>
        <v>47.619047619047613</v>
      </c>
      <c r="R28" s="54">
        <f t="shared" si="14"/>
        <v>56.81818181818182</v>
      </c>
      <c r="S28" s="55">
        <f t="shared" si="15"/>
        <v>-4.4372294372294263</v>
      </c>
      <c r="T28" s="55">
        <f t="shared" si="16"/>
        <v>-4.4372294372294405</v>
      </c>
      <c r="U28" s="42" t="s">
        <v>387</v>
      </c>
      <c r="V28" s="42" t="s">
        <v>239</v>
      </c>
      <c r="W28" s="42" t="s">
        <v>438</v>
      </c>
      <c r="X28" s="42" t="s">
        <v>476</v>
      </c>
      <c r="Y28" s="66" t="s">
        <v>478</v>
      </c>
    </row>
    <row r="29" spans="1:25" ht="15" x14ac:dyDescent="0.25">
      <c r="A29" s="42">
        <v>1.79</v>
      </c>
      <c r="B29" s="42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100</v>
      </c>
      <c r="O29" s="54">
        <f t="shared" si="11"/>
        <v>44.134078212290497</v>
      </c>
      <c r="P29" s="54">
        <f t="shared" si="12"/>
        <v>51.456310679611654</v>
      </c>
      <c r="Q29" s="54">
        <f t="shared" si="13"/>
        <v>48.543689320388353</v>
      </c>
      <c r="R29" s="54">
        <f t="shared" si="14"/>
        <v>55.865921787709496</v>
      </c>
      <c r="S29" s="55">
        <f t="shared" si="15"/>
        <v>-4.4096111080978559</v>
      </c>
      <c r="T29" s="55">
        <f t="shared" si="16"/>
        <v>-4.4096111080978417</v>
      </c>
      <c r="U29" s="42" t="s">
        <v>383</v>
      </c>
      <c r="V29" s="42" t="s">
        <v>252</v>
      </c>
      <c r="W29" s="42" t="s">
        <v>438</v>
      </c>
      <c r="X29" s="42" t="s">
        <v>476</v>
      </c>
      <c r="Y29" s="66" t="s">
        <v>478</v>
      </c>
    </row>
    <row r="30" spans="1:25" ht="15" x14ac:dyDescent="0.25">
      <c r="A30" s="42">
        <v>1.65</v>
      </c>
      <c r="B30" s="42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100</v>
      </c>
      <c r="O30" s="54">
        <f t="shared" si="11"/>
        <v>39.393939393939398</v>
      </c>
      <c r="P30" s="54">
        <f t="shared" si="12"/>
        <v>56.521739130434774</v>
      </c>
      <c r="Q30" s="54">
        <f t="shared" si="13"/>
        <v>43.478260869565219</v>
      </c>
      <c r="R30" s="54">
        <f t="shared" si="14"/>
        <v>60.606060606060609</v>
      </c>
      <c r="S30" s="55">
        <f t="shared" si="15"/>
        <v>-4.0843214756258206</v>
      </c>
      <c r="T30" s="55">
        <f t="shared" si="16"/>
        <v>-4.0843214756258348</v>
      </c>
      <c r="U30" s="42" t="s">
        <v>258</v>
      </c>
      <c r="V30" s="42" t="s">
        <v>382</v>
      </c>
      <c r="W30" s="42" t="s">
        <v>438</v>
      </c>
      <c r="X30" s="42" t="s">
        <v>476</v>
      </c>
      <c r="Y30" s="66" t="s">
        <v>480</v>
      </c>
    </row>
    <row r="31" spans="1:25" ht="15" x14ac:dyDescent="0.25">
      <c r="A31" s="42">
        <v>1.3</v>
      </c>
      <c r="B31" s="42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100</v>
      </c>
      <c r="O31" s="54">
        <f t="shared" si="11"/>
        <v>23.076923076923073</v>
      </c>
      <c r="P31" s="54">
        <f t="shared" si="12"/>
        <v>72.375690607734811</v>
      </c>
      <c r="Q31" s="54">
        <f t="shared" si="13"/>
        <v>27.624309392265197</v>
      </c>
      <c r="R31" s="54">
        <f t="shared" si="14"/>
        <v>76.92307692307692</v>
      </c>
      <c r="S31" s="55">
        <f t="shared" si="15"/>
        <v>-4.5473863153421235</v>
      </c>
      <c r="T31" s="55">
        <f t="shared" si="16"/>
        <v>-4.5473863153421092</v>
      </c>
      <c r="U31" s="42" t="s">
        <v>225</v>
      </c>
      <c r="V31" s="42" t="s">
        <v>388</v>
      </c>
      <c r="W31" s="42" t="s">
        <v>230</v>
      </c>
      <c r="X31" s="42" t="s">
        <v>476</v>
      </c>
      <c r="Y31" s="66" t="s">
        <v>488</v>
      </c>
    </row>
    <row r="32" spans="1:25" ht="15" x14ac:dyDescent="0.25">
      <c r="A32" s="42">
        <v>1.43</v>
      </c>
      <c r="B32" s="4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100</v>
      </c>
      <c r="O32" s="54">
        <f t="shared" si="11"/>
        <v>30.069930069930074</v>
      </c>
      <c r="P32" s="54">
        <f t="shared" si="12"/>
        <v>65.397923875432525</v>
      </c>
      <c r="Q32" s="54">
        <f t="shared" si="13"/>
        <v>34.602076124567475</v>
      </c>
      <c r="R32" s="54">
        <f t="shared" si="14"/>
        <v>69.930069930069934</v>
      </c>
      <c r="S32" s="55">
        <f t="shared" si="15"/>
        <v>-4.5321460546374013</v>
      </c>
      <c r="T32" s="55">
        <f t="shared" si="16"/>
        <v>-4.5321460546374084</v>
      </c>
      <c r="U32" s="42" t="s">
        <v>261</v>
      </c>
      <c r="V32" s="42" t="s">
        <v>389</v>
      </c>
      <c r="W32" s="42" t="s">
        <v>230</v>
      </c>
      <c r="X32" s="42" t="s">
        <v>476</v>
      </c>
      <c r="Y32" s="66" t="s">
        <v>487</v>
      </c>
    </row>
    <row r="33" spans="1:25" ht="15" x14ac:dyDescent="0.25">
      <c r="A33" s="42">
        <v>1.6</v>
      </c>
      <c r="B33" s="42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100</v>
      </c>
      <c r="O33" s="54">
        <f t="shared" si="11"/>
        <v>37.5</v>
      </c>
      <c r="P33" s="54">
        <f t="shared" si="12"/>
        <v>59.677419354838712</v>
      </c>
      <c r="Q33" s="54">
        <f t="shared" si="13"/>
        <v>40.322580645161295</v>
      </c>
      <c r="R33" s="54">
        <f t="shared" si="14"/>
        <v>62.5</v>
      </c>
      <c r="S33" s="55">
        <f t="shared" si="15"/>
        <v>-2.8225806451612954</v>
      </c>
      <c r="T33" s="55">
        <f t="shared" si="16"/>
        <v>-2.8225806451612883</v>
      </c>
      <c r="U33" s="42" t="s">
        <v>240</v>
      </c>
      <c r="V33" s="42" t="s">
        <v>268</v>
      </c>
      <c r="W33" s="42" t="s">
        <v>230</v>
      </c>
      <c r="X33" s="42" t="s">
        <v>476</v>
      </c>
      <c r="Y33" s="66" t="s">
        <v>488</v>
      </c>
    </row>
    <row r="34" spans="1:25" ht="15" x14ac:dyDescent="0.25">
      <c r="A34" s="42">
        <v>1.82</v>
      </c>
      <c r="B34" s="42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100</v>
      </c>
      <c r="O34" s="54">
        <f t="shared" si="11"/>
        <v>45.054945054945051</v>
      </c>
      <c r="P34" s="54">
        <f t="shared" si="12"/>
        <v>51.92307692307692</v>
      </c>
      <c r="Q34" s="54">
        <f t="shared" si="13"/>
        <v>48.076923076923073</v>
      </c>
      <c r="R34" s="54">
        <f t="shared" si="14"/>
        <v>54.945054945054942</v>
      </c>
      <c r="S34" s="55">
        <f t="shared" si="15"/>
        <v>-3.0219780219780219</v>
      </c>
      <c r="T34" s="55">
        <f t="shared" si="16"/>
        <v>-3.0219780219780219</v>
      </c>
      <c r="U34" s="42" t="s">
        <v>390</v>
      </c>
      <c r="V34" s="42" t="s">
        <v>264</v>
      </c>
      <c r="W34" s="42" t="s">
        <v>230</v>
      </c>
      <c r="X34" s="42" t="s">
        <v>476</v>
      </c>
      <c r="Y34" s="66" t="s">
        <v>478</v>
      </c>
    </row>
    <row r="35" spans="1:25" ht="15" x14ac:dyDescent="0.25">
      <c r="A35" s="42">
        <v>1.71</v>
      </c>
      <c r="B35" s="42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100</v>
      </c>
      <c r="O35" s="54">
        <f t="shared" si="11"/>
        <v>41.520467836257311</v>
      </c>
      <c r="P35" s="54">
        <f t="shared" si="12"/>
        <v>55.55555555555555</v>
      </c>
      <c r="Q35" s="54">
        <f t="shared" si="13"/>
        <v>44.444444444444443</v>
      </c>
      <c r="R35" s="54">
        <f t="shared" si="14"/>
        <v>58.479532163742689</v>
      </c>
      <c r="S35" s="55">
        <f t="shared" si="15"/>
        <v>-2.9239766081871323</v>
      </c>
      <c r="T35" s="55">
        <f t="shared" si="16"/>
        <v>-2.9239766081871394</v>
      </c>
      <c r="U35" s="42" t="s">
        <v>269</v>
      </c>
      <c r="V35" s="42" t="s">
        <v>266</v>
      </c>
      <c r="W35" s="42" t="s">
        <v>230</v>
      </c>
      <c r="X35" s="42" t="s">
        <v>476</v>
      </c>
      <c r="Y35" s="66" t="s">
        <v>489</v>
      </c>
    </row>
    <row r="36" spans="1:25" ht="15" x14ac:dyDescent="0.25">
      <c r="A36" s="42">
        <v>1.7</v>
      </c>
      <c r="B36" s="42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100</v>
      </c>
      <c r="O36" s="54">
        <f t="shared" si="11"/>
        <v>41.176470588235297</v>
      </c>
      <c r="P36" s="54">
        <f t="shared" si="12"/>
        <v>55.357142857142868</v>
      </c>
      <c r="Q36" s="54">
        <f t="shared" si="13"/>
        <v>44.642857142857139</v>
      </c>
      <c r="R36" s="54">
        <f t="shared" si="14"/>
        <v>58.82352941176471</v>
      </c>
      <c r="S36" s="55">
        <f t="shared" si="15"/>
        <v>-3.4663865546218418</v>
      </c>
      <c r="T36" s="55">
        <f t="shared" si="16"/>
        <v>-3.4663865546218418</v>
      </c>
      <c r="U36" s="42" t="s">
        <v>392</v>
      </c>
      <c r="V36" s="42" t="s">
        <v>243</v>
      </c>
      <c r="W36" s="42" t="s">
        <v>231</v>
      </c>
      <c r="X36" s="42" t="s">
        <v>476</v>
      </c>
      <c r="Y36" s="66" t="s">
        <v>487</v>
      </c>
    </row>
    <row r="37" spans="1:25" ht="15" x14ac:dyDescent="0.25">
      <c r="A37" s="42">
        <v>1.72</v>
      </c>
      <c r="B37" s="42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100</v>
      </c>
      <c r="O37" s="54">
        <f t="shared" si="11"/>
        <v>41.860465116279073</v>
      </c>
      <c r="P37" s="54">
        <f t="shared" si="12"/>
        <v>54.545454545454554</v>
      </c>
      <c r="Q37" s="54">
        <f t="shared" si="13"/>
        <v>45.454545454545453</v>
      </c>
      <c r="R37" s="54">
        <f t="shared" si="14"/>
        <v>58.139534883720934</v>
      </c>
      <c r="S37" s="55">
        <f t="shared" si="15"/>
        <v>-3.5940803382663802</v>
      </c>
      <c r="T37" s="55">
        <f t="shared" si="16"/>
        <v>-3.5940803382663802</v>
      </c>
      <c r="U37" s="42" t="s">
        <v>232</v>
      </c>
      <c r="V37" s="42" t="s">
        <v>227</v>
      </c>
      <c r="W37" s="42" t="s">
        <v>231</v>
      </c>
      <c r="X37" s="42" t="s">
        <v>476</v>
      </c>
      <c r="Y37" s="66" t="s">
        <v>481</v>
      </c>
    </row>
    <row r="38" spans="1:25" ht="15" x14ac:dyDescent="0.25">
      <c r="A38" s="42">
        <v>1.74</v>
      </c>
      <c r="B38" s="42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100</v>
      </c>
      <c r="O38" s="54">
        <f t="shared" si="11"/>
        <v>42.528735632183903</v>
      </c>
      <c r="P38" s="54">
        <f t="shared" si="12"/>
        <v>53.917050691244242</v>
      </c>
      <c r="Q38" s="54">
        <f t="shared" si="13"/>
        <v>46.082949308755758</v>
      </c>
      <c r="R38" s="54">
        <f t="shared" si="14"/>
        <v>57.47126436781609</v>
      </c>
      <c r="S38" s="55">
        <f t="shared" si="15"/>
        <v>-3.5542136765718553</v>
      </c>
      <c r="T38" s="55">
        <f t="shared" si="16"/>
        <v>-3.5542136765718482</v>
      </c>
      <c r="U38" s="42" t="s">
        <v>273</v>
      </c>
      <c r="V38" s="42" t="s">
        <v>242</v>
      </c>
      <c r="W38" s="42" t="s">
        <v>231</v>
      </c>
      <c r="X38" s="42" t="s">
        <v>476</v>
      </c>
      <c r="Y38" s="66" t="s">
        <v>479</v>
      </c>
    </row>
    <row r="39" spans="1:25" ht="15" x14ac:dyDescent="0.25">
      <c r="A39" s="42">
        <v>1.55</v>
      </c>
      <c r="B39" s="42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100</v>
      </c>
      <c r="O39" s="54">
        <f t="shared" si="11"/>
        <v>35.483870967741936</v>
      </c>
      <c r="P39" s="54">
        <f t="shared" si="12"/>
        <v>61.089494163424128</v>
      </c>
      <c r="Q39" s="54">
        <f t="shared" si="13"/>
        <v>38.910505836575879</v>
      </c>
      <c r="R39" s="54">
        <f t="shared" si="14"/>
        <v>64.516129032258064</v>
      </c>
      <c r="S39" s="55">
        <f t="shared" si="15"/>
        <v>-3.4266348688339434</v>
      </c>
      <c r="T39" s="55">
        <f t="shared" si="16"/>
        <v>-3.4266348688339363</v>
      </c>
      <c r="U39" s="42" t="s">
        <v>68</v>
      </c>
      <c r="V39" s="42" t="s">
        <v>72</v>
      </c>
      <c r="W39" s="42" t="s">
        <v>443</v>
      </c>
      <c r="X39" s="42" t="s">
        <v>476</v>
      </c>
      <c r="Y39" s="66" t="s">
        <v>483</v>
      </c>
    </row>
    <row r="40" spans="1:25" ht="15" x14ac:dyDescent="0.25">
      <c r="A40" s="42">
        <v>2.2000000000000002</v>
      </c>
      <c r="B40" s="42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100</v>
      </c>
      <c r="O40" s="54">
        <f t="shared" si="11"/>
        <v>54.545454545454554</v>
      </c>
      <c r="P40" s="54">
        <f t="shared" si="12"/>
        <v>42.528735632183903</v>
      </c>
      <c r="Q40" s="54">
        <f t="shared" si="13"/>
        <v>57.47126436781609</v>
      </c>
      <c r="R40" s="54">
        <f t="shared" si="14"/>
        <v>45.454545454545453</v>
      </c>
      <c r="S40" s="55">
        <f t="shared" si="15"/>
        <v>-2.9258098223615363</v>
      </c>
      <c r="T40" s="55">
        <f t="shared" si="16"/>
        <v>-2.9258098223615505</v>
      </c>
      <c r="U40" s="42" t="s">
        <v>78</v>
      </c>
      <c r="V40" s="42" t="s">
        <v>74</v>
      </c>
      <c r="W40" s="42" t="s">
        <v>443</v>
      </c>
      <c r="X40" s="42" t="s">
        <v>476</v>
      </c>
      <c r="Y40" s="66" t="s">
        <v>479</v>
      </c>
    </row>
    <row r="41" spans="1:25" ht="15" x14ac:dyDescent="0.25">
      <c r="A41" s="42">
        <v>1.63</v>
      </c>
      <c r="B41" s="42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100</v>
      </c>
      <c r="O41" s="54">
        <f t="shared" si="11"/>
        <v>38.650306748466257</v>
      </c>
      <c r="P41" s="54">
        <f t="shared" si="12"/>
        <v>58.333333333333336</v>
      </c>
      <c r="Q41" s="54">
        <f t="shared" si="13"/>
        <v>41.666666666666671</v>
      </c>
      <c r="R41" s="54">
        <f t="shared" si="14"/>
        <v>61.349693251533743</v>
      </c>
      <c r="S41" s="55">
        <f t="shared" si="15"/>
        <v>-3.0163599182004148</v>
      </c>
      <c r="T41" s="55">
        <f t="shared" si="16"/>
        <v>-3.0163599182004077</v>
      </c>
      <c r="U41" s="42" t="s">
        <v>138</v>
      </c>
      <c r="V41" s="42" t="s">
        <v>136</v>
      </c>
      <c r="W41" s="42" t="s">
        <v>443</v>
      </c>
      <c r="X41" s="42" t="s">
        <v>476</v>
      </c>
      <c r="Y41" s="66" t="s">
        <v>484</v>
      </c>
    </row>
    <row r="42" spans="1:25" ht="15" x14ac:dyDescent="0.25">
      <c r="A42" s="42">
        <v>2.44</v>
      </c>
      <c r="B42" s="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100</v>
      </c>
      <c r="O42" s="54">
        <f t="shared" si="11"/>
        <v>59.016393442622956</v>
      </c>
      <c r="P42" s="54">
        <f t="shared" si="12"/>
        <v>37.888198757763973</v>
      </c>
      <c r="Q42" s="54">
        <f t="shared" si="13"/>
        <v>62.11180124223602</v>
      </c>
      <c r="R42" s="54">
        <f t="shared" si="14"/>
        <v>40.983606557377051</v>
      </c>
      <c r="S42" s="55">
        <f t="shared" si="15"/>
        <v>-3.0954077996130636</v>
      </c>
      <c r="T42" s="55">
        <f t="shared" si="16"/>
        <v>-3.0954077996130778</v>
      </c>
      <c r="U42" s="42" t="s">
        <v>69</v>
      </c>
      <c r="V42" s="42" t="s">
        <v>71</v>
      </c>
      <c r="W42" s="42" t="s">
        <v>443</v>
      </c>
      <c r="X42" s="42" t="s">
        <v>476</v>
      </c>
      <c r="Y42" s="66" t="s">
        <v>482</v>
      </c>
    </row>
    <row r="43" spans="1:25" ht="15" x14ac:dyDescent="0.25">
      <c r="A43" s="42">
        <v>2.13</v>
      </c>
      <c r="B43" s="42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100</v>
      </c>
      <c r="O43" s="54">
        <f t="shared" si="11"/>
        <v>53.051643192488264</v>
      </c>
      <c r="P43" s="54">
        <f t="shared" si="12"/>
        <v>43.502824858757066</v>
      </c>
      <c r="Q43" s="54">
        <f t="shared" si="13"/>
        <v>56.497175141242941</v>
      </c>
      <c r="R43" s="54">
        <f t="shared" si="14"/>
        <v>46.948356807511736</v>
      </c>
      <c r="S43" s="55">
        <f t="shared" si="15"/>
        <v>-3.4455319487546774</v>
      </c>
      <c r="T43" s="55">
        <f t="shared" si="16"/>
        <v>-3.4455319487546703</v>
      </c>
      <c r="U43" s="42" t="s">
        <v>132</v>
      </c>
      <c r="V43" s="42" t="s">
        <v>36</v>
      </c>
      <c r="W43" s="42" t="s">
        <v>433</v>
      </c>
      <c r="X43" s="42" t="s">
        <v>476</v>
      </c>
      <c r="Y43" s="66" t="s">
        <v>479</v>
      </c>
    </row>
    <row r="44" spans="1:25" ht="15" x14ac:dyDescent="0.25">
      <c r="A44" s="42">
        <v>2.42</v>
      </c>
      <c r="B44" s="42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100</v>
      </c>
      <c r="O44" s="54">
        <f t="shared" si="11"/>
        <v>58.677685950413228</v>
      </c>
      <c r="P44" s="54">
        <f t="shared" si="12"/>
        <v>37.888198757763973</v>
      </c>
      <c r="Q44" s="54">
        <f t="shared" si="13"/>
        <v>62.11180124223602</v>
      </c>
      <c r="R44" s="54">
        <f t="shared" si="14"/>
        <v>41.32231404958678</v>
      </c>
      <c r="S44" s="55">
        <f t="shared" si="15"/>
        <v>-3.434115291822792</v>
      </c>
      <c r="T44" s="55">
        <f t="shared" si="16"/>
        <v>-3.4341152918228062</v>
      </c>
      <c r="U44" s="42" t="s">
        <v>45</v>
      </c>
      <c r="V44" s="42" t="s">
        <v>76</v>
      </c>
      <c r="W44" s="42" t="s">
        <v>433</v>
      </c>
      <c r="X44" s="42" t="s">
        <v>476</v>
      </c>
      <c r="Y44" s="66" t="s">
        <v>483</v>
      </c>
    </row>
    <row r="45" spans="1:25" ht="15" x14ac:dyDescent="0.25">
      <c r="A45" s="42">
        <v>2.27</v>
      </c>
      <c r="B45" s="42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100</v>
      </c>
      <c r="O45" s="54">
        <f t="shared" si="11"/>
        <v>55.947136563876647</v>
      </c>
      <c r="P45" s="54">
        <f t="shared" si="12"/>
        <v>40.476190476190474</v>
      </c>
      <c r="Q45" s="54">
        <f t="shared" si="13"/>
        <v>59.523809523809526</v>
      </c>
      <c r="R45" s="54">
        <f t="shared" si="14"/>
        <v>44.052863436123346</v>
      </c>
      <c r="S45" s="55">
        <f t="shared" si="15"/>
        <v>-3.5766729599328784</v>
      </c>
      <c r="T45" s="55">
        <f t="shared" si="16"/>
        <v>-3.5766729599328713</v>
      </c>
      <c r="U45" s="42" t="s">
        <v>80</v>
      </c>
      <c r="V45" s="42" t="s">
        <v>85</v>
      </c>
      <c r="W45" s="42" t="s">
        <v>433</v>
      </c>
      <c r="X45" s="42" t="s">
        <v>476</v>
      </c>
      <c r="Y45" s="66" t="s">
        <v>483</v>
      </c>
    </row>
    <row r="46" spans="1:25" ht="15" x14ac:dyDescent="0.25">
      <c r="A46" s="42">
        <v>2.12</v>
      </c>
      <c r="B46" s="42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100</v>
      </c>
      <c r="O46" s="54">
        <f t="shared" si="11"/>
        <v>52.830188679245275</v>
      </c>
      <c r="P46" s="54">
        <f t="shared" si="12"/>
        <v>43.820224719101127</v>
      </c>
      <c r="Q46" s="54">
        <f t="shared" si="13"/>
        <v>56.17977528089888</v>
      </c>
      <c r="R46" s="54">
        <f t="shared" si="14"/>
        <v>47.169811320754711</v>
      </c>
      <c r="S46" s="55">
        <f t="shared" si="15"/>
        <v>-3.3495866016536056</v>
      </c>
      <c r="T46" s="55">
        <f t="shared" si="16"/>
        <v>-3.3495866016535842</v>
      </c>
      <c r="U46" s="42" t="s">
        <v>49</v>
      </c>
      <c r="V46" s="42" t="s">
        <v>208</v>
      </c>
      <c r="W46" s="42" t="s">
        <v>433</v>
      </c>
      <c r="X46" s="42" t="s">
        <v>476</v>
      </c>
      <c r="Y46" s="66" t="s">
        <v>482</v>
      </c>
    </row>
    <row r="47" spans="1:25" ht="15" x14ac:dyDescent="0.25">
      <c r="A47" s="42">
        <v>2.21</v>
      </c>
      <c r="B47" s="42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100</v>
      </c>
      <c r="O47" s="54">
        <f t="shared" si="11"/>
        <v>54.751131221719454</v>
      </c>
      <c r="P47" s="54">
        <f t="shared" si="12"/>
        <v>41.860465116279073</v>
      </c>
      <c r="Q47" s="54">
        <f t="shared" si="13"/>
        <v>58.139534883720934</v>
      </c>
      <c r="R47" s="54">
        <f t="shared" si="14"/>
        <v>45.248868778280546</v>
      </c>
      <c r="S47" s="55">
        <f t="shared" si="15"/>
        <v>-3.3884036620014797</v>
      </c>
      <c r="T47" s="55">
        <f t="shared" si="16"/>
        <v>-3.3884036620014726</v>
      </c>
      <c r="U47" s="42" t="s">
        <v>42</v>
      </c>
      <c r="V47" s="42" t="s">
        <v>139</v>
      </c>
      <c r="W47" s="42" t="s">
        <v>433</v>
      </c>
      <c r="X47" s="42" t="s">
        <v>476</v>
      </c>
      <c r="Y47" s="66" t="s">
        <v>483</v>
      </c>
    </row>
    <row r="48" spans="1:25" ht="15" x14ac:dyDescent="0.25">
      <c r="A48" s="42">
        <v>2.46</v>
      </c>
      <c r="B48" s="42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100</v>
      </c>
      <c r="O48" s="54">
        <f t="shared" si="11"/>
        <v>59.349593495934961</v>
      </c>
      <c r="P48" s="54">
        <f t="shared" si="12"/>
        <v>37.106918238993707</v>
      </c>
      <c r="Q48" s="54">
        <f t="shared" si="13"/>
        <v>62.893081761006286</v>
      </c>
      <c r="R48" s="54">
        <f t="shared" si="14"/>
        <v>40.650406504065039</v>
      </c>
      <c r="S48" s="55">
        <f t="shared" si="15"/>
        <v>-3.5434882650713249</v>
      </c>
      <c r="T48" s="55">
        <f t="shared" si="16"/>
        <v>-3.543488265071332</v>
      </c>
      <c r="U48" s="42" t="s">
        <v>44</v>
      </c>
      <c r="V48" s="42" t="s">
        <v>86</v>
      </c>
      <c r="W48" s="42" t="s">
        <v>433</v>
      </c>
      <c r="X48" s="42" t="s">
        <v>476</v>
      </c>
      <c r="Y48" s="66" t="s">
        <v>489</v>
      </c>
    </row>
    <row r="49" spans="1:25" ht="15" x14ac:dyDescent="0.25">
      <c r="A49" s="42">
        <v>2.35</v>
      </c>
      <c r="B49" s="42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100</v>
      </c>
      <c r="O49" s="54">
        <f t="shared" si="11"/>
        <v>57.446808510638299</v>
      </c>
      <c r="P49" s="54">
        <f t="shared" si="12"/>
        <v>39.393939393939398</v>
      </c>
      <c r="Q49" s="54">
        <f t="shared" si="13"/>
        <v>60.606060606060609</v>
      </c>
      <c r="R49" s="54">
        <f t="shared" si="14"/>
        <v>42.553191489361701</v>
      </c>
      <c r="S49" s="55">
        <f t="shared" si="15"/>
        <v>-3.1592520954223104</v>
      </c>
      <c r="T49" s="55">
        <f t="shared" si="16"/>
        <v>-3.1592520954223033</v>
      </c>
      <c r="U49" s="42" t="s">
        <v>77</v>
      </c>
      <c r="V49" s="42" t="s">
        <v>48</v>
      </c>
      <c r="W49" s="42" t="s">
        <v>433</v>
      </c>
      <c r="X49" s="42" t="s">
        <v>476</v>
      </c>
      <c r="Y49" s="66" t="s">
        <v>482</v>
      </c>
    </row>
    <row r="50" spans="1:25" ht="15" x14ac:dyDescent="0.25">
      <c r="A50" s="42">
        <v>2.13</v>
      </c>
      <c r="B50" s="42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100</v>
      </c>
      <c r="O50" s="54">
        <f t="shared" si="11"/>
        <v>53.051643192488264</v>
      </c>
      <c r="P50" s="54">
        <f t="shared" si="12"/>
        <v>43.502824858757066</v>
      </c>
      <c r="Q50" s="54">
        <f t="shared" si="13"/>
        <v>56.497175141242941</v>
      </c>
      <c r="R50" s="54">
        <f t="shared" si="14"/>
        <v>46.948356807511736</v>
      </c>
      <c r="S50" s="55">
        <f t="shared" si="15"/>
        <v>-3.4455319487546774</v>
      </c>
      <c r="T50" s="55">
        <f t="shared" si="16"/>
        <v>-3.4455319487546703</v>
      </c>
      <c r="U50" s="42" t="s">
        <v>87</v>
      </c>
      <c r="V50" s="42" t="s">
        <v>47</v>
      </c>
      <c r="W50" s="42" t="s">
        <v>433</v>
      </c>
      <c r="X50" s="42" t="s">
        <v>476</v>
      </c>
      <c r="Y50" s="66" t="s">
        <v>487</v>
      </c>
    </row>
    <row r="51" spans="1:25" ht="15" x14ac:dyDescent="0.25">
      <c r="A51" s="42">
        <v>2.25</v>
      </c>
      <c r="B51" s="42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100</v>
      </c>
      <c r="O51" s="54">
        <f t="shared" si="11"/>
        <v>55.55555555555555</v>
      </c>
      <c r="P51" s="54">
        <f t="shared" si="12"/>
        <v>41.176470588235297</v>
      </c>
      <c r="Q51" s="54">
        <f t="shared" si="13"/>
        <v>58.82352941176471</v>
      </c>
      <c r="R51" s="54">
        <f t="shared" si="14"/>
        <v>44.444444444444443</v>
      </c>
      <c r="S51" s="55">
        <f t="shared" si="15"/>
        <v>-3.26797385620916</v>
      </c>
      <c r="T51" s="55">
        <f t="shared" si="16"/>
        <v>-3.2679738562091458</v>
      </c>
      <c r="U51" s="42" t="s">
        <v>279</v>
      </c>
      <c r="V51" s="42" t="s">
        <v>46</v>
      </c>
      <c r="W51" s="42" t="s">
        <v>433</v>
      </c>
      <c r="X51" s="42" t="s">
        <v>476</v>
      </c>
      <c r="Y51" s="66" t="s">
        <v>484</v>
      </c>
    </row>
    <row r="52" spans="1:25" ht="15" x14ac:dyDescent="0.25">
      <c r="A52" s="42">
        <v>2.23</v>
      </c>
      <c r="B52" s="4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100</v>
      </c>
      <c r="O52" s="54">
        <f t="shared" si="11"/>
        <v>55.156950672645742</v>
      </c>
      <c r="P52" s="54">
        <f t="shared" si="12"/>
        <v>41.176470588235297</v>
      </c>
      <c r="Q52" s="54">
        <f t="shared" si="13"/>
        <v>58.82352941176471</v>
      </c>
      <c r="R52" s="54">
        <f t="shared" si="14"/>
        <v>44.843049327354265</v>
      </c>
      <c r="S52" s="55">
        <f t="shared" si="15"/>
        <v>-3.6665787391189681</v>
      </c>
      <c r="T52" s="55">
        <f t="shared" si="16"/>
        <v>-3.6665787391189681</v>
      </c>
      <c r="U52" s="42" t="s">
        <v>81</v>
      </c>
      <c r="V52" s="42" t="s">
        <v>82</v>
      </c>
      <c r="W52" s="42" t="s">
        <v>433</v>
      </c>
      <c r="X52" s="42" t="s">
        <v>476</v>
      </c>
      <c r="Y52" s="66" t="s">
        <v>490</v>
      </c>
    </row>
    <row r="53" spans="1:25" ht="15" x14ac:dyDescent="0.25">
      <c r="A53" s="42">
        <v>1.95</v>
      </c>
      <c r="B53" s="42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100</v>
      </c>
      <c r="O53" s="54">
        <f t="shared" si="11"/>
        <v>48.717948717948723</v>
      </c>
      <c r="P53" s="54">
        <f t="shared" si="12"/>
        <v>47.368421052631575</v>
      </c>
      <c r="Q53" s="54">
        <f t="shared" si="13"/>
        <v>52.631578947368418</v>
      </c>
      <c r="R53" s="54">
        <f t="shared" si="14"/>
        <v>51.282051282051292</v>
      </c>
      <c r="S53" s="55">
        <f t="shared" si="15"/>
        <v>-3.9136302294196952</v>
      </c>
      <c r="T53" s="55">
        <f t="shared" si="16"/>
        <v>-3.9136302294197165</v>
      </c>
      <c r="U53" s="42" t="s">
        <v>282</v>
      </c>
      <c r="V53" s="42" t="s">
        <v>83</v>
      </c>
      <c r="W53" s="42" t="s">
        <v>444</v>
      </c>
      <c r="X53" s="42" t="s">
        <v>476</v>
      </c>
      <c r="Y53" s="66" t="s">
        <v>491</v>
      </c>
    </row>
    <row r="54" spans="1:25" ht="15" x14ac:dyDescent="0.25">
      <c r="A54" s="42">
        <v>2.2000000000000002</v>
      </c>
      <c r="B54" s="42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100</v>
      </c>
      <c r="O54" s="54">
        <f t="shared" si="11"/>
        <v>54.545454545454554</v>
      </c>
      <c r="P54" s="54">
        <f t="shared" si="12"/>
        <v>41.176470588235297</v>
      </c>
      <c r="Q54" s="54">
        <f t="shared" si="13"/>
        <v>58.82352941176471</v>
      </c>
      <c r="R54" s="54">
        <f t="shared" si="14"/>
        <v>45.454545454545453</v>
      </c>
      <c r="S54" s="55">
        <f t="shared" si="15"/>
        <v>-4.2780748663101562</v>
      </c>
      <c r="T54" s="55">
        <f t="shared" si="16"/>
        <v>-4.2780748663101562</v>
      </c>
      <c r="U54" s="42" t="s">
        <v>284</v>
      </c>
      <c r="V54" s="42" t="s">
        <v>294</v>
      </c>
      <c r="W54" s="42" t="s">
        <v>444</v>
      </c>
      <c r="X54" s="42" t="s">
        <v>476</v>
      </c>
      <c r="Y54" s="66" t="s">
        <v>483</v>
      </c>
    </row>
    <row r="55" spans="1:25" ht="15" x14ac:dyDescent="0.25">
      <c r="A55" s="42">
        <v>2.09</v>
      </c>
      <c r="B55" s="42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100</v>
      </c>
      <c r="O55" s="54">
        <f t="shared" si="11"/>
        <v>52.153110047846894</v>
      </c>
      <c r="P55" s="54">
        <f t="shared" si="12"/>
        <v>43.502824858757066</v>
      </c>
      <c r="Q55" s="54">
        <f t="shared" si="13"/>
        <v>56.497175141242941</v>
      </c>
      <c r="R55" s="54">
        <f t="shared" si="14"/>
        <v>47.846889952153113</v>
      </c>
      <c r="S55" s="55">
        <f t="shared" si="15"/>
        <v>-4.344065093396047</v>
      </c>
      <c r="T55" s="55">
        <f t="shared" si="16"/>
        <v>-4.344065093396047</v>
      </c>
      <c r="U55" s="42" t="s">
        <v>43</v>
      </c>
      <c r="V55" s="42" t="s">
        <v>451</v>
      </c>
      <c r="W55" s="42" t="s">
        <v>444</v>
      </c>
      <c r="X55" s="42" t="s">
        <v>476</v>
      </c>
      <c r="Y55" s="66" t="s">
        <v>491</v>
      </c>
    </row>
    <row r="56" spans="1:25" ht="15" x14ac:dyDescent="0.25">
      <c r="A56" s="42">
        <v>2.02</v>
      </c>
      <c r="B56" s="42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100</v>
      </c>
      <c r="O56" s="54">
        <f t="shared" si="11"/>
        <v>50.495049504950494</v>
      </c>
      <c r="P56" s="54">
        <f t="shared" si="12"/>
        <v>45.652173913043477</v>
      </c>
      <c r="Q56" s="54">
        <f t="shared" si="13"/>
        <v>54.347826086956516</v>
      </c>
      <c r="R56" s="54">
        <f t="shared" si="14"/>
        <v>49.504950495049506</v>
      </c>
      <c r="S56" s="55">
        <f t="shared" si="15"/>
        <v>-3.8527765820060225</v>
      </c>
      <c r="T56" s="55">
        <f t="shared" si="16"/>
        <v>-3.8527765820060296</v>
      </c>
      <c r="U56" s="42" t="s">
        <v>467</v>
      </c>
      <c r="V56" s="42" t="s">
        <v>280</v>
      </c>
      <c r="W56" s="42" t="s">
        <v>444</v>
      </c>
      <c r="X56" s="42" t="s">
        <v>476</v>
      </c>
      <c r="Y56" s="66" t="s">
        <v>481</v>
      </c>
    </row>
    <row r="57" spans="1:25" ht="15" x14ac:dyDescent="0.25">
      <c r="A57" s="42">
        <v>2.31</v>
      </c>
      <c r="B57" s="42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100</v>
      </c>
      <c r="O57" s="54">
        <f t="shared" si="11"/>
        <v>56.709956709956707</v>
      </c>
      <c r="P57" s="54">
        <f t="shared" si="12"/>
        <v>39.024390243902438</v>
      </c>
      <c r="Q57" s="54">
        <f t="shared" si="13"/>
        <v>60.975609756097562</v>
      </c>
      <c r="R57" s="54">
        <f t="shared" si="14"/>
        <v>43.290043290043286</v>
      </c>
      <c r="S57" s="55">
        <f t="shared" si="15"/>
        <v>-4.2656530461408551</v>
      </c>
      <c r="T57" s="55">
        <f t="shared" si="16"/>
        <v>-4.2656530461408479</v>
      </c>
      <c r="U57" s="42" t="s">
        <v>291</v>
      </c>
      <c r="V57" s="42" t="s">
        <v>293</v>
      </c>
      <c r="W57" s="42" t="s">
        <v>444</v>
      </c>
      <c r="X57" s="42" t="s">
        <v>476</v>
      </c>
      <c r="Y57" s="66" t="s">
        <v>482</v>
      </c>
    </row>
    <row r="58" spans="1:25" ht="15" x14ac:dyDescent="0.25">
      <c r="A58" s="42">
        <v>2.1800000000000002</v>
      </c>
      <c r="B58" s="42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100</v>
      </c>
      <c r="O58" s="54">
        <f t="shared" si="11"/>
        <v>54.128440366972484</v>
      </c>
      <c r="P58" s="54">
        <f t="shared" si="12"/>
        <v>41.520467836257311</v>
      </c>
      <c r="Q58" s="54">
        <f t="shared" si="13"/>
        <v>58.479532163742689</v>
      </c>
      <c r="R58" s="54">
        <f t="shared" si="14"/>
        <v>45.871559633027523</v>
      </c>
      <c r="S58" s="55">
        <f t="shared" si="15"/>
        <v>-4.3510917967702056</v>
      </c>
      <c r="T58" s="55">
        <f t="shared" si="16"/>
        <v>-4.3510917967702127</v>
      </c>
      <c r="U58" s="42" t="s">
        <v>286</v>
      </c>
      <c r="V58" s="42" t="s">
        <v>289</v>
      </c>
      <c r="W58" s="42" t="s">
        <v>444</v>
      </c>
      <c r="X58" s="42" t="s">
        <v>476</v>
      </c>
      <c r="Y58" s="66" t="s">
        <v>483</v>
      </c>
    </row>
    <row r="59" spans="1:25" ht="15" x14ac:dyDescent="0.25">
      <c r="A59" s="42">
        <v>1.93</v>
      </c>
      <c r="B59" s="42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100</v>
      </c>
      <c r="O59" s="54">
        <f t="shared" si="11"/>
        <v>48.186528497409334</v>
      </c>
      <c r="P59" s="54">
        <f t="shared" si="12"/>
        <v>47.916666666666671</v>
      </c>
      <c r="Q59" s="54">
        <f t="shared" si="13"/>
        <v>52.083333333333336</v>
      </c>
      <c r="R59" s="54">
        <f t="shared" si="14"/>
        <v>51.81347150259068</v>
      </c>
      <c r="S59" s="55">
        <f t="shared" si="15"/>
        <v>-3.8968048359240015</v>
      </c>
      <c r="T59" s="55">
        <f t="shared" si="16"/>
        <v>-3.8968048359240086</v>
      </c>
      <c r="U59" s="42" t="s">
        <v>283</v>
      </c>
      <c r="V59" s="42" t="s">
        <v>466</v>
      </c>
      <c r="W59" s="42" t="s">
        <v>444</v>
      </c>
      <c r="X59" s="42" t="s">
        <v>476</v>
      </c>
      <c r="Y59" s="66" t="s">
        <v>482</v>
      </c>
    </row>
    <row r="60" spans="1:25" ht="15" x14ac:dyDescent="0.25">
      <c r="A60" s="42">
        <v>1.76</v>
      </c>
      <c r="B60" s="42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100</v>
      </c>
      <c r="O60" s="54">
        <f t="shared" si="11"/>
        <v>43.181818181818187</v>
      </c>
      <c r="P60" s="54">
        <f t="shared" si="12"/>
        <v>52.606635071090047</v>
      </c>
      <c r="Q60" s="54">
        <f t="shared" si="13"/>
        <v>47.393364928909953</v>
      </c>
      <c r="R60" s="54">
        <f t="shared" si="14"/>
        <v>56.81818181818182</v>
      </c>
      <c r="S60" s="55">
        <f t="shared" si="15"/>
        <v>-4.2115467470917665</v>
      </c>
      <c r="T60" s="55">
        <f t="shared" si="16"/>
        <v>-4.2115467470917736</v>
      </c>
      <c r="U60" s="42" t="s">
        <v>295</v>
      </c>
      <c r="V60" s="42" t="s">
        <v>84</v>
      </c>
      <c r="W60" s="42" t="s">
        <v>444</v>
      </c>
      <c r="X60" s="42" t="s">
        <v>476</v>
      </c>
      <c r="Y60" s="66" t="s">
        <v>483</v>
      </c>
    </row>
    <row r="61" spans="1:25" ht="15" x14ac:dyDescent="0.25">
      <c r="A61" s="42">
        <v>2.0099999999999998</v>
      </c>
      <c r="B61" s="42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100</v>
      </c>
      <c r="O61" s="54">
        <f t="shared" si="11"/>
        <v>50.248756218905463</v>
      </c>
      <c r="P61" s="54">
        <f t="shared" si="12"/>
        <v>45.945945945945937</v>
      </c>
      <c r="Q61" s="54">
        <f t="shared" si="13"/>
        <v>54.054054054054049</v>
      </c>
      <c r="R61" s="54">
        <f t="shared" si="14"/>
        <v>49.751243781094537</v>
      </c>
      <c r="S61" s="55">
        <f t="shared" si="15"/>
        <v>-3.8052978351485862</v>
      </c>
      <c r="T61" s="55">
        <f t="shared" si="16"/>
        <v>-3.8052978351486004</v>
      </c>
      <c r="U61" s="42" t="s">
        <v>292</v>
      </c>
      <c r="V61" s="42" t="s">
        <v>288</v>
      </c>
      <c r="W61" s="42" t="s">
        <v>444</v>
      </c>
      <c r="X61" s="42" t="s">
        <v>476</v>
      </c>
      <c r="Y61" s="66" t="s">
        <v>492</v>
      </c>
    </row>
    <row r="62" spans="1:25" ht="15" x14ac:dyDescent="0.25">
      <c r="A62" s="42">
        <v>2.06</v>
      </c>
      <c r="B62" s="4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100</v>
      </c>
      <c r="O62" s="54">
        <f t="shared" si="11"/>
        <v>51.456310679611654</v>
      </c>
      <c r="P62" s="54">
        <f t="shared" si="12"/>
        <v>44.134078212290497</v>
      </c>
      <c r="Q62" s="54">
        <f t="shared" si="13"/>
        <v>55.865921787709496</v>
      </c>
      <c r="R62" s="54">
        <f t="shared" si="14"/>
        <v>48.543689320388353</v>
      </c>
      <c r="S62" s="55">
        <f t="shared" si="15"/>
        <v>-4.4096111080978417</v>
      </c>
      <c r="T62" s="55">
        <f t="shared" si="16"/>
        <v>-4.4096111080978559</v>
      </c>
      <c r="U62" s="42" t="s">
        <v>458</v>
      </c>
      <c r="V62" s="42" t="s">
        <v>281</v>
      </c>
      <c r="W62" s="42" t="s">
        <v>444</v>
      </c>
      <c r="X62" s="42" t="s">
        <v>476</v>
      </c>
      <c r="Y62" s="66" t="s">
        <v>482</v>
      </c>
    </row>
    <row r="63" spans="1:25" ht="15" x14ac:dyDescent="0.25">
      <c r="A63" s="42">
        <v>1.84</v>
      </c>
      <c r="B63" s="42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100</v>
      </c>
      <c r="O63" s="54">
        <f t="shared" si="11"/>
        <v>45.652173913043477</v>
      </c>
      <c r="P63" s="54">
        <f t="shared" si="12"/>
        <v>50.495049504950494</v>
      </c>
      <c r="Q63" s="54">
        <f t="shared" si="13"/>
        <v>49.504950495049506</v>
      </c>
      <c r="R63" s="54">
        <f t="shared" si="14"/>
        <v>54.347826086956516</v>
      </c>
      <c r="S63" s="55">
        <f t="shared" si="15"/>
        <v>-3.8527765820060296</v>
      </c>
      <c r="T63" s="55">
        <f t="shared" si="16"/>
        <v>-3.8527765820060225</v>
      </c>
      <c r="U63" s="42" t="s">
        <v>285</v>
      </c>
      <c r="V63" s="42" t="s">
        <v>455</v>
      </c>
      <c r="W63" s="42" t="s">
        <v>444</v>
      </c>
      <c r="X63" s="42" t="s">
        <v>476</v>
      </c>
      <c r="Y63" s="66" t="s">
        <v>493</v>
      </c>
    </row>
    <row r="64" spans="1:25" ht="15" x14ac:dyDescent="0.25">
      <c r="A64" s="42">
        <v>2.08</v>
      </c>
      <c r="B64" s="42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100</v>
      </c>
      <c r="O64" s="54">
        <f t="shared" si="11"/>
        <v>51.92307692307692</v>
      </c>
      <c r="P64" s="54">
        <f t="shared" si="12"/>
        <v>43.820224719101127</v>
      </c>
      <c r="Q64" s="54">
        <f t="shared" si="13"/>
        <v>56.17977528089888</v>
      </c>
      <c r="R64" s="54">
        <f t="shared" si="14"/>
        <v>48.076923076923073</v>
      </c>
      <c r="S64" s="55">
        <f t="shared" si="15"/>
        <v>-4.2566983578219606</v>
      </c>
      <c r="T64" s="55">
        <f t="shared" si="16"/>
        <v>-4.2566983578219464</v>
      </c>
      <c r="U64" s="42" t="s">
        <v>287</v>
      </c>
      <c r="V64" s="42" t="s">
        <v>290</v>
      </c>
      <c r="W64" s="42" t="s">
        <v>444</v>
      </c>
      <c r="X64" s="42" t="s">
        <v>476</v>
      </c>
      <c r="Y64" s="66" t="s">
        <v>483</v>
      </c>
    </row>
    <row r="65" spans="1:25" ht="15" x14ac:dyDescent="0.25">
      <c r="A65" s="42">
        <v>1.86</v>
      </c>
      <c r="B65" s="42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100</v>
      </c>
      <c r="O65" s="54">
        <f t="shared" si="11"/>
        <v>46.236559139784944</v>
      </c>
      <c r="P65" s="54">
        <f t="shared" si="12"/>
        <v>49.748743718592962</v>
      </c>
      <c r="Q65" s="54">
        <f t="shared" si="13"/>
        <v>50.251256281407031</v>
      </c>
      <c r="R65" s="54">
        <f t="shared" si="14"/>
        <v>53.763440860215049</v>
      </c>
      <c r="S65" s="55">
        <f t="shared" si="15"/>
        <v>-4.0146971416220865</v>
      </c>
      <c r="T65" s="55">
        <f t="shared" si="16"/>
        <v>-4.0146971416220865</v>
      </c>
      <c r="U65" s="42" t="s">
        <v>459</v>
      </c>
      <c r="V65" s="42" t="s">
        <v>463</v>
      </c>
      <c r="W65" s="42" t="s">
        <v>439</v>
      </c>
      <c r="X65" s="42" t="s">
        <v>476</v>
      </c>
      <c r="Y65" s="66" t="s">
        <v>478</v>
      </c>
    </row>
    <row r="66" spans="1:25" ht="15" x14ac:dyDescent="0.25">
      <c r="A66" s="42">
        <v>2.08</v>
      </c>
      <c r="B66" s="42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100</v>
      </c>
      <c r="O66" s="54">
        <f t="shared" si="11"/>
        <v>51.92307692307692</v>
      </c>
      <c r="P66" s="54">
        <f t="shared" si="12"/>
        <v>43.820224719101127</v>
      </c>
      <c r="Q66" s="54">
        <f t="shared" si="13"/>
        <v>56.17977528089888</v>
      </c>
      <c r="R66" s="54">
        <f t="shared" si="14"/>
        <v>48.076923076923073</v>
      </c>
      <c r="S66" s="55">
        <f t="shared" si="15"/>
        <v>-4.2566983578219606</v>
      </c>
      <c r="T66" s="55">
        <f t="shared" si="16"/>
        <v>-4.2566983578219464</v>
      </c>
      <c r="U66" s="42" t="s">
        <v>296</v>
      </c>
      <c r="V66" s="42" t="s">
        <v>464</v>
      </c>
      <c r="W66" s="42" t="s">
        <v>439</v>
      </c>
      <c r="X66" s="42" t="s">
        <v>476</v>
      </c>
      <c r="Y66" s="66" t="s">
        <v>479</v>
      </c>
    </row>
    <row r="67" spans="1:25" ht="15" x14ac:dyDescent="0.25">
      <c r="A67" s="42">
        <v>1.76</v>
      </c>
      <c r="B67" s="42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100</v>
      </c>
      <c r="O67" s="54">
        <f t="shared" si="11"/>
        <v>43.181818181818187</v>
      </c>
      <c r="P67" s="54">
        <f t="shared" si="12"/>
        <v>52.606635071090047</v>
      </c>
      <c r="Q67" s="54">
        <f t="shared" si="13"/>
        <v>47.393364928909953</v>
      </c>
      <c r="R67" s="54">
        <f t="shared" si="14"/>
        <v>56.81818181818182</v>
      </c>
      <c r="S67" s="55">
        <f t="shared" si="15"/>
        <v>-4.2115467470917665</v>
      </c>
      <c r="T67" s="55">
        <f t="shared" si="16"/>
        <v>-4.2115467470917736</v>
      </c>
      <c r="U67" s="42" t="s">
        <v>461</v>
      </c>
      <c r="V67" s="42" t="s">
        <v>457</v>
      </c>
      <c r="W67" s="42" t="s">
        <v>439</v>
      </c>
      <c r="X67" s="42" t="s">
        <v>476</v>
      </c>
      <c r="Y67" s="66" t="s">
        <v>490</v>
      </c>
    </row>
    <row r="68" spans="1:25" ht="15" x14ac:dyDescent="0.25">
      <c r="A68" s="42">
        <v>2.08</v>
      </c>
      <c r="B68" s="42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100</v>
      </c>
      <c r="O68" s="54">
        <f t="shared" si="11"/>
        <v>51.92307692307692</v>
      </c>
      <c r="P68" s="54">
        <f t="shared" si="12"/>
        <v>43.820224719101127</v>
      </c>
      <c r="Q68" s="54">
        <f t="shared" si="13"/>
        <v>56.17977528089888</v>
      </c>
      <c r="R68" s="54">
        <f t="shared" si="14"/>
        <v>48.076923076923073</v>
      </c>
      <c r="S68" s="55">
        <f t="shared" si="15"/>
        <v>-4.2566983578219606</v>
      </c>
      <c r="T68" s="55">
        <f t="shared" si="16"/>
        <v>-4.2566983578219464</v>
      </c>
      <c r="U68" s="42" t="s">
        <v>460</v>
      </c>
      <c r="V68" s="42" t="s">
        <v>300</v>
      </c>
      <c r="W68" s="42" t="s">
        <v>439</v>
      </c>
      <c r="X68" s="42" t="s">
        <v>476</v>
      </c>
      <c r="Y68" s="66" t="s">
        <v>479</v>
      </c>
    </row>
    <row r="69" spans="1:25" ht="15" x14ac:dyDescent="0.25">
      <c r="A69" s="42">
        <v>2.21</v>
      </c>
      <c r="B69" s="42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100</v>
      </c>
      <c r="O69" s="54">
        <f t="shared" si="11"/>
        <v>54.751131221719454</v>
      </c>
      <c r="P69" s="54">
        <f t="shared" si="12"/>
        <v>40.828402366863905</v>
      </c>
      <c r="Q69" s="54">
        <f t="shared" si="13"/>
        <v>59.171597633136095</v>
      </c>
      <c r="R69" s="54">
        <f t="shared" si="14"/>
        <v>45.248868778280546</v>
      </c>
      <c r="S69" s="55">
        <f t="shared" si="15"/>
        <v>-4.4204664114166405</v>
      </c>
      <c r="T69" s="55">
        <f t="shared" si="16"/>
        <v>-4.4204664114166405</v>
      </c>
      <c r="U69" s="42" t="s">
        <v>468</v>
      </c>
      <c r="V69" s="42" t="s">
        <v>303</v>
      </c>
      <c r="W69" s="42" t="s">
        <v>439</v>
      </c>
      <c r="X69" s="42" t="s">
        <v>476</v>
      </c>
      <c r="Y69" s="66" t="s">
        <v>490</v>
      </c>
    </row>
    <row r="70" spans="1:25" ht="15" x14ac:dyDescent="0.25">
      <c r="A70" s="42">
        <v>1.95</v>
      </c>
      <c r="B70" s="42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100</v>
      </c>
      <c r="O70" s="54">
        <f t="shared" si="11"/>
        <v>48.717948717948723</v>
      </c>
      <c r="P70" s="54">
        <f t="shared" si="12"/>
        <v>47.368421052631575</v>
      </c>
      <c r="Q70" s="54">
        <f t="shared" si="13"/>
        <v>52.631578947368418</v>
      </c>
      <c r="R70" s="54">
        <f t="shared" si="14"/>
        <v>51.282051282051292</v>
      </c>
      <c r="S70" s="55">
        <f t="shared" si="15"/>
        <v>-3.9136302294196952</v>
      </c>
      <c r="T70" s="55">
        <f t="shared" si="16"/>
        <v>-3.9136302294197165</v>
      </c>
      <c r="U70" s="42" t="s">
        <v>307</v>
      </c>
      <c r="V70" s="42" t="s">
        <v>302</v>
      </c>
      <c r="W70" s="42" t="s">
        <v>439</v>
      </c>
      <c r="X70" s="42" t="s">
        <v>476</v>
      </c>
      <c r="Y70" s="66" t="s">
        <v>479</v>
      </c>
    </row>
    <row r="71" spans="1:25" ht="15" x14ac:dyDescent="0.25">
      <c r="A71" s="42">
        <v>2.46</v>
      </c>
      <c r="B71" s="42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100</v>
      </c>
      <c r="O71" s="54">
        <f t="shared" si="11"/>
        <v>59.349593495934961</v>
      </c>
      <c r="P71" s="54">
        <f t="shared" si="12"/>
        <v>36.30573248407643</v>
      </c>
      <c r="Q71" s="54">
        <f t="shared" si="13"/>
        <v>63.694267515923563</v>
      </c>
      <c r="R71" s="54">
        <f t="shared" si="14"/>
        <v>40.650406504065039</v>
      </c>
      <c r="S71" s="55">
        <f t="shared" si="15"/>
        <v>-4.3446740199886023</v>
      </c>
      <c r="T71" s="55">
        <f t="shared" si="16"/>
        <v>-4.3446740199886094</v>
      </c>
      <c r="U71" s="42" t="s">
        <v>462</v>
      </c>
      <c r="V71" s="42" t="s">
        <v>301</v>
      </c>
      <c r="W71" s="42" t="s">
        <v>439</v>
      </c>
      <c r="X71" s="42" t="s">
        <v>476</v>
      </c>
      <c r="Y71" s="66" t="s">
        <v>485</v>
      </c>
    </row>
    <row r="72" spans="1:25" ht="15" x14ac:dyDescent="0.25">
      <c r="A72" s="42">
        <v>2.06</v>
      </c>
      <c r="B72" s="4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100</v>
      </c>
      <c r="O72" s="54">
        <f t="shared" si="11"/>
        <v>51.456310679611654</v>
      </c>
      <c r="P72" s="54">
        <f t="shared" si="12"/>
        <v>44.134078212290497</v>
      </c>
      <c r="Q72" s="54">
        <f t="shared" si="13"/>
        <v>55.865921787709496</v>
      </c>
      <c r="R72" s="54">
        <f t="shared" si="14"/>
        <v>48.543689320388353</v>
      </c>
      <c r="S72" s="55">
        <f t="shared" si="15"/>
        <v>-4.4096111080978417</v>
      </c>
      <c r="T72" s="55">
        <f t="shared" si="16"/>
        <v>-4.4096111080978559</v>
      </c>
      <c r="U72" s="42" t="s">
        <v>469</v>
      </c>
      <c r="V72" s="42" t="s">
        <v>298</v>
      </c>
      <c r="W72" s="42" t="s">
        <v>439</v>
      </c>
      <c r="X72" s="42" t="s">
        <v>476</v>
      </c>
      <c r="Y72" s="66" t="s">
        <v>484</v>
      </c>
    </row>
    <row r="73" spans="1:25" ht="15" x14ac:dyDescent="0.25">
      <c r="A73" s="42">
        <v>2.4</v>
      </c>
      <c r="B73" s="42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100</v>
      </c>
      <c r="O73" s="54">
        <f t="shared" ref="O73:O136" si="20">(1/A73)*((N73*A73)-N73)</f>
        <v>58.333333333333336</v>
      </c>
      <c r="P73" s="54">
        <f t="shared" ref="P73:P136" si="21">(1/B73)*((N73*B73)-N73)</f>
        <v>37.5</v>
      </c>
      <c r="Q73" s="54">
        <f t="shared" ref="Q73:Q136" si="22">(1/B73)*N73</f>
        <v>62.5</v>
      </c>
      <c r="R73" s="54">
        <f t="shared" ref="R73:R136" si="23">(1/A73)*N73</f>
        <v>41.666666666666671</v>
      </c>
      <c r="S73" s="55">
        <f t="shared" ref="S73:S136" si="24">O73-Q73</f>
        <v>-4.1666666666666643</v>
      </c>
      <c r="T73" s="55">
        <f t="shared" ref="T73:T136" si="25">P73-R73</f>
        <v>-4.1666666666666714</v>
      </c>
      <c r="U73" s="42" t="s">
        <v>246</v>
      </c>
      <c r="V73" s="42" t="s">
        <v>299</v>
      </c>
      <c r="W73" s="42" t="s">
        <v>439</v>
      </c>
      <c r="X73" s="42" t="s">
        <v>476</v>
      </c>
      <c r="Y73" s="66" t="s">
        <v>493</v>
      </c>
    </row>
    <row r="74" spans="1:25" ht="15" x14ac:dyDescent="0.25">
      <c r="A74" s="42">
        <v>2.27</v>
      </c>
      <c r="B74" s="42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100</v>
      </c>
      <c r="O74" s="54">
        <f t="shared" si="20"/>
        <v>55.947136563876647</v>
      </c>
      <c r="P74" s="54">
        <f t="shared" si="21"/>
        <v>39.759036144578317</v>
      </c>
      <c r="Q74" s="54">
        <f t="shared" si="22"/>
        <v>60.24096385542169</v>
      </c>
      <c r="R74" s="54">
        <f t="shared" si="23"/>
        <v>44.052863436123346</v>
      </c>
      <c r="S74" s="55">
        <f t="shared" si="24"/>
        <v>-4.2938272915450426</v>
      </c>
      <c r="T74" s="55">
        <f t="shared" si="25"/>
        <v>-4.2938272915450284</v>
      </c>
      <c r="U74" s="42" t="s">
        <v>305</v>
      </c>
      <c r="V74" s="42" t="s">
        <v>304</v>
      </c>
      <c r="W74" s="42" t="s">
        <v>439</v>
      </c>
      <c r="X74" s="42" t="s">
        <v>476</v>
      </c>
      <c r="Y74" s="66" t="s">
        <v>485</v>
      </c>
    </row>
    <row r="75" spans="1:25" ht="15" x14ac:dyDescent="0.25">
      <c r="A75" s="42">
        <v>2.13</v>
      </c>
      <c r="B75" s="42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100</v>
      </c>
      <c r="O75" s="54">
        <f t="shared" si="20"/>
        <v>53.051643192488264</v>
      </c>
      <c r="P75" s="54">
        <f t="shared" si="21"/>
        <v>42.528735632183903</v>
      </c>
      <c r="Q75" s="54">
        <f t="shared" si="22"/>
        <v>57.47126436781609</v>
      </c>
      <c r="R75" s="54">
        <f t="shared" si="23"/>
        <v>46.948356807511736</v>
      </c>
      <c r="S75" s="55">
        <f t="shared" si="24"/>
        <v>-4.4196211753278263</v>
      </c>
      <c r="T75" s="55">
        <f t="shared" si="25"/>
        <v>-4.4196211753278334</v>
      </c>
      <c r="U75" s="42" t="s">
        <v>306</v>
      </c>
      <c r="V75" s="42" t="s">
        <v>297</v>
      </c>
      <c r="W75" s="42" t="s">
        <v>439</v>
      </c>
      <c r="X75" s="42" t="s">
        <v>476</v>
      </c>
      <c r="Y75" s="66" t="s">
        <v>480</v>
      </c>
    </row>
    <row r="76" spans="1:25" ht="15" x14ac:dyDescent="0.25">
      <c r="A76" s="42">
        <v>2.0699999999999998</v>
      </c>
      <c r="B76" s="42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100</v>
      </c>
      <c r="O76" s="54">
        <f t="shared" si="20"/>
        <v>51.690821256038639</v>
      </c>
      <c r="P76" s="54">
        <f t="shared" si="21"/>
        <v>44.134078212290497</v>
      </c>
      <c r="Q76" s="54">
        <f t="shared" si="22"/>
        <v>55.865921787709496</v>
      </c>
      <c r="R76" s="54">
        <f t="shared" si="23"/>
        <v>48.309178743961354</v>
      </c>
      <c r="S76" s="55">
        <f t="shared" si="24"/>
        <v>-4.1751005316708572</v>
      </c>
      <c r="T76" s="55">
        <f t="shared" si="25"/>
        <v>-4.1751005316708572</v>
      </c>
      <c r="U76" s="42" t="s">
        <v>456</v>
      </c>
      <c r="V76" s="42" t="s">
        <v>245</v>
      </c>
      <c r="W76" s="42" t="s">
        <v>439</v>
      </c>
      <c r="X76" s="42" t="s">
        <v>476</v>
      </c>
      <c r="Y76" s="66" t="s">
        <v>487</v>
      </c>
    </row>
    <row r="77" spans="1:25" ht="15" x14ac:dyDescent="0.25">
      <c r="A77" s="42">
        <v>2.38</v>
      </c>
      <c r="B77" s="42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100</v>
      </c>
      <c r="O77" s="54">
        <f t="shared" si="20"/>
        <v>57.983193277310924</v>
      </c>
      <c r="P77" s="54">
        <f t="shared" si="21"/>
        <v>36.708860759493668</v>
      </c>
      <c r="Q77" s="54">
        <f t="shared" si="22"/>
        <v>63.291139240506325</v>
      </c>
      <c r="R77" s="54">
        <f t="shared" si="23"/>
        <v>42.016806722689076</v>
      </c>
      <c r="S77" s="55">
        <f t="shared" si="24"/>
        <v>-5.3079459631954009</v>
      </c>
      <c r="T77" s="55">
        <f t="shared" si="25"/>
        <v>-5.307945963195408</v>
      </c>
      <c r="U77" s="42" t="s">
        <v>309</v>
      </c>
      <c r="V77" s="42" t="s">
        <v>313</v>
      </c>
      <c r="W77" s="42" t="s">
        <v>445</v>
      </c>
      <c r="X77" s="42" t="s">
        <v>476</v>
      </c>
      <c r="Y77" s="66" t="s">
        <v>481</v>
      </c>
    </row>
    <row r="78" spans="1:25" ht="15" x14ac:dyDescent="0.25">
      <c r="A78" s="42">
        <v>1.81</v>
      </c>
      <c r="B78" s="42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100</v>
      </c>
      <c r="O78" s="54">
        <f t="shared" si="20"/>
        <v>44.751381215469614</v>
      </c>
      <c r="P78" s="54">
        <f t="shared" si="21"/>
        <v>50.73891625615763</v>
      </c>
      <c r="Q78" s="54">
        <f t="shared" si="22"/>
        <v>49.26108374384237</v>
      </c>
      <c r="R78" s="54">
        <f t="shared" si="23"/>
        <v>55.248618784530393</v>
      </c>
      <c r="S78" s="55">
        <f t="shared" si="24"/>
        <v>-4.5097025283727561</v>
      </c>
      <c r="T78" s="55">
        <f t="shared" si="25"/>
        <v>-4.5097025283727632</v>
      </c>
      <c r="U78" s="42" t="s">
        <v>318</v>
      </c>
      <c r="V78" s="42" t="s">
        <v>452</v>
      </c>
      <c r="W78" s="42" t="s">
        <v>445</v>
      </c>
      <c r="X78" s="42" t="s">
        <v>476</v>
      </c>
      <c r="Y78" s="66" t="s">
        <v>494</v>
      </c>
    </row>
    <row r="79" spans="1:25" ht="15" x14ac:dyDescent="0.25">
      <c r="A79" s="42">
        <v>1.92</v>
      </c>
      <c r="B79" s="42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100</v>
      </c>
      <c r="O79" s="54">
        <f t="shared" si="20"/>
        <v>47.916666666666671</v>
      </c>
      <c r="P79" s="54">
        <f t="shared" si="21"/>
        <v>46.524064171122987</v>
      </c>
      <c r="Q79" s="54">
        <f t="shared" si="22"/>
        <v>53.475935828876999</v>
      </c>
      <c r="R79" s="54">
        <f t="shared" si="23"/>
        <v>52.083333333333336</v>
      </c>
      <c r="S79" s="55">
        <f t="shared" si="24"/>
        <v>-5.5592691622103274</v>
      </c>
      <c r="T79" s="55">
        <f t="shared" si="25"/>
        <v>-5.5592691622103487</v>
      </c>
      <c r="U79" s="42" t="s">
        <v>465</v>
      </c>
      <c r="V79" s="42" t="s">
        <v>315</v>
      </c>
      <c r="W79" s="42" t="s">
        <v>445</v>
      </c>
      <c r="X79" s="42" t="s">
        <v>476</v>
      </c>
      <c r="Y79" s="66" t="s">
        <v>481</v>
      </c>
    </row>
    <row r="80" spans="1:25" ht="15" x14ac:dyDescent="0.25">
      <c r="A80" s="42">
        <v>1.7</v>
      </c>
      <c r="B80" s="42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100</v>
      </c>
      <c r="O80" s="54">
        <f t="shared" si="20"/>
        <v>41.176470588235297</v>
      </c>
      <c r="P80" s="54">
        <f t="shared" si="21"/>
        <v>53.271028037383175</v>
      </c>
      <c r="Q80" s="54">
        <f t="shared" si="22"/>
        <v>46.728971962616825</v>
      </c>
      <c r="R80" s="54">
        <f t="shared" si="23"/>
        <v>58.82352941176471</v>
      </c>
      <c r="S80" s="55">
        <f t="shared" si="24"/>
        <v>-5.5525013743815279</v>
      </c>
      <c r="T80" s="55">
        <f t="shared" si="25"/>
        <v>-5.552501374381535</v>
      </c>
      <c r="U80" s="42" t="s">
        <v>316</v>
      </c>
      <c r="V80" s="42" t="s">
        <v>470</v>
      </c>
      <c r="W80" s="42" t="s">
        <v>445</v>
      </c>
      <c r="X80" s="42" t="s">
        <v>476</v>
      </c>
      <c r="Y80" s="66" t="s">
        <v>478</v>
      </c>
    </row>
    <row r="81" spans="1:25" ht="15" x14ac:dyDescent="0.25">
      <c r="A81" s="42">
        <v>1.86</v>
      </c>
      <c r="B81" s="42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100</v>
      </c>
      <c r="O81" s="54">
        <f t="shared" si="20"/>
        <v>46.236559139784944</v>
      </c>
      <c r="P81" s="54">
        <f t="shared" si="21"/>
        <v>48.979591836734699</v>
      </c>
      <c r="Q81" s="54">
        <f t="shared" si="22"/>
        <v>51.020408163265309</v>
      </c>
      <c r="R81" s="54">
        <f t="shared" si="23"/>
        <v>53.763440860215049</v>
      </c>
      <c r="S81" s="55">
        <f t="shared" si="24"/>
        <v>-4.7838490234803643</v>
      </c>
      <c r="T81" s="55">
        <f t="shared" si="25"/>
        <v>-4.7838490234803501</v>
      </c>
      <c r="U81" s="42" t="s">
        <v>312</v>
      </c>
      <c r="V81" s="42" t="s">
        <v>314</v>
      </c>
      <c r="W81" s="42" t="s">
        <v>445</v>
      </c>
      <c r="X81" s="42" t="s">
        <v>476</v>
      </c>
      <c r="Y81" s="66" t="s">
        <v>486</v>
      </c>
    </row>
    <row r="82" spans="1:25" ht="15" x14ac:dyDescent="0.25">
      <c r="A82" s="42">
        <v>1.93</v>
      </c>
      <c r="B82" s="4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100</v>
      </c>
      <c r="O82" s="54">
        <f t="shared" si="20"/>
        <v>48.186528497409334</v>
      </c>
      <c r="P82" s="54">
        <f t="shared" si="21"/>
        <v>47.089947089947096</v>
      </c>
      <c r="Q82" s="54">
        <f t="shared" si="22"/>
        <v>52.910052910052919</v>
      </c>
      <c r="R82" s="54">
        <f t="shared" si="23"/>
        <v>51.81347150259068</v>
      </c>
      <c r="S82" s="55">
        <f t="shared" si="24"/>
        <v>-4.7235244126435845</v>
      </c>
      <c r="T82" s="55">
        <f t="shared" si="25"/>
        <v>-4.7235244126435845</v>
      </c>
      <c r="U82" s="42" t="s">
        <v>317</v>
      </c>
      <c r="V82" s="42" t="s">
        <v>310</v>
      </c>
      <c r="W82" s="42" t="s">
        <v>445</v>
      </c>
      <c r="X82" s="42" t="s">
        <v>476</v>
      </c>
      <c r="Y82" s="66" t="s">
        <v>479</v>
      </c>
    </row>
    <row r="83" spans="1:25" ht="15" x14ac:dyDescent="0.25">
      <c r="A83" s="42">
        <v>1.75</v>
      </c>
      <c r="B83" s="42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100</v>
      </c>
      <c r="O83" s="54">
        <f t="shared" si="20"/>
        <v>42.857142857142854</v>
      </c>
      <c r="P83" s="54">
        <f t="shared" si="21"/>
        <v>52.153110047846894</v>
      </c>
      <c r="Q83" s="54">
        <f t="shared" si="22"/>
        <v>47.846889952153113</v>
      </c>
      <c r="R83" s="54">
        <f t="shared" si="23"/>
        <v>57.142857142857139</v>
      </c>
      <c r="S83" s="55">
        <f t="shared" si="24"/>
        <v>-4.9897470950102587</v>
      </c>
      <c r="T83" s="55">
        <f t="shared" si="25"/>
        <v>-4.9897470950102445</v>
      </c>
      <c r="U83" s="42" t="s">
        <v>311</v>
      </c>
      <c r="V83" s="42" t="s">
        <v>308</v>
      </c>
      <c r="W83" s="42" t="s">
        <v>445</v>
      </c>
      <c r="X83" s="42" t="s">
        <v>476</v>
      </c>
      <c r="Y83" s="66" t="s">
        <v>479</v>
      </c>
    </row>
    <row r="84" spans="1:25" ht="15" x14ac:dyDescent="0.25">
      <c r="A84" s="42">
        <v>2.54</v>
      </c>
      <c r="B84" s="42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100</v>
      </c>
      <c r="O84" s="54">
        <f t="shared" si="20"/>
        <v>60.629921259842511</v>
      </c>
      <c r="P84" s="54">
        <f t="shared" si="21"/>
        <v>36.30573248407643</v>
      </c>
      <c r="Q84" s="54">
        <f t="shared" si="22"/>
        <v>63.694267515923563</v>
      </c>
      <c r="R84" s="54">
        <f t="shared" si="23"/>
        <v>39.370078740157474</v>
      </c>
      <c r="S84" s="55">
        <f t="shared" si="24"/>
        <v>-3.0643462560810519</v>
      </c>
      <c r="T84" s="55">
        <f t="shared" si="25"/>
        <v>-3.0643462560810448</v>
      </c>
      <c r="U84" s="42" t="s">
        <v>248</v>
      </c>
      <c r="V84" s="42" t="s">
        <v>400</v>
      </c>
      <c r="W84" s="42" t="s">
        <v>440</v>
      </c>
      <c r="X84" s="42" t="s">
        <v>476</v>
      </c>
      <c r="Y84" s="66" t="s">
        <v>480</v>
      </c>
    </row>
    <row r="85" spans="1:25" ht="15" x14ac:dyDescent="0.25">
      <c r="A85" s="42">
        <v>1.42</v>
      </c>
      <c r="B85" s="42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100</v>
      </c>
      <c r="O85" s="54">
        <f t="shared" si="20"/>
        <v>29.577464788732396</v>
      </c>
      <c r="P85" s="54">
        <f t="shared" si="21"/>
        <v>65.517241379310349</v>
      </c>
      <c r="Q85" s="54">
        <f t="shared" si="22"/>
        <v>34.482758620689658</v>
      </c>
      <c r="R85" s="54">
        <f t="shared" si="23"/>
        <v>70.422535211267615</v>
      </c>
      <c r="S85" s="55">
        <f t="shared" si="24"/>
        <v>-4.9052938319572625</v>
      </c>
      <c r="T85" s="55">
        <f t="shared" si="25"/>
        <v>-4.9052938319572661</v>
      </c>
      <c r="U85" s="42" t="s">
        <v>406</v>
      </c>
      <c r="V85" s="42" t="s">
        <v>402</v>
      </c>
      <c r="W85" s="42" t="s">
        <v>440</v>
      </c>
      <c r="X85" s="42" t="s">
        <v>476</v>
      </c>
      <c r="Y85" s="66" t="s">
        <v>495</v>
      </c>
    </row>
    <row r="86" spans="1:25" ht="15" x14ac:dyDescent="0.25">
      <c r="A86" s="42">
        <v>2.17</v>
      </c>
      <c r="B86" s="42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100</v>
      </c>
      <c r="O86" s="54">
        <f t="shared" si="20"/>
        <v>53.917050691244242</v>
      </c>
      <c r="P86" s="54">
        <f t="shared" si="21"/>
        <v>41.520467836257311</v>
      </c>
      <c r="Q86" s="54">
        <f t="shared" si="22"/>
        <v>58.479532163742689</v>
      </c>
      <c r="R86" s="54">
        <f t="shared" si="23"/>
        <v>46.082949308755758</v>
      </c>
      <c r="S86" s="55">
        <f t="shared" si="24"/>
        <v>-4.5624814724984475</v>
      </c>
      <c r="T86" s="55">
        <f t="shared" si="25"/>
        <v>-4.5624814724984475</v>
      </c>
      <c r="U86" s="42" t="s">
        <v>323</v>
      </c>
      <c r="V86" s="42" t="s">
        <v>329</v>
      </c>
      <c r="W86" s="42" t="s">
        <v>446</v>
      </c>
      <c r="X86" s="42" t="s">
        <v>476</v>
      </c>
      <c r="Y86" s="66" t="s">
        <v>487</v>
      </c>
    </row>
    <row r="87" spans="1:25" ht="15" x14ac:dyDescent="0.25">
      <c r="A87" s="42">
        <v>2.08</v>
      </c>
      <c r="B87" s="42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100</v>
      </c>
      <c r="O87" s="54">
        <f t="shared" si="20"/>
        <v>51.92307692307692</v>
      </c>
      <c r="P87" s="54">
        <f t="shared" si="21"/>
        <v>43.820224719101127</v>
      </c>
      <c r="Q87" s="54">
        <f t="shared" si="22"/>
        <v>56.17977528089888</v>
      </c>
      <c r="R87" s="54">
        <f t="shared" si="23"/>
        <v>48.076923076923073</v>
      </c>
      <c r="S87" s="55">
        <f t="shared" si="24"/>
        <v>-4.2566983578219606</v>
      </c>
      <c r="T87" s="55">
        <f t="shared" si="25"/>
        <v>-4.2566983578219464</v>
      </c>
      <c r="U87" s="42" t="s">
        <v>325</v>
      </c>
      <c r="V87" s="42" t="s">
        <v>327</v>
      </c>
      <c r="W87" s="42" t="s">
        <v>446</v>
      </c>
      <c r="X87" s="42" t="s">
        <v>476</v>
      </c>
      <c r="Y87" s="66" t="s">
        <v>479</v>
      </c>
    </row>
    <row r="88" spans="1:25" ht="15" x14ac:dyDescent="0.25">
      <c r="A88" s="42">
        <v>2.34</v>
      </c>
      <c r="B88" s="42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100</v>
      </c>
      <c r="O88" s="54">
        <f t="shared" si="20"/>
        <v>57.264957264957268</v>
      </c>
      <c r="P88" s="54">
        <f t="shared" si="21"/>
        <v>38.650306748466257</v>
      </c>
      <c r="Q88" s="54">
        <f t="shared" si="22"/>
        <v>61.349693251533743</v>
      </c>
      <c r="R88" s="54">
        <f t="shared" si="23"/>
        <v>42.73504273504274</v>
      </c>
      <c r="S88" s="55">
        <f t="shared" si="24"/>
        <v>-4.0847359865764759</v>
      </c>
      <c r="T88" s="55">
        <f t="shared" si="25"/>
        <v>-4.084735986576483</v>
      </c>
      <c r="U88" s="42" t="s">
        <v>326</v>
      </c>
      <c r="V88" s="42" t="s">
        <v>339</v>
      </c>
      <c r="W88" s="42" t="s">
        <v>446</v>
      </c>
      <c r="X88" s="42" t="s">
        <v>476</v>
      </c>
      <c r="Y88" s="66" t="s">
        <v>484</v>
      </c>
    </row>
    <row r="89" spans="1:25" ht="15" x14ac:dyDescent="0.25">
      <c r="A89" s="42">
        <v>2.2999999999999998</v>
      </c>
      <c r="B89" s="42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100</v>
      </c>
      <c r="O89" s="54">
        <f t="shared" si="20"/>
        <v>56.521739130434774</v>
      </c>
      <c r="P89" s="54">
        <f t="shared" si="21"/>
        <v>39.024390243902438</v>
      </c>
      <c r="Q89" s="54">
        <f t="shared" si="22"/>
        <v>60.975609756097562</v>
      </c>
      <c r="R89" s="54">
        <f t="shared" si="23"/>
        <v>43.478260869565219</v>
      </c>
      <c r="S89" s="55">
        <f t="shared" si="24"/>
        <v>-4.4538706256627876</v>
      </c>
      <c r="T89" s="55">
        <f t="shared" si="25"/>
        <v>-4.4538706256627805</v>
      </c>
      <c r="U89" s="42" t="s">
        <v>332</v>
      </c>
      <c r="V89" s="42" t="s">
        <v>336</v>
      </c>
      <c r="W89" s="42" t="s">
        <v>446</v>
      </c>
      <c r="X89" s="42" t="s">
        <v>476</v>
      </c>
      <c r="Y89" s="66" t="s">
        <v>493</v>
      </c>
    </row>
    <row r="90" spans="1:25" ht="15" x14ac:dyDescent="0.25">
      <c r="A90" s="42">
        <v>2.4500000000000002</v>
      </c>
      <c r="B90" s="42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100</v>
      </c>
      <c r="O90" s="54">
        <f t="shared" si="20"/>
        <v>59.183673469387763</v>
      </c>
      <c r="P90" s="54">
        <f t="shared" si="21"/>
        <v>36.30573248407643</v>
      </c>
      <c r="Q90" s="54">
        <f t="shared" si="22"/>
        <v>63.694267515923563</v>
      </c>
      <c r="R90" s="54">
        <f t="shared" si="23"/>
        <v>40.816326530612237</v>
      </c>
      <c r="S90" s="55">
        <f t="shared" si="24"/>
        <v>-4.5105940465358003</v>
      </c>
      <c r="T90" s="55">
        <f t="shared" si="25"/>
        <v>-4.5105940465358074</v>
      </c>
      <c r="U90" s="42" t="s">
        <v>330</v>
      </c>
      <c r="V90" s="42" t="s">
        <v>335</v>
      </c>
      <c r="W90" s="42" t="s">
        <v>446</v>
      </c>
      <c r="X90" s="42" t="s">
        <v>476</v>
      </c>
      <c r="Y90" s="66" t="s">
        <v>496</v>
      </c>
    </row>
    <row r="91" spans="1:25" ht="15" x14ac:dyDescent="0.25">
      <c r="A91" s="42">
        <v>1.79</v>
      </c>
      <c r="B91" s="42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100</v>
      </c>
      <c r="O91" s="54">
        <f t="shared" si="20"/>
        <v>44.134078212290497</v>
      </c>
      <c r="P91" s="54">
        <f t="shared" si="21"/>
        <v>51.456310679611654</v>
      </c>
      <c r="Q91" s="54">
        <f t="shared" si="22"/>
        <v>48.543689320388353</v>
      </c>
      <c r="R91" s="54">
        <f t="shared" si="23"/>
        <v>55.865921787709496</v>
      </c>
      <c r="S91" s="55">
        <f t="shared" si="24"/>
        <v>-4.4096111080978559</v>
      </c>
      <c r="T91" s="55">
        <f t="shared" si="25"/>
        <v>-4.4096111080978417</v>
      </c>
      <c r="U91" s="42" t="s">
        <v>324</v>
      </c>
      <c r="V91" s="42" t="s">
        <v>341</v>
      </c>
      <c r="W91" s="42" t="s">
        <v>446</v>
      </c>
      <c r="X91" s="42" t="s">
        <v>476</v>
      </c>
      <c r="Y91" s="66" t="s">
        <v>497</v>
      </c>
    </row>
    <row r="92" spans="1:25" ht="15" x14ac:dyDescent="0.25">
      <c r="A92" s="42">
        <v>2.31</v>
      </c>
      <c r="B92" s="4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100</v>
      </c>
      <c r="O92" s="54">
        <f t="shared" si="20"/>
        <v>56.709956709956707</v>
      </c>
      <c r="P92" s="54">
        <f t="shared" si="21"/>
        <v>39.024390243902438</v>
      </c>
      <c r="Q92" s="54">
        <f t="shared" si="22"/>
        <v>60.975609756097562</v>
      </c>
      <c r="R92" s="54">
        <f t="shared" si="23"/>
        <v>43.290043290043286</v>
      </c>
      <c r="S92" s="55">
        <f t="shared" si="24"/>
        <v>-4.2656530461408551</v>
      </c>
      <c r="T92" s="55">
        <f t="shared" si="25"/>
        <v>-4.2656530461408479</v>
      </c>
      <c r="U92" s="42" t="s">
        <v>342</v>
      </c>
      <c r="V92" s="42" t="s">
        <v>331</v>
      </c>
      <c r="W92" s="42" t="s">
        <v>446</v>
      </c>
      <c r="X92" s="42" t="s">
        <v>476</v>
      </c>
      <c r="Y92" s="66" t="s">
        <v>482</v>
      </c>
    </row>
    <row r="93" spans="1:25" ht="15" x14ac:dyDescent="0.25">
      <c r="A93" s="42">
        <v>2.0299999999999998</v>
      </c>
      <c r="B93" s="42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100</v>
      </c>
      <c r="O93" s="54">
        <f t="shared" si="20"/>
        <v>50.73891625615763</v>
      </c>
      <c r="P93" s="54">
        <f t="shared" si="21"/>
        <v>45.355191256830594</v>
      </c>
      <c r="Q93" s="54">
        <f t="shared" si="22"/>
        <v>54.644808743169392</v>
      </c>
      <c r="R93" s="54">
        <f t="shared" si="23"/>
        <v>49.26108374384237</v>
      </c>
      <c r="S93" s="55">
        <f t="shared" si="24"/>
        <v>-3.9058924870117622</v>
      </c>
      <c r="T93" s="55">
        <f t="shared" si="25"/>
        <v>-3.9058924870117764</v>
      </c>
      <c r="U93" s="42" t="s">
        <v>328</v>
      </c>
      <c r="V93" s="42" t="s">
        <v>337</v>
      </c>
      <c r="W93" s="42" t="s">
        <v>446</v>
      </c>
      <c r="X93" s="42" t="s">
        <v>476</v>
      </c>
      <c r="Y93" s="66" t="s">
        <v>482</v>
      </c>
    </row>
    <row r="94" spans="1:25" ht="15" x14ac:dyDescent="0.25">
      <c r="A94" s="42">
        <v>2.75</v>
      </c>
      <c r="B94" s="42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100</v>
      </c>
      <c r="O94" s="54">
        <f t="shared" si="20"/>
        <v>63.63636363636364</v>
      </c>
      <c r="P94" s="54">
        <f t="shared" si="21"/>
        <v>31.972789115646258</v>
      </c>
      <c r="Q94" s="54">
        <f t="shared" si="22"/>
        <v>68.027210884353735</v>
      </c>
      <c r="R94" s="54">
        <f t="shared" si="23"/>
        <v>36.363636363636367</v>
      </c>
      <c r="S94" s="55">
        <f t="shared" si="24"/>
        <v>-4.3908472479900951</v>
      </c>
      <c r="T94" s="55">
        <f t="shared" si="25"/>
        <v>-4.3908472479901093</v>
      </c>
      <c r="U94" s="42" t="s">
        <v>334</v>
      </c>
      <c r="V94" s="42" t="s">
        <v>338</v>
      </c>
      <c r="W94" s="42" t="s">
        <v>446</v>
      </c>
      <c r="X94" s="42" t="s">
        <v>476</v>
      </c>
      <c r="Y94" s="66" t="s">
        <v>478</v>
      </c>
    </row>
    <row r="95" spans="1:25" ht="15" x14ac:dyDescent="0.25">
      <c r="A95" s="42">
        <v>2.34</v>
      </c>
      <c r="B95" s="42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100</v>
      </c>
      <c r="O95" s="54">
        <f t="shared" si="20"/>
        <v>57.264957264957268</v>
      </c>
      <c r="P95" s="54">
        <f t="shared" si="21"/>
        <v>38.271604938271601</v>
      </c>
      <c r="Q95" s="54">
        <f t="shared" si="22"/>
        <v>61.728395061728392</v>
      </c>
      <c r="R95" s="54">
        <f t="shared" si="23"/>
        <v>42.73504273504274</v>
      </c>
      <c r="S95" s="55">
        <f t="shared" si="24"/>
        <v>-4.4634377967711245</v>
      </c>
      <c r="T95" s="55">
        <f t="shared" si="25"/>
        <v>-4.4634377967711387</v>
      </c>
      <c r="U95" s="42" t="s">
        <v>340</v>
      </c>
      <c r="V95" s="42" t="s">
        <v>333</v>
      </c>
      <c r="W95" s="42" t="s">
        <v>446</v>
      </c>
      <c r="X95" s="42" t="s">
        <v>476</v>
      </c>
      <c r="Y95" s="66" t="s">
        <v>485</v>
      </c>
    </row>
    <row r="96" spans="1:25" ht="15" x14ac:dyDescent="0.25">
      <c r="A96" s="42">
        <v>2.27</v>
      </c>
      <c r="B96" s="42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100</v>
      </c>
      <c r="O96" s="54">
        <f t="shared" si="20"/>
        <v>55.947136563876647</v>
      </c>
      <c r="P96" s="54">
        <f t="shared" si="21"/>
        <v>38.650306748466257</v>
      </c>
      <c r="Q96" s="54">
        <f t="shared" si="22"/>
        <v>61.349693251533743</v>
      </c>
      <c r="R96" s="54">
        <f t="shared" si="23"/>
        <v>44.052863436123346</v>
      </c>
      <c r="S96" s="55">
        <f t="shared" si="24"/>
        <v>-5.4025566876570963</v>
      </c>
      <c r="T96" s="55">
        <f t="shared" si="25"/>
        <v>-5.4025566876570892</v>
      </c>
      <c r="U96" s="42" t="s">
        <v>412</v>
      </c>
      <c r="V96" s="42" t="s">
        <v>93</v>
      </c>
      <c r="W96" s="42" t="s">
        <v>447</v>
      </c>
      <c r="X96" s="42" t="s">
        <v>476</v>
      </c>
      <c r="Y96" s="66" t="s">
        <v>483</v>
      </c>
    </row>
    <row r="97" spans="1:25" ht="15" x14ac:dyDescent="0.25">
      <c r="A97" s="42">
        <v>2.0099999999999998</v>
      </c>
      <c r="B97" s="42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100</v>
      </c>
      <c r="O97" s="54">
        <f t="shared" si="20"/>
        <v>50.248756218905463</v>
      </c>
      <c r="P97" s="54">
        <f t="shared" si="21"/>
        <v>44.751381215469614</v>
      </c>
      <c r="Q97" s="54">
        <f t="shared" si="22"/>
        <v>55.248618784530393</v>
      </c>
      <c r="R97" s="54">
        <f t="shared" si="23"/>
        <v>49.751243781094537</v>
      </c>
      <c r="S97" s="55">
        <f t="shared" si="24"/>
        <v>-4.9998625656249303</v>
      </c>
      <c r="T97" s="55">
        <f t="shared" si="25"/>
        <v>-4.9998625656249231</v>
      </c>
      <c r="U97" s="42" t="s">
        <v>345</v>
      </c>
      <c r="V97" s="42" t="s">
        <v>90</v>
      </c>
      <c r="W97" s="42" t="s">
        <v>447</v>
      </c>
      <c r="X97" s="42" t="s">
        <v>476</v>
      </c>
      <c r="Y97" s="66" t="s">
        <v>483</v>
      </c>
    </row>
    <row r="98" spans="1:25" ht="15" x14ac:dyDescent="0.25">
      <c r="A98" s="42">
        <v>2.0299999999999998</v>
      </c>
      <c r="B98" s="42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100</v>
      </c>
      <c r="O98" s="54">
        <f t="shared" si="20"/>
        <v>50.73891625615763</v>
      </c>
      <c r="P98" s="54">
        <f t="shared" si="21"/>
        <v>45.054945054945051</v>
      </c>
      <c r="Q98" s="54">
        <f t="shared" si="22"/>
        <v>54.945054945054942</v>
      </c>
      <c r="R98" s="54">
        <f t="shared" si="23"/>
        <v>49.26108374384237</v>
      </c>
      <c r="S98" s="55">
        <f t="shared" si="24"/>
        <v>-4.2061386888973118</v>
      </c>
      <c r="T98" s="55">
        <f t="shared" si="25"/>
        <v>-4.2061386888973189</v>
      </c>
      <c r="U98" s="42" t="s">
        <v>413</v>
      </c>
      <c r="V98" s="42" t="s">
        <v>103</v>
      </c>
      <c r="W98" s="42" t="s">
        <v>441</v>
      </c>
      <c r="X98" s="42" t="s">
        <v>476</v>
      </c>
      <c r="Y98" s="66" t="s">
        <v>481</v>
      </c>
    </row>
    <row r="99" spans="1:25" ht="15" x14ac:dyDescent="0.25">
      <c r="A99" s="42">
        <v>1.81</v>
      </c>
      <c r="B99" s="42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100</v>
      </c>
      <c r="O99" s="54">
        <f t="shared" si="20"/>
        <v>44.751381215469614</v>
      </c>
      <c r="P99" s="54">
        <f t="shared" si="21"/>
        <v>52.38095238095238</v>
      </c>
      <c r="Q99" s="54">
        <f t="shared" si="22"/>
        <v>47.619047619047613</v>
      </c>
      <c r="R99" s="54">
        <f t="shared" si="23"/>
        <v>55.248618784530393</v>
      </c>
      <c r="S99" s="55">
        <f t="shared" si="24"/>
        <v>-2.8676664035779993</v>
      </c>
      <c r="T99" s="55">
        <f t="shared" si="25"/>
        <v>-2.8676664035780135</v>
      </c>
      <c r="U99" s="42" t="s">
        <v>100</v>
      </c>
      <c r="V99" s="42" t="s">
        <v>51</v>
      </c>
      <c r="W99" s="42" t="s">
        <v>441</v>
      </c>
      <c r="X99" s="42" t="s">
        <v>476</v>
      </c>
      <c r="Y99" s="66" t="s">
        <v>478</v>
      </c>
    </row>
    <row r="100" spans="1:25" ht="15" x14ac:dyDescent="0.25">
      <c r="A100" s="42">
        <v>1.79</v>
      </c>
      <c r="B100" s="42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100</v>
      </c>
      <c r="O100" s="54">
        <f t="shared" si="20"/>
        <v>44.134078212290497</v>
      </c>
      <c r="P100" s="54">
        <f t="shared" si="21"/>
        <v>52.830188679245275</v>
      </c>
      <c r="Q100" s="54">
        <f t="shared" si="22"/>
        <v>47.169811320754711</v>
      </c>
      <c r="R100" s="54">
        <f t="shared" si="23"/>
        <v>55.865921787709496</v>
      </c>
      <c r="S100" s="55">
        <f t="shared" si="24"/>
        <v>-3.0357331084642141</v>
      </c>
      <c r="T100" s="55">
        <f t="shared" si="25"/>
        <v>-3.0357331084642212</v>
      </c>
      <c r="U100" s="42" t="s">
        <v>142</v>
      </c>
      <c r="V100" s="42" t="s">
        <v>53</v>
      </c>
      <c r="W100" s="42" t="s">
        <v>441</v>
      </c>
      <c r="X100" s="42" t="s">
        <v>476</v>
      </c>
      <c r="Y100" s="66" t="s">
        <v>482</v>
      </c>
    </row>
    <row r="101" spans="1:25" s="50" customFormat="1" ht="15" x14ac:dyDescent="0.25">
      <c r="A101" s="42">
        <v>2.36</v>
      </c>
      <c r="B101" s="42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100</v>
      </c>
      <c r="O101" s="54">
        <f t="shared" si="20"/>
        <v>57.627118644067799</v>
      </c>
      <c r="P101" s="54">
        <f t="shared" si="21"/>
        <v>39.024390243902438</v>
      </c>
      <c r="Q101" s="54">
        <f t="shared" si="22"/>
        <v>60.975609756097562</v>
      </c>
      <c r="R101" s="54">
        <f t="shared" si="23"/>
        <v>42.372881355932208</v>
      </c>
      <c r="S101" s="55">
        <f t="shared" si="24"/>
        <v>-3.3484911120297625</v>
      </c>
      <c r="T101" s="55">
        <f t="shared" si="25"/>
        <v>-3.3484911120297696</v>
      </c>
      <c r="U101" s="42" t="s">
        <v>353</v>
      </c>
      <c r="V101" s="42" t="s">
        <v>415</v>
      </c>
      <c r="W101" s="42" t="s">
        <v>434</v>
      </c>
      <c r="X101" s="42" t="s">
        <v>476</v>
      </c>
      <c r="Y101" s="66" t="s">
        <v>479</v>
      </c>
    </row>
    <row r="102" spans="1:25" ht="15" x14ac:dyDescent="0.25">
      <c r="A102" s="42">
        <v>2.39</v>
      </c>
      <c r="B102" s="4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100</v>
      </c>
      <c r="O102" s="54">
        <f t="shared" si="20"/>
        <v>58.15899581589958</v>
      </c>
      <c r="P102" s="54">
        <f t="shared" si="21"/>
        <v>38.650306748466257</v>
      </c>
      <c r="Q102" s="54">
        <f t="shared" si="22"/>
        <v>61.349693251533743</v>
      </c>
      <c r="R102" s="54">
        <f t="shared" si="23"/>
        <v>41.841004184100413</v>
      </c>
      <c r="S102" s="55">
        <f t="shared" si="24"/>
        <v>-3.1906974356341635</v>
      </c>
      <c r="T102" s="55">
        <f t="shared" si="25"/>
        <v>-3.1906974356341564</v>
      </c>
      <c r="U102" s="42" t="s">
        <v>419</v>
      </c>
      <c r="V102" s="42" t="s">
        <v>350</v>
      </c>
      <c r="W102" s="42" t="s">
        <v>434</v>
      </c>
      <c r="X102" s="42" t="s">
        <v>476</v>
      </c>
      <c r="Y102" s="66" t="s">
        <v>497</v>
      </c>
    </row>
    <row r="103" spans="1:25" ht="15" x14ac:dyDescent="0.25">
      <c r="A103" s="42">
        <v>2.06</v>
      </c>
      <c r="B103" s="42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100</v>
      </c>
      <c r="O103" s="54">
        <f t="shared" si="20"/>
        <v>51.456310679611654</v>
      </c>
      <c r="P103" s="54">
        <f t="shared" si="21"/>
        <v>45.652173913043477</v>
      </c>
      <c r="Q103" s="54">
        <f t="shared" si="22"/>
        <v>54.347826086956516</v>
      </c>
      <c r="R103" s="54">
        <f t="shared" si="23"/>
        <v>48.543689320388353</v>
      </c>
      <c r="S103" s="55">
        <f t="shared" si="24"/>
        <v>-2.8915154073448619</v>
      </c>
      <c r="T103" s="55">
        <f t="shared" si="25"/>
        <v>-2.8915154073448761</v>
      </c>
      <c r="U103" s="42" t="s">
        <v>416</v>
      </c>
      <c r="V103" s="42" t="s">
        <v>50</v>
      </c>
      <c r="W103" s="42" t="s">
        <v>434</v>
      </c>
      <c r="X103" s="42" t="s">
        <v>476</v>
      </c>
      <c r="Y103" s="66" t="s">
        <v>482</v>
      </c>
    </row>
    <row r="104" spans="1:25" ht="15" x14ac:dyDescent="0.25">
      <c r="A104" s="42">
        <v>2.19</v>
      </c>
      <c r="B104" s="42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100</v>
      </c>
      <c r="O104" s="54">
        <f t="shared" si="20"/>
        <v>54.337899543379002</v>
      </c>
      <c r="P104" s="54">
        <f t="shared" si="21"/>
        <v>42.196531791907518</v>
      </c>
      <c r="Q104" s="54">
        <f t="shared" si="22"/>
        <v>57.80346820809249</v>
      </c>
      <c r="R104" s="54">
        <f t="shared" si="23"/>
        <v>45.662100456621005</v>
      </c>
      <c r="S104" s="55">
        <f t="shared" si="24"/>
        <v>-3.4655686647134871</v>
      </c>
      <c r="T104" s="55">
        <f t="shared" si="25"/>
        <v>-3.4655686647134871</v>
      </c>
      <c r="U104" s="42" t="s">
        <v>354</v>
      </c>
      <c r="V104" s="42" t="s">
        <v>249</v>
      </c>
      <c r="W104" s="42" t="s">
        <v>434</v>
      </c>
      <c r="X104" s="42" t="s">
        <v>476</v>
      </c>
      <c r="Y104" s="66" t="s">
        <v>481</v>
      </c>
    </row>
    <row r="105" spans="1:25" ht="15" x14ac:dyDescent="0.25">
      <c r="A105" s="42">
        <v>2.2999999999999998</v>
      </c>
      <c r="B105" s="42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100</v>
      </c>
      <c r="O105" s="54">
        <f t="shared" si="20"/>
        <v>56.521739130434774</v>
      </c>
      <c r="P105" s="54">
        <f t="shared" si="21"/>
        <v>40.119760479041922</v>
      </c>
      <c r="Q105" s="54">
        <f t="shared" si="22"/>
        <v>59.880239520958092</v>
      </c>
      <c r="R105" s="54">
        <f t="shared" si="23"/>
        <v>43.478260869565219</v>
      </c>
      <c r="S105" s="55">
        <f t="shared" si="24"/>
        <v>-3.3585003905233179</v>
      </c>
      <c r="T105" s="55">
        <f t="shared" si="25"/>
        <v>-3.3585003905232966</v>
      </c>
      <c r="U105" s="42" t="s">
        <v>351</v>
      </c>
      <c r="V105" s="42" t="s">
        <v>348</v>
      </c>
      <c r="W105" s="42" t="s">
        <v>434</v>
      </c>
      <c r="X105" s="42" t="s">
        <v>476</v>
      </c>
      <c r="Y105" s="66" t="s">
        <v>482</v>
      </c>
    </row>
    <row r="106" spans="1:25" ht="15" x14ac:dyDescent="0.25">
      <c r="A106" s="42">
        <v>2.31</v>
      </c>
      <c r="B106" s="42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100</v>
      </c>
      <c r="O106" s="54">
        <f t="shared" si="20"/>
        <v>56.709956709956707</v>
      </c>
      <c r="P106" s="54">
        <f t="shared" si="21"/>
        <v>39.759036144578317</v>
      </c>
      <c r="Q106" s="54">
        <f t="shared" si="22"/>
        <v>60.24096385542169</v>
      </c>
      <c r="R106" s="54">
        <f t="shared" si="23"/>
        <v>43.290043290043286</v>
      </c>
      <c r="S106" s="55">
        <f t="shared" si="24"/>
        <v>-3.531007145464983</v>
      </c>
      <c r="T106" s="55">
        <f t="shared" si="25"/>
        <v>-3.5310071454649687</v>
      </c>
      <c r="U106" s="42" t="s">
        <v>140</v>
      </c>
      <c r="V106" s="42" t="s">
        <v>234</v>
      </c>
      <c r="W106" s="42" t="s">
        <v>434</v>
      </c>
      <c r="X106" s="42" t="s">
        <v>476</v>
      </c>
      <c r="Y106" s="66" t="s">
        <v>496</v>
      </c>
    </row>
    <row r="107" spans="1:25" ht="15" x14ac:dyDescent="0.25">
      <c r="A107" s="42">
        <v>2.27</v>
      </c>
      <c r="B107" s="42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100</v>
      </c>
      <c r="O107" s="54">
        <f t="shared" si="20"/>
        <v>55.947136563876647</v>
      </c>
      <c r="P107" s="54">
        <f t="shared" si="21"/>
        <v>40.476190476190474</v>
      </c>
      <c r="Q107" s="54">
        <f t="shared" si="22"/>
        <v>59.523809523809526</v>
      </c>
      <c r="R107" s="54">
        <f t="shared" si="23"/>
        <v>44.052863436123346</v>
      </c>
      <c r="S107" s="55">
        <f t="shared" si="24"/>
        <v>-3.5766729599328784</v>
      </c>
      <c r="T107" s="55">
        <f t="shared" si="25"/>
        <v>-3.5766729599328713</v>
      </c>
      <c r="U107" s="42" t="s">
        <v>417</v>
      </c>
      <c r="V107" s="42" t="s">
        <v>418</v>
      </c>
      <c r="W107" s="42" t="s">
        <v>434</v>
      </c>
      <c r="X107" s="42" t="s">
        <v>476</v>
      </c>
      <c r="Y107" s="66" t="s">
        <v>485</v>
      </c>
    </row>
    <row r="108" spans="1:25" ht="15" x14ac:dyDescent="0.25">
      <c r="A108" s="42">
        <v>1.99</v>
      </c>
      <c r="B108" s="42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100</v>
      </c>
      <c r="O108" s="54">
        <f t="shared" si="20"/>
        <v>49.748743718592962</v>
      </c>
      <c r="P108" s="54">
        <f t="shared" si="21"/>
        <v>47.368421052631575</v>
      </c>
      <c r="Q108" s="54">
        <f t="shared" si="22"/>
        <v>52.631578947368418</v>
      </c>
      <c r="R108" s="54">
        <f t="shared" si="23"/>
        <v>50.251256281407031</v>
      </c>
      <c r="S108" s="55">
        <f t="shared" si="24"/>
        <v>-2.8828352287754555</v>
      </c>
      <c r="T108" s="55">
        <f t="shared" si="25"/>
        <v>-2.8828352287754555</v>
      </c>
      <c r="U108" s="42" t="s">
        <v>352</v>
      </c>
      <c r="V108" s="42" t="s">
        <v>105</v>
      </c>
      <c r="W108" s="42" t="s">
        <v>434</v>
      </c>
      <c r="X108" s="42" t="s">
        <v>476</v>
      </c>
      <c r="Y108" s="66" t="s">
        <v>482</v>
      </c>
    </row>
    <row r="109" spans="1:25" ht="15" x14ac:dyDescent="0.25">
      <c r="A109" s="42">
        <v>1.47</v>
      </c>
      <c r="B109" s="42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100</v>
      </c>
      <c r="O109" s="54">
        <f t="shared" si="20"/>
        <v>31.972789115646258</v>
      </c>
      <c r="P109" s="54">
        <f t="shared" si="21"/>
        <v>63.503649635036496</v>
      </c>
      <c r="Q109" s="54">
        <f t="shared" si="22"/>
        <v>36.496350364963504</v>
      </c>
      <c r="R109" s="54">
        <f t="shared" si="23"/>
        <v>68.027210884353735</v>
      </c>
      <c r="S109" s="55">
        <f t="shared" si="24"/>
        <v>-4.5235612493172468</v>
      </c>
      <c r="T109" s="55">
        <f t="shared" si="25"/>
        <v>-4.5235612493172397</v>
      </c>
      <c r="U109" s="42" t="s">
        <v>358</v>
      </c>
      <c r="V109" s="42" t="s">
        <v>425</v>
      </c>
      <c r="W109" s="42" t="s">
        <v>448</v>
      </c>
      <c r="X109" s="42" t="s">
        <v>476</v>
      </c>
      <c r="Y109" s="66" t="s">
        <v>484</v>
      </c>
    </row>
    <row r="110" spans="1:25" ht="15" x14ac:dyDescent="0.25">
      <c r="A110" s="42">
        <v>2.0299999999999998</v>
      </c>
      <c r="B110" s="42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100</v>
      </c>
      <c r="O110" s="54">
        <f t="shared" si="20"/>
        <v>50.73891625615763</v>
      </c>
      <c r="P110" s="54">
        <f t="shared" si="21"/>
        <v>46.524064171122987</v>
      </c>
      <c r="Q110" s="54">
        <f t="shared" si="22"/>
        <v>53.475935828876999</v>
      </c>
      <c r="R110" s="54">
        <f t="shared" si="23"/>
        <v>49.26108374384237</v>
      </c>
      <c r="S110" s="55">
        <f t="shared" si="24"/>
        <v>-2.7370195727193689</v>
      </c>
      <c r="T110" s="55">
        <f t="shared" si="25"/>
        <v>-2.7370195727193831</v>
      </c>
      <c r="U110" s="42" t="s">
        <v>428</v>
      </c>
      <c r="V110" s="42" t="s">
        <v>363</v>
      </c>
      <c r="W110" s="42" t="s">
        <v>448</v>
      </c>
      <c r="X110" s="42" t="s">
        <v>476</v>
      </c>
      <c r="Y110" s="66" t="s">
        <v>485</v>
      </c>
    </row>
    <row r="111" spans="1:25" ht="15" x14ac:dyDescent="0.25">
      <c r="A111" s="42">
        <v>1.58</v>
      </c>
      <c r="B111" s="42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100</v>
      </c>
      <c r="O111" s="54">
        <f t="shared" si="20"/>
        <v>36.708860759493668</v>
      </c>
      <c r="P111" s="54">
        <f t="shared" si="21"/>
        <v>59.839357429718881</v>
      </c>
      <c r="Q111" s="54">
        <f t="shared" si="22"/>
        <v>40.160642570281119</v>
      </c>
      <c r="R111" s="54">
        <f t="shared" si="23"/>
        <v>63.291139240506325</v>
      </c>
      <c r="S111" s="55">
        <f t="shared" si="24"/>
        <v>-3.4517818107874518</v>
      </c>
      <c r="T111" s="55">
        <f t="shared" si="25"/>
        <v>-3.4517818107874447</v>
      </c>
      <c r="U111" s="42" t="s">
        <v>362</v>
      </c>
      <c r="V111" s="42" t="s">
        <v>361</v>
      </c>
      <c r="W111" s="42" t="s">
        <v>448</v>
      </c>
      <c r="X111" s="42" t="s">
        <v>476</v>
      </c>
      <c r="Y111" s="66" t="s">
        <v>486</v>
      </c>
    </row>
    <row r="112" spans="1:25" ht="15" x14ac:dyDescent="0.25">
      <c r="A112" s="42">
        <v>1.93</v>
      </c>
      <c r="B112" s="4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100</v>
      </c>
      <c r="O112" s="54">
        <f t="shared" si="20"/>
        <v>48.186528497409334</v>
      </c>
      <c r="P112" s="54">
        <f t="shared" si="21"/>
        <v>48.979591836734699</v>
      </c>
      <c r="Q112" s="54">
        <f t="shared" si="22"/>
        <v>51.020408163265309</v>
      </c>
      <c r="R112" s="54">
        <f t="shared" si="23"/>
        <v>51.81347150259068</v>
      </c>
      <c r="S112" s="55">
        <f t="shared" si="24"/>
        <v>-2.8338796658559744</v>
      </c>
      <c r="T112" s="55">
        <f t="shared" si="25"/>
        <v>-2.8338796658559815</v>
      </c>
      <c r="U112" s="42" t="s">
        <v>356</v>
      </c>
      <c r="V112" s="42" t="s">
        <v>420</v>
      </c>
      <c r="W112" s="42" t="s">
        <v>448</v>
      </c>
      <c r="X112" s="42" t="s">
        <v>476</v>
      </c>
      <c r="Y112" s="66" t="s">
        <v>481</v>
      </c>
    </row>
    <row r="113" spans="1:25" ht="15" x14ac:dyDescent="0.25">
      <c r="A113" s="42">
        <v>2.2000000000000002</v>
      </c>
      <c r="B113" s="42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100</v>
      </c>
      <c r="O113" s="54">
        <f t="shared" si="20"/>
        <v>54.545454545454554</v>
      </c>
      <c r="P113" s="54">
        <f t="shared" si="21"/>
        <v>41.860465116279073</v>
      </c>
      <c r="Q113" s="54">
        <f t="shared" si="22"/>
        <v>58.139534883720934</v>
      </c>
      <c r="R113" s="54">
        <f t="shared" si="23"/>
        <v>45.454545454545453</v>
      </c>
      <c r="S113" s="55">
        <f t="shared" si="24"/>
        <v>-3.5940803382663802</v>
      </c>
      <c r="T113" s="55">
        <f t="shared" si="25"/>
        <v>-3.5940803382663802</v>
      </c>
      <c r="U113" s="42" t="s">
        <v>148</v>
      </c>
      <c r="V113" s="42" t="s">
        <v>365</v>
      </c>
      <c r="W113" s="42" t="s">
        <v>435</v>
      </c>
      <c r="X113" s="42" t="s">
        <v>476</v>
      </c>
      <c r="Y113" s="66" t="s">
        <v>485</v>
      </c>
    </row>
    <row r="114" spans="1:25" ht="15" x14ac:dyDescent="0.25">
      <c r="A114" s="42">
        <v>2.6</v>
      </c>
      <c r="B114" s="42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100</v>
      </c>
      <c r="O114" s="54">
        <f t="shared" si="20"/>
        <v>61.538461538461533</v>
      </c>
      <c r="P114" s="54">
        <f t="shared" si="21"/>
        <v>35.064935064935064</v>
      </c>
      <c r="Q114" s="54">
        <f t="shared" si="22"/>
        <v>64.935064935064929</v>
      </c>
      <c r="R114" s="54">
        <f t="shared" si="23"/>
        <v>38.46153846153846</v>
      </c>
      <c r="S114" s="55">
        <f t="shared" si="24"/>
        <v>-3.3966033966033962</v>
      </c>
      <c r="T114" s="55">
        <f t="shared" si="25"/>
        <v>-3.3966033966033962</v>
      </c>
      <c r="U114" s="42" t="s">
        <v>173</v>
      </c>
      <c r="V114" s="42" t="s">
        <v>174</v>
      </c>
      <c r="W114" s="42" t="s">
        <v>435</v>
      </c>
      <c r="X114" s="42" t="s">
        <v>476</v>
      </c>
      <c r="Y114" s="66" t="s">
        <v>487</v>
      </c>
    </row>
    <row r="115" spans="1:25" ht="15" x14ac:dyDescent="0.25">
      <c r="A115" s="42">
        <v>2.3199999999999998</v>
      </c>
      <c r="B115" s="42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100</v>
      </c>
      <c r="O115" s="54">
        <f t="shared" si="20"/>
        <v>56.896551724137922</v>
      </c>
      <c r="P115" s="54">
        <f t="shared" si="21"/>
        <v>39.759036144578317</v>
      </c>
      <c r="Q115" s="54">
        <f t="shared" si="22"/>
        <v>60.24096385542169</v>
      </c>
      <c r="R115" s="54">
        <f t="shared" si="23"/>
        <v>43.103448275862071</v>
      </c>
      <c r="S115" s="55">
        <f t="shared" si="24"/>
        <v>-3.344412131283768</v>
      </c>
      <c r="T115" s="55">
        <f t="shared" si="25"/>
        <v>-3.3444121312837538</v>
      </c>
      <c r="U115" s="42" t="s">
        <v>147</v>
      </c>
      <c r="V115" s="42" t="s">
        <v>172</v>
      </c>
      <c r="W115" s="42" t="s">
        <v>435</v>
      </c>
      <c r="X115" s="42" t="s">
        <v>476</v>
      </c>
      <c r="Y115" s="66" t="s">
        <v>485</v>
      </c>
    </row>
    <row r="116" spans="1:25" ht="15" x14ac:dyDescent="0.25">
      <c r="A116" s="42">
        <v>2.0299999999999998</v>
      </c>
      <c r="B116" s="42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100</v>
      </c>
      <c r="O116" s="54">
        <f t="shared" si="20"/>
        <v>50.73891625615763</v>
      </c>
      <c r="P116" s="54">
        <f t="shared" si="21"/>
        <v>46.236559139784944</v>
      </c>
      <c r="Q116" s="54">
        <f t="shared" si="22"/>
        <v>53.763440860215049</v>
      </c>
      <c r="R116" s="54">
        <f t="shared" si="23"/>
        <v>49.26108374384237</v>
      </c>
      <c r="S116" s="55">
        <f t="shared" si="24"/>
        <v>-3.0245246040574187</v>
      </c>
      <c r="T116" s="55">
        <f t="shared" si="25"/>
        <v>-3.0245246040574258</v>
      </c>
      <c r="U116" s="42" t="s">
        <v>366</v>
      </c>
      <c r="V116" s="42" t="s">
        <v>371</v>
      </c>
      <c r="W116" s="42" t="s">
        <v>449</v>
      </c>
      <c r="X116" s="42" t="s">
        <v>476</v>
      </c>
      <c r="Y116" s="66" t="s">
        <v>479</v>
      </c>
    </row>
    <row r="117" spans="1:25" ht="15" x14ac:dyDescent="0.25">
      <c r="A117" s="42">
        <v>2.09</v>
      </c>
      <c r="B117" s="42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100</v>
      </c>
      <c r="O117" s="54">
        <f t="shared" si="20"/>
        <v>52.153110047846894</v>
      </c>
      <c r="P117" s="54">
        <f t="shared" si="21"/>
        <v>44.751381215469614</v>
      </c>
      <c r="Q117" s="54">
        <f t="shared" si="22"/>
        <v>55.248618784530393</v>
      </c>
      <c r="R117" s="54">
        <f t="shared" si="23"/>
        <v>47.846889952153113</v>
      </c>
      <c r="S117" s="55">
        <f t="shared" si="24"/>
        <v>-3.0955087366834988</v>
      </c>
      <c r="T117" s="55">
        <f t="shared" si="25"/>
        <v>-3.0955087366834988</v>
      </c>
      <c r="U117" s="42" t="s">
        <v>369</v>
      </c>
      <c r="V117" s="42" t="s">
        <v>454</v>
      </c>
      <c r="W117" s="42" t="s">
        <v>449</v>
      </c>
      <c r="X117" s="42" t="s">
        <v>476</v>
      </c>
      <c r="Y117" s="66" t="s">
        <v>493</v>
      </c>
    </row>
    <row r="118" spans="1:25" ht="15" x14ac:dyDescent="0.25">
      <c r="A118" s="42">
        <v>2.2599999999999998</v>
      </c>
      <c r="B118" s="42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100</v>
      </c>
      <c r="O118" s="54">
        <f t="shared" si="20"/>
        <v>55.752212389380524</v>
      </c>
      <c r="P118" s="54">
        <f t="shared" si="21"/>
        <v>40.828402366863905</v>
      </c>
      <c r="Q118" s="54">
        <f t="shared" si="22"/>
        <v>59.171597633136095</v>
      </c>
      <c r="R118" s="54">
        <f t="shared" si="23"/>
        <v>44.247787610619469</v>
      </c>
      <c r="S118" s="55">
        <f t="shared" si="24"/>
        <v>-3.4193852437555705</v>
      </c>
      <c r="T118" s="55">
        <f t="shared" si="25"/>
        <v>-3.4193852437555634</v>
      </c>
      <c r="U118" s="42" t="s">
        <v>370</v>
      </c>
      <c r="V118" s="42" t="s">
        <v>368</v>
      </c>
      <c r="W118" s="42" t="s">
        <v>449</v>
      </c>
      <c r="X118" s="42" t="s">
        <v>476</v>
      </c>
      <c r="Y118" s="66" t="s">
        <v>482</v>
      </c>
    </row>
    <row r="119" spans="1:25" ht="15" x14ac:dyDescent="0.25">
      <c r="A119" s="42">
        <v>2.39</v>
      </c>
      <c r="B119" s="42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100</v>
      </c>
      <c r="O119" s="54">
        <f t="shared" si="20"/>
        <v>58.15899581589958</v>
      </c>
      <c r="P119" s="54">
        <f t="shared" si="21"/>
        <v>38.650306748466257</v>
      </c>
      <c r="Q119" s="54">
        <f t="shared" si="22"/>
        <v>61.349693251533743</v>
      </c>
      <c r="R119" s="54">
        <f t="shared" si="23"/>
        <v>41.841004184100413</v>
      </c>
      <c r="S119" s="55">
        <f t="shared" si="24"/>
        <v>-3.1906974356341635</v>
      </c>
      <c r="T119" s="55">
        <f t="shared" si="25"/>
        <v>-3.1906974356341564</v>
      </c>
      <c r="U119" s="42" t="s">
        <v>367</v>
      </c>
      <c r="V119" s="42" t="s">
        <v>453</v>
      </c>
      <c r="W119" s="42" t="s">
        <v>449</v>
      </c>
      <c r="X119" s="42" t="s">
        <v>476</v>
      </c>
      <c r="Y119" s="66" t="s">
        <v>479</v>
      </c>
    </row>
    <row r="120" spans="1:25" ht="15" x14ac:dyDescent="0.25">
      <c r="A120" s="42">
        <v>2.09</v>
      </c>
      <c r="B120" s="42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100</v>
      </c>
      <c r="O120" s="54">
        <f t="shared" si="20"/>
        <v>52.153110047846894</v>
      </c>
      <c r="P120" s="54">
        <f t="shared" si="21"/>
        <v>43.502824858757066</v>
      </c>
      <c r="Q120" s="54">
        <f t="shared" si="22"/>
        <v>56.497175141242941</v>
      </c>
      <c r="R120" s="54">
        <f t="shared" si="23"/>
        <v>47.846889952153113</v>
      </c>
      <c r="S120" s="55">
        <f t="shared" si="24"/>
        <v>-4.344065093396047</v>
      </c>
      <c r="T120" s="55">
        <f t="shared" si="25"/>
        <v>-4.344065093396047</v>
      </c>
      <c r="U120" s="42" t="s">
        <v>472</v>
      </c>
      <c r="V120" s="42" t="s">
        <v>377</v>
      </c>
      <c r="W120" s="42" t="s">
        <v>450</v>
      </c>
      <c r="X120" s="42" t="s">
        <v>476</v>
      </c>
      <c r="Y120" s="66" t="s">
        <v>484</v>
      </c>
    </row>
    <row r="121" spans="1:25" ht="15" x14ac:dyDescent="0.25">
      <c r="A121" s="42">
        <v>1.88</v>
      </c>
      <c r="B121" s="42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100</v>
      </c>
      <c r="O121" s="54">
        <f t="shared" si="20"/>
        <v>46.808510638297875</v>
      </c>
      <c r="P121" s="54">
        <f t="shared" si="21"/>
        <v>49.238578680203041</v>
      </c>
      <c r="Q121" s="54">
        <f t="shared" si="22"/>
        <v>50.761421319796952</v>
      </c>
      <c r="R121" s="54">
        <f t="shared" si="23"/>
        <v>53.191489361702125</v>
      </c>
      <c r="S121" s="55">
        <f t="shared" si="24"/>
        <v>-3.9529106814990769</v>
      </c>
      <c r="T121" s="55">
        <f t="shared" si="25"/>
        <v>-3.952910681499084</v>
      </c>
      <c r="U121" s="42" t="s">
        <v>376</v>
      </c>
      <c r="V121" s="42" t="s">
        <v>473</v>
      </c>
      <c r="W121" s="42" t="s">
        <v>450</v>
      </c>
      <c r="X121" s="42" t="s">
        <v>476</v>
      </c>
      <c r="Y121" s="66" t="s">
        <v>481</v>
      </c>
    </row>
    <row r="122" spans="1:25" ht="15" x14ac:dyDescent="0.25">
      <c r="A122" s="42">
        <v>1.99</v>
      </c>
      <c r="B122" s="4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100</v>
      </c>
      <c r="O122" s="54">
        <f t="shared" si="20"/>
        <v>49.748743718592962</v>
      </c>
      <c r="P122" s="54">
        <f t="shared" si="21"/>
        <v>46.236559139784944</v>
      </c>
      <c r="Q122" s="54">
        <f t="shared" si="22"/>
        <v>53.763440860215049</v>
      </c>
      <c r="R122" s="54">
        <f t="shared" si="23"/>
        <v>50.251256281407031</v>
      </c>
      <c r="S122" s="55">
        <f t="shared" si="24"/>
        <v>-4.0146971416220865</v>
      </c>
      <c r="T122" s="55">
        <f t="shared" si="25"/>
        <v>-4.0146971416220865</v>
      </c>
      <c r="U122" s="42" t="s">
        <v>375</v>
      </c>
      <c r="V122" s="42" t="s">
        <v>474</v>
      </c>
      <c r="W122" s="42" t="s">
        <v>450</v>
      </c>
      <c r="X122" s="42" t="s">
        <v>476</v>
      </c>
      <c r="Y122" s="66" t="s">
        <v>479</v>
      </c>
    </row>
    <row r="123" spans="1:25" ht="15" x14ac:dyDescent="0.25">
      <c r="A123" s="42">
        <v>1.76</v>
      </c>
      <c r="B123" s="42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100</v>
      </c>
      <c r="O123" s="54">
        <f t="shared" si="20"/>
        <v>43.181818181818187</v>
      </c>
      <c r="P123" s="54">
        <f t="shared" si="21"/>
        <v>52.606635071090047</v>
      </c>
      <c r="Q123" s="54">
        <f t="shared" si="22"/>
        <v>47.393364928909953</v>
      </c>
      <c r="R123" s="54">
        <f t="shared" si="23"/>
        <v>56.81818181818182</v>
      </c>
      <c r="S123" s="55">
        <f t="shared" si="24"/>
        <v>-4.2115467470917665</v>
      </c>
      <c r="T123" s="55">
        <f t="shared" si="25"/>
        <v>-4.2115467470917736</v>
      </c>
      <c r="U123" s="42" t="s">
        <v>471</v>
      </c>
      <c r="V123" s="42" t="s">
        <v>372</v>
      </c>
      <c r="W123" s="42" t="s">
        <v>450</v>
      </c>
      <c r="X123" s="42" t="s">
        <v>476</v>
      </c>
      <c r="Y123" s="66" t="s">
        <v>494</v>
      </c>
    </row>
    <row r="124" spans="1:25" ht="15" x14ac:dyDescent="0.25">
      <c r="A124" s="42">
        <v>2.44</v>
      </c>
      <c r="B124" s="42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100</v>
      </c>
      <c r="O124" s="54">
        <f t="shared" si="20"/>
        <v>59.016393442622956</v>
      </c>
      <c r="P124" s="54">
        <f t="shared" si="21"/>
        <v>37.888198757763973</v>
      </c>
      <c r="Q124" s="54">
        <f t="shared" si="22"/>
        <v>62.11180124223602</v>
      </c>
      <c r="R124" s="54">
        <f t="shared" si="23"/>
        <v>40.983606557377051</v>
      </c>
      <c r="S124" s="55">
        <f t="shared" si="24"/>
        <v>-3.0954077996130636</v>
      </c>
      <c r="T124" s="55">
        <f t="shared" si="25"/>
        <v>-3.0954077996130778</v>
      </c>
      <c r="U124" s="42" t="s">
        <v>150</v>
      </c>
      <c r="V124" s="42" t="s">
        <v>120</v>
      </c>
      <c r="W124" s="42" t="s">
        <v>436</v>
      </c>
      <c r="X124" s="42" t="s">
        <v>476</v>
      </c>
      <c r="Y124" s="66" t="s">
        <v>482</v>
      </c>
    </row>
    <row r="125" spans="1:25" ht="15" x14ac:dyDescent="0.25">
      <c r="A125" s="42">
        <v>1.66</v>
      </c>
      <c r="B125" s="42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100</v>
      </c>
      <c r="O125" s="54">
        <f t="shared" si="20"/>
        <v>39.759036144578317</v>
      </c>
      <c r="P125" s="54">
        <f t="shared" si="21"/>
        <v>57.081545064377686</v>
      </c>
      <c r="Q125" s="54">
        <f t="shared" si="22"/>
        <v>42.918454935622321</v>
      </c>
      <c r="R125" s="54">
        <f t="shared" si="23"/>
        <v>60.24096385542169</v>
      </c>
      <c r="S125" s="55">
        <f t="shared" si="24"/>
        <v>-3.1594187910440041</v>
      </c>
      <c r="T125" s="55">
        <f t="shared" si="25"/>
        <v>-3.1594187910440041</v>
      </c>
      <c r="U125" s="42" t="s">
        <v>155</v>
      </c>
      <c r="V125" s="42" t="s">
        <v>114</v>
      </c>
      <c r="W125" s="42" t="s">
        <v>436</v>
      </c>
      <c r="X125" s="42" t="s">
        <v>476</v>
      </c>
      <c r="Y125" s="66" t="s">
        <v>493</v>
      </c>
    </row>
    <row r="126" spans="1:25" ht="15" x14ac:dyDescent="0.25">
      <c r="A126" s="42">
        <v>2.65</v>
      </c>
      <c r="B126" s="42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100</v>
      </c>
      <c r="O126" s="54">
        <f t="shared" si="20"/>
        <v>62.264150943396231</v>
      </c>
      <c r="P126" s="54">
        <f t="shared" si="21"/>
        <v>34.640522875816991</v>
      </c>
      <c r="Q126" s="54">
        <f t="shared" si="22"/>
        <v>65.359477124183002</v>
      </c>
      <c r="R126" s="54">
        <f t="shared" si="23"/>
        <v>37.735849056603776</v>
      </c>
      <c r="S126" s="55">
        <f t="shared" si="24"/>
        <v>-3.0953261807867705</v>
      </c>
      <c r="T126" s="55">
        <f t="shared" si="25"/>
        <v>-3.0953261807867847</v>
      </c>
      <c r="U126" s="42" t="s">
        <v>179</v>
      </c>
      <c r="V126" s="42" t="s">
        <v>111</v>
      </c>
      <c r="W126" s="42" t="s">
        <v>436</v>
      </c>
      <c r="X126" s="42" t="s">
        <v>476</v>
      </c>
      <c r="Y126" s="66" t="s">
        <v>484</v>
      </c>
    </row>
    <row r="127" spans="1:25" ht="15" x14ac:dyDescent="0.25">
      <c r="A127" s="42">
        <v>2.83</v>
      </c>
      <c r="B127" s="42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100</v>
      </c>
      <c r="O127" s="54">
        <f t="shared" si="20"/>
        <v>64.664310954063609</v>
      </c>
      <c r="P127" s="54">
        <f t="shared" si="21"/>
        <v>32.432432432432435</v>
      </c>
      <c r="Q127" s="54">
        <f t="shared" si="22"/>
        <v>67.567567567567565</v>
      </c>
      <c r="R127" s="54">
        <f t="shared" si="23"/>
        <v>35.335689045936398</v>
      </c>
      <c r="S127" s="55">
        <f t="shared" si="24"/>
        <v>-2.9032566135039559</v>
      </c>
      <c r="T127" s="55">
        <f t="shared" si="25"/>
        <v>-2.903256613503963</v>
      </c>
      <c r="U127" s="42" t="s">
        <v>112</v>
      </c>
      <c r="V127" s="42" t="s">
        <v>54</v>
      </c>
      <c r="W127" s="42" t="s">
        <v>436</v>
      </c>
      <c r="X127" s="42" t="s">
        <v>476</v>
      </c>
      <c r="Y127" s="66" t="s">
        <v>487</v>
      </c>
    </row>
    <row r="128" spans="1:25" ht="15" x14ac:dyDescent="0.25">
      <c r="A128" s="42">
        <v>2.4300000000000002</v>
      </c>
      <c r="B128" s="42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100</v>
      </c>
      <c r="O128" s="54">
        <f t="shared" si="20"/>
        <v>58.847736625514408</v>
      </c>
      <c r="P128" s="54">
        <f t="shared" si="21"/>
        <v>37.5</v>
      </c>
      <c r="Q128" s="54">
        <f t="shared" si="22"/>
        <v>62.5</v>
      </c>
      <c r="R128" s="54">
        <f t="shared" si="23"/>
        <v>41.152263374485592</v>
      </c>
      <c r="S128" s="55">
        <f t="shared" si="24"/>
        <v>-3.6522633744855924</v>
      </c>
      <c r="T128" s="55">
        <f t="shared" si="25"/>
        <v>-3.6522633744855924</v>
      </c>
      <c r="U128" s="42" t="s">
        <v>158</v>
      </c>
      <c r="V128" s="42" t="s">
        <v>122</v>
      </c>
      <c r="W128" s="42" t="s">
        <v>437</v>
      </c>
      <c r="X128" s="42" t="s">
        <v>476</v>
      </c>
      <c r="Y128" s="66" t="s">
        <v>482</v>
      </c>
    </row>
    <row r="129" spans="1:25" s="50" customFormat="1" ht="15" x14ac:dyDescent="0.25">
      <c r="A129" s="42">
        <v>2.35</v>
      </c>
      <c r="B129" s="42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100</v>
      </c>
      <c r="O129" s="54">
        <f t="shared" si="20"/>
        <v>57.446808510638299</v>
      </c>
      <c r="P129" s="54">
        <f t="shared" si="21"/>
        <v>38.650306748466257</v>
      </c>
      <c r="Q129" s="54">
        <f t="shared" si="22"/>
        <v>61.349693251533743</v>
      </c>
      <c r="R129" s="54">
        <f t="shared" si="23"/>
        <v>42.553191489361701</v>
      </c>
      <c r="S129" s="55">
        <f t="shared" si="24"/>
        <v>-3.9028847408954448</v>
      </c>
      <c r="T129" s="55">
        <f t="shared" si="25"/>
        <v>-3.9028847408954448</v>
      </c>
      <c r="U129" s="42" t="s">
        <v>161</v>
      </c>
      <c r="V129" s="42" t="s">
        <v>123</v>
      </c>
      <c r="W129" s="42" t="s">
        <v>437</v>
      </c>
      <c r="X129" s="42" t="s">
        <v>476</v>
      </c>
      <c r="Y129" s="66" t="s">
        <v>486</v>
      </c>
    </row>
    <row r="130" spans="1:25" ht="15" x14ac:dyDescent="0.25">
      <c r="A130" s="42">
        <v>2.74</v>
      </c>
      <c r="B130" s="42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100</v>
      </c>
      <c r="O130" s="54">
        <f t="shared" si="20"/>
        <v>63.503649635036496</v>
      </c>
      <c r="P130" s="54">
        <f t="shared" si="21"/>
        <v>32.432432432432435</v>
      </c>
      <c r="Q130" s="54">
        <f t="shared" si="22"/>
        <v>67.567567567567565</v>
      </c>
      <c r="R130" s="54">
        <f t="shared" si="23"/>
        <v>36.496350364963504</v>
      </c>
      <c r="S130" s="55">
        <f t="shared" si="24"/>
        <v>-4.0639179325310693</v>
      </c>
      <c r="T130" s="55">
        <f t="shared" si="25"/>
        <v>-4.0639179325310693</v>
      </c>
      <c r="U130" s="42" t="s">
        <v>378</v>
      </c>
      <c r="V130" s="42" t="s">
        <v>119</v>
      </c>
      <c r="W130" s="42" t="s">
        <v>437</v>
      </c>
      <c r="X130" s="42" t="s">
        <v>476</v>
      </c>
      <c r="Y130" s="66" t="s">
        <v>497</v>
      </c>
    </row>
    <row r="131" spans="1:25" ht="15" x14ac:dyDescent="0.25">
      <c r="A131" s="42">
        <v>2.79</v>
      </c>
      <c r="B131" s="42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100</v>
      </c>
      <c r="O131" s="54">
        <f t="shared" si="20"/>
        <v>64.157706093189958</v>
      </c>
      <c r="P131" s="54">
        <f t="shared" si="21"/>
        <v>31.972789115646258</v>
      </c>
      <c r="Q131" s="54">
        <f t="shared" si="22"/>
        <v>68.027210884353735</v>
      </c>
      <c r="R131" s="54">
        <f t="shared" si="23"/>
        <v>35.842293906810035</v>
      </c>
      <c r="S131" s="55">
        <f t="shared" si="24"/>
        <v>-3.8695047911637772</v>
      </c>
      <c r="T131" s="55">
        <f t="shared" si="25"/>
        <v>-3.8695047911637772</v>
      </c>
      <c r="U131" s="42" t="s">
        <v>237</v>
      </c>
      <c r="V131" s="42" t="s">
        <v>152</v>
      </c>
      <c r="W131" s="42" t="s">
        <v>437</v>
      </c>
      <c r="X131" s="42" t="s">
        <v>476</v>
      </c>
      <c r="Y131" s="66" t="s">
        <v>484</v>
      </c>
    </row>
    <row r="132" spans="1:25" ht="15" x14ac:dyDescent="0.25">
      <c r="A132" s="42">
        <v>1.87</v>
      </c>
      <c r="B132" s="4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100</v>
      </c>
      <c r="O132" s="54">
        <f t="shared" si="20"/>
        <v>46.524064171122987</v>
      </c>
      <c r="P132" s="54">
        <f t="shared" si="21"/>
        <v>49.748743718592962</v>
      </c>
      <c r="Q132" s="54">
        <f t="shared" si="22"/>
        <v>50.251256281407031</v>
      </c>
      <c r="R132" s="54">
        <f t="shared" si="23"/>
        <v>53.475935828876999</v>
      </c>
      <c r="S132" s="55">
        <f t="shared" si="24"/>
        <v>-3.7271921102840437</v>
      </c>
      <c r="T132" s="55">
        <f t="shared" si="25"/>
        <v>-3.7271921102840366</v>
      </c>
      <c r="U132" s="42" t="s">
        <v>379</v>
      </c>
      <c r="V132" s="42" t="s">
        <v>131</v>
      </c>
      <c r="W132" s="42" t="s">
        <v>442</v>
      </c>
      <c r="X132" s="42" t="s">
        <v>476</v>
      </c>
      <c r="Y132" s="66" t="s">
        <v>486</v>
      </c>
    </row>
    <row r="133" spans="1:25" ht="15" x14ac:dyDescent="0.25">
      <c r="A133" s="42">
        <v>1.8</v>
      </c>
      <c r="B133" s="42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100</v>
      </c>
      <c r="O133" s="54">
        <f t="shared" si="20"/>
        <v>44.444444444444443</v>
      </c>
      <c r="P133" s="54">
        <f t="shared" si="21"/>
        <v>51.219512195121943</v>
      </c>
      <c r="Q133" s="54">
        <f t="shared" si="22"/>
        <v>48.780487804878057</v>
      </c>
      <c r="R133" s="54">
        <f t="shared" si="23"/>
        <v>55.555555555555557</v>
      </c>
      <c r="S133" s="55">
        <f t="shared" si="24"/>
        <v>-4.3360433604336137</v>
      </c>
      <c r="T133" s="55">
        <f t="shared" si="25"/>
        <v>-4.3360433604336137</v>
      </c>
      <c r="U133" s="42" t="s">
        <v>251</v>
      </c>
      <c r="V133" s="42" t="s">
        <v>128</v>
      </c>
      <c r="W133" s="42" t="s">
        <v>442</v>
      </c>
      <c r="X133" s="42" t="s">
        <v>476</v>
      </c>
      <c r="Y133" s="66" t="s">
        <v>478</v>
      </c>
    </row>
    <row r="134" spans="1:25" ht="15" x14ac:dyDescent="0.25">
      <c r="A134" s="42">
        <v>2.2400000000000002</v>
      </c>
      <c r="B134" s="42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100</v>
      </c>
      <c r="O134" s="54">
        <f t="shared" si="20"/>
        <v>55.357142857142868</v>
      </c>
      <c r="P134" s="54">
        <f t="shared" si="21"/>
        <v>40.476190476190474</v>
      </c>
      <c r="Q134" s="54">
        <f t="shared" si="22"/>
        <v>59.523809523809526</v>
      </c>
      <c r="R134" s="54">
        <f t="shared" si="23"/>
        <v>44.642857142857139</v>
      </c>
      <c r="S134" s="55">
        <f t="shared" si="24"/>
        <v>-4.1666666666666572</v>
      </c>
      <c r="T134" s="55">
        <f t="shared" si="25"/>
        <v>-4.1666666666666643</v>
      </c>
      <c r="U134" s="42" t="s">
        <v>127</v>
      </c>
      <c r="V134" s="42" t="s">
        <v>66</v>
      </c>
      <c r="W134" s="42" t="s">
        <v>442</v>
      </c>
      <c r="X134" s="42" t="s">
        <v>476</v>
      </c>
      <c r="Y134" s="66" t="s">
        <v>485</v>
      </c>
    </row>
    <row r="135" spans="1:25" s="50" customFormat="1" ht="15" x14ac:dyDescent="0.25">
      <c r="A135" s="42">
        <v>2.2599999999999998</v>
      </c>
      <c r="B135" s="42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100</v>
      </c>
      <c r="O135" s="54">
        <f t="shared" si="20"/>
        <v>55.752212389380524</v>
      </c>
      <c r="P135" s="54">
        <f t="shared" si="21"/>
        <v>40.119760479041922</v>
      </c>
      <c r="Q135" s="54">
        <f t="shared" si="22"/>
        <v>59.880239520958092</v>
      </c>
      <c r="R135" s="54">
        <f t="shared" si="23"/>
        <v>44.247787610619469</v>
      </c>
      <c r="S135" s="55">
        <f t="shared" si="24"/>
        <v>-4.1280271315775678</v>
      </c>
      <c r="T135" s="55">
        <f t="shared" si="25"/>
        <v>-4.1280271315775465</v>
      </c>
      <c r="U135" s="42" t="s">
        <v>164</v>
      </c>
      <c r="V135" s="42" t="s">
        <v>124</v>
      </c>
      <c r="W135" s="42" t="s">
        <v>442</v>
      </c>
      <c r="X135" s="42" t="s">
        <v>476</v>
      </c>
      <c r="Y135" s="66" t="s">
        <v>485</v>
      </c>
    </row>
    <row r="136" spans="1:25" ht="15" x14ac:dyDescent="0.25">
      <c r="A136" s="42">
        <v>1.53</v>
      </c>
      <c r="B136" s="42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100</v>
      </c>
      <c r="O136" s="54">
        <f t="shared" si="20"/>
        <v>34.640522875816991</v>
      </c>
      <c r="P136" s="54">
        <f t="shared" si="21"/>
        <v>61.089494163424128</v>
      </c>
      <c r="Q136" s="54">
        <f t="shared" si="22"/>
        <v>38.910505836575879</v>
      </c>
      <c r="R136" s="54">
        <f t="shared" si="23"/>
        <v>65.359477124183002</v>
      </c>
      <c r="S136" s="55">
        <f t="shared" si="24"/>
        <v>-4.2699829607588882</v>
      </c>
      <c r="T136" s="55">
        <f t="shared" si="25"/>
        <v>-4.269982960758874</v>
      </c>
      <c r="U136" s="42" t="s">
        <v>129</v>
      </c>
      <c r="V136" s="42" t="s">
        <v>432</v>
      </c>
      <c r="W136" s="42" t="s">
        <v>442</v>
      </c>
      <c r="X136" s="42" t="s">
        <v>476</v>
      </c>
      <c r="Y136" s="66" t="s">
        <v>478</v>
      </c>
    </row>
    <row r="137" spans="1:25" s="50" customFormat="1" ht="15" x14ac:dyDescent="0.25">
      <c r="A137" s="42">
        <v>2.0499999999999998</v>
      </c>
      <c r="B137" s="42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100</v>
      </c>
      <c r="O137" s="54">
        <f t="shared" ref="O137:O186" si="29">(1/A137)*((N137*A137)-N137)</f>
        <v>51.219512195121943</v>
      </c>
      <c r="P137" s="54">
        <f t="shared" ref="P137:P186" si="30">(1/B137)*((N137*B137)-N137)</f>
        <v>45.054945054945051</v>
      </c>
      <c r="Q137" s="54">
        <f t="shared" ref="Q137:Q186" si="31">(1/B137)*N137</f>
        <v>54.945054945054942</v>
      </c>
      <c r="R137" s="54">
        <f t="shared" ref="R137:R186" si="32">(1/A137)*N137</f>
        <v>48.780487804878057</v>
      </c>
      <c r="S137" s="55">
        <f t="shared" ref="S137:S186" si="33">O137-Q137</f>
        <v>-3.7255427499329983</v>
      </c>
      <c r="T137" s="55">
        <f t="shared" ref="T137:T186" si="34">P137-R137</f>
        <v>-3.7255427499330054</v>
      </c>
      <c r="U137" s="42" t="s">
        <v>381</v>
      </c>
      <c r="V137" s="42" t="s">
        <v>384</v>
      </c>
      <c r="W137" s="42" t="s">
        <v>438</v>
      </c>
      <c r="X137" s="42" t="s">
        <v>477</v>
      </c>
      <c r="Y137" s="66" t="s">
        <v>490</v>
      </c>
    </row>
    <row r="138" spans="1:25" ht="15" x14ac:dyDescent="0.25">
      <c r="A138" s="42">
        <v>1.86</v>
      </c>
      <c r="B138" s="42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100</v>
      </c>
      <c r="O138" s="54">
        <f t="shared" si="29"/>
        <v>46.236559139784944</v>
      </c>
      <c r="P138" s="54">
        <f t="shared" si="30"/>
        <v>50</v>
      </c>
      <c r="Q138" s="54">
        <f t="shared" si="31"/>
        <v>50</v>
      </c>
      <c r="R138" s="54">
        <f t="shared" si="32"/>
        <v>53.763440860215049</v>
      </c>
      <c r="S138" s="55">
        <f t="shared" si="33"/>
        <v>-3.7634408602150557</v>
      </c>
      <c r="T138" s="55">
        <f t="shared" si="34"/>
        <v>-3.7634408602150486</v>
      </c>
      <c r="U138" s="42" t="s">
        <v>257</v>
      </c>
      <c r="V138" s="42" t="s">
        <v>255</v>
      </c>
      <c r="W138" s="42" t="s">
        <v>438</v>
      </c>
      <c r="X138" s="42" t="s">
        <v>477</v>
      </c>
      <c r="Y138" s="66" t="s">
        <v>481</v>
      </c>
    </row>
    <row r="139" spans="1:25" ht="15" x14ac:dyDescent="0.25">
      <c r="A139" s="42">
        <v>1.85</v>
      </c>
      <c r="B139" s="42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100</v>
      </c>
      <c r="O139" s="54">
        <f t="shared" si="29"/>
        <v>45.945945945945937</v>
      </c>
      <c r="P139" s="54">
        <f t="shared" si="30"/>
        <v>50.248756218905463</v>
      </c>
      <c r="Q139" s="54">
        <f t="shared" si="31"/>
        <v>49.751243781094537</v>
      </c>
      <c r="R139" s="54">
        <f t="shared" si="32"/>
        <v>54.054054054054049</v>
      </c>
      <c r="S139" s="55">
        <f t="shared" si="33"/>
        <v>-3.8052978351486004</v>
      </c>
      <c r="T139" s="55">
        <f t="shared" si="34"/>
        <v>-3.8052978351485862</v>
      </c>
      <c r="U139" s="42" t="s">
        <v>385</v>
      </c>
      <c r="V139" s="42" t="s">
        <v>380</v>
      </c>
      <c r="W139" s="42" t="s">
        <v>438</v>
      </c>
      <c r="X139" s="42" t="s">
        <v>477</v>
      </c>
      <c r="Y139" s="66" t="s">
        <v>498</v>
      </c>
    </row>
    <row r="140" spans="1:25" ht="15" x14ac:dyDescent="0.25">
      <c r="A140" s="42">
        <v>1.89</v>
      </c>
      <c r="B140" s="42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100</v>
      </c>
      <c r="O140" s="54">
        <f t="shared" si="29"/>
        <v>47.089947089947096</v>
      </c>
      <c r="P140" s="54">
        <f t="shared" si="30"/>
        <v>48.979591836734699</v>
      </c>
      <c r="Q140" s="54">
        <f t="shared" si="31"/>
        <v>51.020408163265309</v>
      </c>
      <c r="R140" s="54">
        <f t="shared" si="32"/>
        <v>52.910052910052919</v>
      </c>
      <c r="S140" s="55">
        <f t="shared" si="33"/>
        <v>-3.930461073318213</v>
      </c>
      <c r="T140" s="55">
        <f t="shared" si="34"/>
        <v>-3.9304610733182201</v>
      </c>
      <c r="U140" s="42" t="s">
        <v>386</v>
      </c>
      <c r="V140" s="42" t="s">
        <v>254</v>
      </c>
      <c r="W140" s="42" t="s">
        <v>438</v>
      </c>
      <c r="X140" s="42" t="s">
        <v>477</v>
      </c>
      <c r="Y140" s="66" t="s">
        <v>493</v>
      </c>
    </row>
    <row r="141" spans="1:25" ht="15" x14ac:dyDescent="0.25">
      <c r="A141" s="42">
        <v>1.87</v>
      </c>
      <c r="B141" s="42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100</v>
      </c>
      <c r="O141" s="54">
        <f t="shared" si="29"/>
        <v>46.524064171122987</v>
      </c>
      <c r="P141" s="54">
        <f t="shared" si="30"/>
        <v>50.980392156862742</v>
      </c>
      <c r="Q141" s="54">
        <f t="shared" si="31"/>
        <v>49.019607843137251</v>
      </c>
      <c r="R141" s="54">
        <f t="shared" si="32"/>
        <v>53.475935828876999</v>
      </c>
      <c r="S141" s="55">
        <f t="shared" si="33"/>
        <v>-2.4955436720142643</v>
      </c>
      <c r="T141" s="55">
        <f t="shared" si="34"/>
        <v>-2.4955436720142572</v>
      </c>
      <c r="U141" s="42" t="s">
        <v>265</v>
      </c>
      <c r="V141" s="42" t="s">
        <v>260</v>
      </c>
      <c r="W141" s="42" t="s">
        <v>230</v>
      </c>
      <c r="X141" s="42" t="s">
        <v>477</v>
      </c>
      <c r="Y141" s="66" t="s">
        <v>482</v>
      </c>
    </row>
    <row r="142" spans="1:25" ht="15" x14ac:dyDescent="0.25">
      <c r="A142" s="42">
        <v>2.04</v>
      </c>
      <c r="B142" s="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100</v>
      </c>
      <c r="O142" s="54">
        <f t="shared" si="29"/>
        <v>50.980392156862742</v>
      </c>
      <c r="P142" s="54">
        <f t="shared" si="30"/>
        <v>46.808510638297875</v>
      </c>
      <c r="Q142" s="54">
        <f t="shared" si="31"/>
        <v>53.191489361702125</v>
      </c>
      <c r="R142" s="54">
        <f t="shared" si="32"/>
        <v>49.019607843137251</v>
      </c>
      <c r="S142" s="55">
        <f t="shared" si="33"/>
        <v>-2.2110972048393833</v>
      </c>
      <c r="T142" s="55">
        <f t="shared" si="34"/>
        <v>-2.2110972048393762</v>
      </c>
      <c r="U142" s="42" t="s">
        <v>241</v>
      </c>
      <c r="V142" s="42" t="s">
        <v>262</v>
      </c>
      <c r="W142" s="42" t="s">
        <v>230</v>
      </c>
      <c r="X142" s="42" t="s">
        <v>477</v>
      </c>
      <c r="Y142" s="66" t="s">
        <v>484</v>
      </c>
    </row>
    <row r="143" spans="1:25" ht="15" x14ac:dyDescent="0.25">
      <c r="A143" s="42">
        <v>1.71</v>
      </c>
      <c r="B143" s="42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100</v>
      </c>
      <c r="O143" s="54">
        <f t="shared" si="29"/>
        <v>41.520467836257311</v>
      </c>
      <c r="P143" s="54">
        <f t="shared" si="30"/>
        <v>55.752212389380524</v>
      </c>
      <c r="Q143" s="54">
        <f t="shared" si="31"/>
        <v>44.247787610619469</v>
      </c>
      <c r="R143" s="54">
        <f t="shared" si="32"/>
        <v>58.479532163742689</v>
      </c>
      <c r="S143" s="55">
        <f t="shared" si="33"/>
        <v>-2.727319774362158</v>
      </c>
      <c r="T143" s="55">
        <f t="shared" si="34"/>
        <v>-2.7273197743621651</v>
      </c>
      <c r="U143" s="42" t="s">
        <v>270</v>
      </c>
      <c r="V143" s="42" t="s">
        <v>391</v>
      </c>
      <c r="W143" s="42" t="s">
        <v>230</v>
      </c>
      <c r="X143" s="42" t="s">
        <v>477</v>
      </c>
      <c r="Y143" s="66" t="s">
        <v>480</v>
      </c>
    </row>
    <row r="144" spans="1:25" ht="15" x14ac:dyDescent="0.25">
      <c r="A144" s="42">
        <v>2.12</v>
      </c>
      <c r="B144" s="42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100</v>
      </c>
      <c r="O144" s="54">
        <f t="shared" si="29"/>
        <v>52.830188679245275</v>
      </c>
      <c r="P144" s="54">
        <f t="shared" si="30"/>
        <v>43.820224719101127</v>
      </c>
      <c r="Q144" s="54">
        <f t="shared" si="31"/>
        <v>56.17977528089888</v>
      </c>
      <c r="R144" s="54">
        <f t="shared" si="32"/>
        <v>47.169811320754711</v>
      </c>
      <c r="S144" s="55">
        <f t="shared" si="33"/>
        <v>-3.3495866016536056</v>
      </c>
      <c r="T144" s="55">
        <f t="shared" si="34"/>
        <v>-3.3495866016535842</v>
      </c>
      <c r="U144" s="42" t="s">
        <v>229</v>
      </c>
      <c r="V144" s="42" t="s">
        <v>244</v>
      </c>
      <c r="W144" s="42" t="s">
        <v>231</v>
      </c>
      <c r="X144" s="42" t="s">
        <v>477</v>
      </c>
      <c r="Y144" s="66" t="s">
        <v>489</v>
      </c>
    </row>
    <row r="145" spans="1:25" ht="15" x14ac:dyDescent="0.25">
      <c r="A145" s="42">
        <v>1.94</v>
      </c>
      <c r="B145" s="42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100</v>
      </c>
      <c r="O145" s="54">
        <f t="shared" si="29"/>
        <v>48.453608247422686</v>
      </c>
      <c r="P145" s="54">
        <f t="shared" si="30"/>
        <v>48.453608247422686</v>
      </c>
      <c r="Q145" s="54">
        <f t="shared" si="31"/>
        <v>51.546391752577328</v>
      </c>
      <c r="R145" s="54">
        <f t="shared" si="32"/>
        <v>51.546391752577328</v>
      </c>
      <c r="S145" s="55">
        <f t="shared" si="33"/>
        <v>-3.0927835051546424</v>
      </c>
      <c r="T145" s="55">
        <f t="shared" si="34"/>
        <v>-3.0927835051546424</v>
      </c>
      <c r="U145" s="42" t="s">
        <v>394</v>
      </c>
      <c r="V145" s="42" t="s">
        <v>274</v>
      </c>
      <c r="W145" s="42" t="s">
        <v>231</v>
      </c>
      <c r="X145" s="42" t="s">
        <v>477</v>
      </c>
      <c r="Y145" s="66" t="s">
        <v>485</v>
      </c>
    </row>
    <row r="146" spans="1:25" s="50" customFormat="1" ht="15" x14ac:dyDescent="0.25">
      <c r="A146" s="42">
        <v>2.02</v>
      </c>
      <c r="B146" s="42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100</v>
      </c>
      <c r="O146" s="54">
        <f t="shared" si="29"/>
        <v>50.495049504950494</v>
      </c>
      <c r="P146" s="54">
        <f t="shared" si="30"/>
        <v>46.808510638297875</v>
      </c>
      <c r="Q146" s="54">
        <f t="shared" si="31"/>
        <v>53.191489361702125</v>
      </c>
      <c r="R146" s="54">
        <f t="shared" si="32"/>
        <v>49.504950495049506</v>
      </c>
      <c r="S146" s="55">
        <f t="shared" si="33"/>
        <v>-2.6964398567516312</v>
      </c>
      <c r="T146" s="55">
        <f t="shared" si="34"/>
        <v>-2.6964398567516312</v>
      </c>
      <c r="U146" s="42" t="s">
        <v>228</v>
      </c>
      <c r="V146" s="42" t="s">
        <v>233</v>
      </c>
      <c r="W146" s="42" t="s">
        <v>231</v>
      </c>
      <c r="X146" s="42" t="s">
        <v>477</v>
      </c>
      <c r="Y146" s="66" t="s">
        <v>487</v>
      </c>
    </row>
    <row r="147" spans="1:25" ht="15" x14ac:dyDescent="0.25">
      <c r="A147" s="42">
        <v>2.42</v>
      </c>
      <c r="B147" s="42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100</v>
      </c>
      <c r="O147" s="54">
        <f t="shared" si="29"/>
        <v>58.677685950413228</v>
      </c>
      <c r="P147" s="54">
        <f t="shared" si="30"/>
        <v>38.650306748466257</v>
      </c>
      <c r="Q147" s="54">
        <f t="shared" si="31"/>
        <v>61.349693251533743</v>
      </c>
      <c r="R147" s="54">
        <f t="shared" si="32"/>
        <v>41.32231404958678</v>
      </c>
      <c r="S147" s="55">
        <f t="shared" si="33"/>
        <v>-2.6720073011205159</v>
      </c>
      <c r="T147" s="55">
        <f t="shared" si="34"/>
        <v>-2.672007301120523</v>
      </c>
      <c r="U147" s="42" t="s">
        <v>34</v>
      </c>
      <c r="V147" s="42" t="s">
        <v>41</v>
      </c>
      <c r="W147" s="42" t="s">
        <v>443</v>
      </c>
      <c r="X147" s="42" t="s">
        <v>477</v>
      </c>
      <c r="Y147" s="66" t="s">
        <v>485</v>
      </c>
    </row>
    <row r="148" spans="1:25" ht="15" x14ac:dyDescent="0.25">
      <c r="A148" s="42">
        <v>2.0299999999999998</v>
      </c>
      <c r="B148" s="42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100</v>
      </c>
      <c r="O148" s="54">
        <f t="shared" si="29"/>
        <v>50.73891625615763</v>
      </c>
      <c r="P148" s="54">
        <f t="shared" si="30"/>
        <v>46.808510638297875</v>
      </c>
      <c r="Q148" s="54">
        <f t="shared" si="31"/>
        <v>53.191489361702125</v>
      </c>
      <c r="R148" s="54">
        <f t="shared" si="32"/>
        <v>49.26108374384237</v>
      </c>
      <c r="S148" s="55">
        <f t="shared" si="33"/>
        <v>-2.452573105544495</v>
      </c>
      <c r="T148" s="55">
        <f t="shared" si="34"/>
        <v>-2.452573105544495</v>
      </c>
      <c r="U148" s="42" t="s">
        <v>39</v>
      </c>
      <c r="V148" s="42" t="s">
        <v>38</v>
      </c>
      <c r="W148" s="42" t="s">
        <v>443</v>
      </c>
      <c r="X148" s="42" t="s">
        <v>477</v>
      </c>
      <c r="Y148" s="66" t="s">
        <v>490</v>
      </c>
    </row>
    <row r="149" spans="1:25" ht="15" x14ac:dyDescent="0.25">
      <c r="A149" s="42">
        <v>1.93</v>
      </c>
      <c r="B149" s="42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100</v>
      </c>
      <c r="O149" s="54">
        <f t="shared" si="29"/>
        <v>48.186528497409334</v>
      </c>
      <c r="P149" s="54">
        <f t="shared" si="30"/>
        <v>49.494949494949495</v>
      </c>
      <c r="Q149" s="54">
        <f t="shared" si="31"/>
        <v>50.505050505050505</v>
      </c>
      <c r="R149" s="54">
        <f t="shared" si="32"/>
        <v>51.81347150259068</v>
      </c>
      <c r="S149" s="55">
        <f t="shared" si="33"/>
        <v>-2.318522007641171</v>
      </c>
      <c r="T149" s="55">
        <f t="shared" si="34"/>
        <v>-2.3185220076411852</v>
      </c>
      <c r="U149" s="42" t="s">
        <v>133</v>
      </c>
      <c r="V149" s="42" t="s">
        <v>73</v>
      </c>
      <c r="W149" s="42" t="s">
        <v>443</v>
      </c>
      <c r="X149" s="42" t="s">
        <v>477</v>
      </c>
      <c r="Y149" s="66" t="s">
        <v>497</v>
      </c>
    </row>
    <row r="150" spans="1:25" ht="15" x14ac:dyDescent="0.25">
      <c r="A150" s="42">
        <v>2.0099999999999998</v>
      </c>
      <c r="B150" s="42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100</v>
      </c>
      <c r="O150" s="54">
        <f t="shared" si="29"/>
        <v>50.248756218905463</v>
      </c>
      <c r="P150" s="54">
        <f t="shared" si="30"/>
        <v>47.368421052631575</v>
      </c>
      <c r="Q150" s="54">
        <f t="shared" si="31"/>
        <v>52.631578947368418</v>
      </c>
      <c r="R150" s="54">
        <f t="shared" si="32"/>
        <v>49.751243781094537</v>
      </c>
      <c r="S150" s="55">
        <f t="shared" si="33"/>
        <v>-2.3828227284629548</v>
      </c>
      <c r="T150" s="55">
        <f t="shared" si="34"/>
        <v>-2.3828227284629619</v>
      </c>
      <c r="U150" s="42" t="s">
        <v>35</v>
      </c>
      <c r="V150" s="42" t="s">
        <v>137</v>
      </c>
      <c r="W150" s="42" t="s">
        <v>443</v>
      </c>
      <c r="X150" s="42" t="s">
        <v>477</v>
      </c>
      <c r="Y150" s="66" t="s">
        <v>485</v>
      </c>
    </row>
    <row r="151" spans="1:25" ht="15" x14ac:dyDescent="0.25">
      <c r="A151" s="42">
        <v>1.68</v>
      </c>
      <c r="B151" s="42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100</v>
      </c>
      <c r="O151" s="54">
        <f t="shared" si="29"/>
        <v>40.476190476190474</v>
      </c>
      <c r="P151" s="54">
        <f t="shared" si="30"/>
        <v>56.331877729257641</v>
      </c>
      <c r="Q151" s="54">
        <f t="shared" si="31"/>
        <v>43.668122270742359</v>
      </c>
      <c r="R151" s="54">
        <f t="shared" si="32"/>
        <v>59.523809523809526</v>
      </c>
      <c r="S151" s="55">
        <f t="shared" si="33"/>
        <v>-3.1919317945518841</v>
      </c>
      <c r="T151" s="55">
        <f t="shared" si="34"/>
        <v>-3.1919317945518841</v>
      </c>
      <c r="U151" s="42" t="s">
        <v>70</v>
      </c>
      <c r="V151" s="42" t="s">
        <v>75</v>
      </c>
      <c r="W151" s="42" t="s">
        <v>443</v>
      </c>
      <c r="X151" s="42" t="s">
        <v>477</v>
      </c>
      <c r="Y151" s="66" t="s">
        <v>493</v>
      </c>
    </row>
    <row r="152" spans="1:25" ht="15" x14ac:dyDescent="0.25">
      <c r="A152" s="42">
        <v>1.77</v>
      </c>
      <c r="B152" s="4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100</v>
      </c>
      <c r="O152" s="54">
        <f t="shared" si="29"/>
        <v>43.502824858757066</v>
      </c>
      <c r="P152" s="54">
        <f t="shared" si="30"/>
        <v>53.271028037383175</v>
      </c>
      <c r="Q152" s="54">
        <f t="shared" si="31"/>
        <v>46.728971962616825</v>
      </c>
      <c r="R152" s="54">
        <f t="shared" si="32"/>
        <v>56.497175141242941</v>
      </c>
      <c r="S152" s="55">
        <f t="shared" si="33"/>
        <v>-3.2261471038597591</v>
      </c>
      <c r="T152" s="55">
        <f t="shared" si="34"/>
        <v>-3.2261471038597662</v>
      </c>
      <c r="U152" s="42" t="s">
        <v>277</v>
      </c>
      <c r="V152" s="42" t="s">
        <v>37</v>
      </c>
      <c r="W152" s="42" t="s">
        <v>433</v>
      </c>
      <c r="X152" s="42" t="s">
        <v>477</v>
      </c>
      <c r="Y152" s="66" t="s">
        <v>493</v>
      </c>
    </row>
    <row r="153" spans="1:25" ht="15" x14ac:dyDescent="0.25">
      <c r="A153" s="42">
        <v>1.53</v>
      </c>
      <c r="B153" s="42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100</v>
      </c>
      <c r="O153" s="54">
        <f t="shared" si="29"/>
        <v>34.640522875816991</v>
      </c>
      <c r="P153" s="54">
        <f t="shared" si="30"/>
        <v>62.546816479400754</v>
      </c>
      <c r="Q153" s="54">
        <f t="shared" si="31"/>
        <v>37.453183520599254</v>
      </c>
      <c r="R153" s="54">
        <f t="shared" si="32"/>
        <v>65.359477124183002</v>
      </c>
      <c r="S153" s="55">
        <f t="shared" si="33"/>
        <v>-2.8126606447822624</v>
      </c>
      <c r="T153" s="55">
        <f t="shared" si="34"/>
        <v>-2.8126606447822482</v>
      </c>
      <c r="U153" s="42" t="s">
        <v>408</v>
      </c>
      <c r="V153" s="42" t="s">
        <v>399</v>
      </c>
      <c r="W153" s="42" t="s">
        <v>440</v>
      </c>
      <c r="X153" s="42" t="s">
        <v>477</v>
      </c>
      <c r="Y153" s="66" t="s">
        <v>478</v>
      </c>
    </row>
    <row r="154" spans="1:25" ht="15" x14ac:dyDescent="0.25">
      <c r="A154" s="42">
        <v>2.41</v>
      </c>
      <c r="B154" s="42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100</v>
      </c>
      <c r="O154" s="54">
        <f t="shared" si="29"/>
        <v>58.50622406639004</v>
      </c>
      <c r="P154" s="54">
        <f t="shared" si="30"/>
        <v>38.650306748466257</v>
      </c>
      <c r="Q154" s="54">
        <f t="shared" si="31"/>
        <v>61.349693251533743</v>
      </c>
      <c r="R154" s="54">
        <f t="shared" si="32"/>
        <v>41.493775933609953</v>
      </c>
      <c r="S154" s="55">
        <f t="shared" si="33"/>
        <v>-2.8434691851437037</v>
      </c>
      <c r="T154" s="55">
        <f t="shared" si="34"/>
        <v>-2.8434691851436966</v>
      </c>
      <c r="U154" s="42" t="s">
        <v>397</v>
      </c>
      <c r="V154" s="42" t="s">
        <v>320</v>
      </c>
      <c r="W154" s="42" t="s">
        <v>440</v>
      </c>
      <c r="X154" s="42" t="s">
        <v>477</v>
      </c>
      <c r="Y154" s="66" t="s">
        <v>481</v>
      </c>
    </row>
    <row r="155" spans="1:25" ht="15" x14ac:dyDescent="0.25">
      <c r="A155" s="42">
        <v>2.09</v>
      </c>
      <c r="B155" s="42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100</v>
      </c>
      <c r="O155" s="54">
        <f t="shared" si="29"/>
        <v>52.153110047846894</v>
      </c>
      <c r="P155" s="54">
        <f t="shared" si="30"/>
        <v>45.355191256830594</v>
      </c>
      <c r="Q155" s="54">
        <f t="shared" si="31"/>
        <v>54.644808743169392</v>
      </c>
      <c r="R155" s="54">
        <f t="shared" si="32"/>
        <v>47.846889952153113</v>
      </c>
      <c r="S155" s="55">
        <f t="shared" si="33"/>
        <v>-2.4916986953224978</v>
      </c>
      <c r="T155" s="55">
        <f t="shared" si="34"/>
        <v>-2.4916986953225191</v>
      </c>
      <c r="U155" s="42" t="s">
        <v>401</v>
      </c>
      <c r="V155" s="42" t="s">
        <v>396</v>
      </c>
      <c r="W155" s="42" t="s">
        <v>440</v>
      </c>
      <c r="X155" s="42" t="s">
        <v>477</v>
      </c>
      <c r="Y155" s="66" t="s">
        <v>483</v>
      </c>
    </row>
    <row r="156" spans="1:25" ht="15" x14ac:dyDescent="0.25">
      <c r="A156" s="42">
        <v>2.16</v>
      </c>
      <c r="B156" s="42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100</v>
      </c>
      <c r="O156" s="54">
        <f t="shared" si="29"/>
        <v>53.703703703703695</v>
      </c>
      <c r="P156" s="54">
        <f t="shared" si="30"/>
        <v>43.502824858757066</v>
      </c>
      <c r="Q156" s="54">
        <f t="shared" si="31"/>
        <v>56.497175141242941</v>
      </c>
      <c r="R156" s="54">
        <f t="shared" si="32"/>
        <v>46.296296296296291</v>
      </c>
      <c r="S156" s="55">
        <f t="shared" si="33"/>
        <v>-2.793471437539246</v>
      </c>
      <c r="T156" s="55">
        <f t="shared" si="34"/>
        <v>-2.7934714375392247</v>
      </c>
      <c r="U156" s="42" t="s">
        <v>398</v>
      </c>
      <c r="V156" s="42" t="s">
        <v>407</v>
      </c>
      <c r="W156" s="42" t="s">
        <v>440</v>
      </c>
      <c r="X156" s="42" t="s">
        <v>477</v>
      </c>
      <c r="Y156" s="66" t="s">
        <v>482</v>
      </c>
    </row>
    <row r="157" spans="1:25" ht="15" x14ac:dyDescent="0.25">
      <c r="A157" s="42">
        <v>2.15</v>
      </c>
      <c r="B157" s="42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100</v>
      </c>
      <c r="O157" s="54">
        <f t="shared" si="29"/>
        <v>53.488372093023258</v>
      </c>
      <c r="P157" s="54">
        <f t="shared" si="30"/>
        <v>43.820224719101127</v>
      </c>
      <c r="Q157" s="54">
        <f t="shared" si="31"/>
        <v>56.17977528089888</v>
      </c>
      <c r="R157" s="54">
        <f t="shared" si="32"/>
        <v>46.511627906976742</v>
      </c>
      <c r="S157" s="55">
        <f t="shared" si="33"/>
        <v>-2.6914031878756219</v>
      </c>
      <c r="T157" s="55">
        <f t="shared" si="34"/>
        <v>-2.6914031878756148</v>
      </c>
      <c r="U157" s="42" t="s">
        <v>404</v>
      </c>
      <c r="V157" s="42" t="s">
        <v>319</v>
      </c>
      <c r="W157" s="42" t="s">
        <v>440</v>
      </c>
      <c r="X157" s="42" t="s">
        <v>477</v>
      </c>
      <c r="Y157" s="66" t="s">
        <v>485</v>
      </c>
    </row>
    <row r="158" spans="1:25" ht="15" x14ac:dyDescent="0.25">
      <c r="A158" s="42">
        <v>2.2599999999999998</v>
      </c>
      <c r="B158" s="42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100</v>
      </c>
      <c r="O158" s="54">
        <f t="shared" si="29"/>
        <v>55.752212389380524</v>
      </c>
      <c r="P158" s="54">
        <f t="shared" si="30"/>
        <v>41.520467836257311</v>
      </c>
      <c r="Q158" s="54">
        <f t="shared" si="31"/>
        <v>58.479532163742689</v>
      </c>
      <c r="R158" s="54">
        <f t="shared" si="32"/>
        <v>44.247787610619469</v>
      </c>
      <c r="S158" s="55">
        <f t="shared" si="33"/>
        <v>-2.7273197743621651</v>
      </c>
      <c r="T158" s="55">
        <f t="shared" si="34"/>
        <v>-2.727319774362158</v>
      </c>
      <c r="U158" s="42" t="s">
        <v>405</v>
      </c>
      <c r="V158" s="42" t="s">
        <v>403</v>
      </c>
      <c r="W158" s="42" t="s">
        <v>440</v>
      </c>
      <c r="X158" s="42" t="s">
        <v>477</v>
      </c>
      <c r="Y158" s="66" t="s">
        <v>482</v>
      </c>
    </row>
    <row r="159" spans="1:25" ht="15" x14ac:dyDescent="0.25">
      <c r="A159" s="42">
        <v>1.72</v>
      </c>
      <c r="B159" s="42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100</v>
      </c>
      <c r="O159" s="54">
        <f t="shared" si="29"/>
        <v>41.860465116279073</v>
      </c>
      <c r="P159" s="54">
        <f t="shared" si="30"/>
        <v>55.156950672645742</v>
      </c>
      <c r="Q159" s="54">
        <f t="shared" si="31"/>
        <v>44.843049327354265</v>
      </c>
      <c r="R159" s="54">
        <f t="shared" si="32"/>
        <v>58.139534883720934</v>
      </c>
      <c r="S159" s="55">
        <f t="shared" si="33"/>
        <v>-2.9825842110751921</v>
      </c>
      <c r="T159" s="55">
        <f t="shared" si="34"/>
        <v>-2.9825842110751921</v>
      </c>
      <c r="U159" s="42" t="s">
        <v>321</v>
      </c>
      <c r="V159" s="42" t="s">
        <v>247</v>
      </c>
      <c r="W159" s="42" t="s">
        <v>440</v>
      </c>
      <c r="X159" s="42" t="s">
        <v>477</v>
      </c>
      <c r="Y159" s="66" t="s">
        <v>482</v>
      </c>
    </row>
    <row r="160" spans="1:25" ht="15" x14ac:dyDescent="0.25">
      <c r="A160" s="42">
        <v>2.31</v>
      </c>
      <c r="B160" s="42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100</v>
      </c>
      <c r="O160" s="54">
        <f t="shared" si="29"/>
        <v>56.709956709956707</v>
      </c>
      <c r="P160" s="54">
        <f t="shared" si="30"/>
        <v>37.888198757763973</v>
      </c>
      <c r="Q160" s="54">
        <f t="shared" si="31"/>
        <v>62.11180124223602</v>
      </c>
      <c r="R160" s="54">
        <f t="shared" si="32"/>
        <v>43.290043290043286</v>
      </c>
      <c r="S160" s="55">
        <f t="shared" si="33"/>
        <v>-5.4018445322793127</v>
      </c>
      <c r="T160" s="55">
        <f t="shared" si="34"/>
        <v>-5.4018445322793127</v>
      </c>
      <c r="U160" s="42" t="s">
        <v>88</v>
      </c>
      <c r="V160" s="42" t="s">
        <v>410</v>
      </c>
      <c r="W160" s="42" t="s">
        <v>447</v>
      </c>
      <c r="X160" s="42" t="s">
        <v>477</v>
      </c>
      <c r="Y160" s="66" t="s">
        <v>487</v>
      </c>
    </row>
    <row r="161" spans="1:25" ht="15" x14ac:dyDescent="0.25">
      <c r="A161" s="42">
        <v>2.78</v>
      </c>
      <c r="B161" s="42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100</v>
      </c>
      <c r="O161" s="54">
        <f t="shared" si="29"/>
        <v>64.02877697841727</v>
      </c>
      <c r="P161" s="54">
        <f t="shared" si="30"/>
        <v>30.555555555555554</v>
      </c>
      <c r="Q161" s="54">
        <f t="shared" si="31"/>
        <v>69.444444444444443</v>
      </c>
      <c r="R161" s="54">
        <f t="shared" si="32"/>
        <v>35.971223021582738</v>
      </c>
      <c r="S161" s="55">
        <f t="shared" si="33"/>
        <v>-5.4156674660271733</v>
      </c>
      <c r="T161" s="55">
        <f t="shared" si="34"/>
        <v>-5.415667466027184</v>
      </c>
      <c r="U161" s="42" t="s">
        <v>346</v>
      </c>
      <c r="V161" s="42" t="s">
        <v>409</v>
      </c>
      <c r="W161" s="42" t="s">
        <v>447</v>
      </c>
      <c r="X161" s="42" t="s">
        <v>477</v>
      </c>
      <c r="Y161" s="66" t="s">
        <v>485</v>
      </c>
    </row>
    <row r="162" spans="1:25" ht="15" x14ac:dyDescent="0.25">
      <c r="A162" s="42">
        <v>2.61</v>
      </c>
      <c r="B162" s="4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100</v>
      </c>
      <c r="O162" s="54">
        <f t="shared" si="29"/>
        <v>61.685823754789276</v>
      </c>
      <c r="P162" s="54">
        <f t="shared" si="30"/>
        <v>32.885906040268459</v>
      </c>
      <c r="Q162" s="54">
        <f t="shared" si="31"/>
        <v>67.114093959731548</v>
      </c>
      <c r="R162" s="54">
        <f t="shared" si="32"/>
        <v>38.314176245210732</v>
      </c>
      <c r="S162" s="55">
        <f t="shared" si="33"/>
        <v>-5.4282702049422724</v>
      </c>
      <c r="T162" s="55">
        <f t="shared" si="34"/>
        <v>-5.4282702049422724</v>
      </c>
      <c r="U162" s="42" t="s">
        <v>343</v>
      </c>
      <c r="V162" s="42" t="s">
        <v>411</v>
      </c>
      <c r="W162" s="42" t="s">
        <v>447</v>
      </c>
      <c r="X162" s="42" t="s">
        <v>477</v>
      </c>
      <c r="Y162" s="66" t="s">
        <v>479</v>
      </c>
    </row>
    <row r="163" spans="1:25" ht="15" x14ac:dyDescent="0.25">
      <c r="A163" s="42">
        <v>2.46</v>
      </c>
      <c r="B163" s="42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100</v>
      </c>
      <c r="O163" s="54">
        <f t="shared" si="29"/>
        <v>59.349593495934961</v>
      </c>
      <c r="P163" s="54">
        <f t="shared" si="30"/>
        <v>35.483870967741936</v>
      </c>
      <c r="Q163" s="54">
        <f t="shared" si="31"/>
        <v>64.516129032258064</v>
      </c>
      <c r="R163" s="54">
        <f t="shared" si="32"/>
        <v>40.650406504065039</v>
      </c>
      <c r="S163" s="55">
        <f t="shared" si="33"/>
        <v>-5.1665355363231029</v>
      </c>
      <c r="T163" s="55">
        <f t="shared" si="34"/>
        <v>-5.1665355363231029</v>
      </c>
      <c r="U163" s="42" t="s">
        <v>91</v>
      </c>
      <c r="V163" s="42" t="s">
        <v>92</v>
      </c>
      <c r="W163" s="42" t="s">
        <v>447</v>
      </c>
      <c r="X163" s="42" t="s">
        <v>477</v>
      </c>
      <c r="Y163" s="66" t="s">
        <v>482</v>
      </c>
    </row>
    <row r="164" spans="1:25" ht="15" x14ac:dyDescent="0.25">
      <c r="A164" s="42">
        <v>1.59</v>
      </c>
      <c r="B164" s="42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100</v>
      </c>
      <c r="O164" s="54">
        <f t="shared" si="29"/>
        <v>37.106918238993707</v>
      </c>
      <c r="P164" s="54">
        <f t="shared" si="30"/>
        <v>60</v>
      </c>
      <c r="Q164" s="54">
        <f t="shared" si="31"/>
        <v>40</v>
      </c>
      <c r="R164" s="54">
        <f t="shared" si="32"/>
        <v>62.893081761006286</v>
      </c>
      <c r="S164" s="55">
        <f t="shared" si="33"/>
        <v>-2.8930817610062931</v>
      </c>
      <c r="T164" s="55">
        <f t="shared" si="34"/>
        <v>-2.893081761006286</v>
      </c>
      <c r="U164" s="42" t="s">
        <v>99</v>
      </c>
      <c r="V164" s="42" t="s">
        <v>98</v>
      </c>
      <c r="W164" s="42" t="s">
        <v>441</v>
      </c>
      <c r="X164" s="42" t="s">
        <v>477</v>
      </c>
      <c r="Y164" s="66" t="s">
        <v>493</v>
      </c>
    </row>
    <row r="165" spans="1:25" ht="15" x14ac:dyDescent="0.25">
      <c r="A165" s="42">
        <v>1.93</v>
      </c>
      <c r="B165" s="42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100</v>
      </c>
      <c r="O165" s="54">
        <f t="shared" si="29"/>
        <v>48.186528497409334</v>
      </c>
      <c r="P165" s="54">
        <f t="shared" si="30"/>
        <v>49.494949494949495</v>
      </c>
      <c r="Q165" s="54">
        <f t="shared" si="31"/>
        <v>50.505050505050505</v>
      </c>
      <c r="R165" s="54">
        <f t="shared" si="32"/>
        <v>51.81347150259068</v>
      </c>
      <c r="S165" s="55">
        <f t="shared" si="33"/>
        <v>-2.318522007641171</v>
      </c>
      <c r="T165" s="55">
        <f t="shared" si="34"/>
        <v>-2.3185220076411852</v>
      </c>
      <c r="U165" s="42" t="s">
        <v>414</v>
      </c>
      <c r="V165" s="42" t="s">
        <v>95</v>
      </c>
      <c r="W165" s="42" t="s">
        <v>441</v>
      </c>
      <c r="X165" s="42" t="s">
        <v>477</v>
      </c>
      <c r="Y165" s="66" t="s">
        <v>493</v>
      </c>
    </row>
    <row r="166" spans="1:25" ht="15" x14ac:dyDescent="0.25">
      <c r="A166" s="42">
        <v>1.5</v>
      </c>
      <c r="B166" s="42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100</v>
      </c>
      <c r="O166" s="54">
        <f t="shared" si="29"/>
        <v>33.333333333333329</v>
      </c>
      <c r="P166" s="54">
        <f t="shared" si="30"/>
        <v>62.686567164179095</v>
      </c>
      <c r="Q166" s="54">
        <f t="shared" si="31"/>
        <v>37.31343283582089</v>
      </c>
      <c r="R166" s="54">
        <f t="shared" si="32"/>
        <v>66.666666666666657</v>
      </c>
      <c r="S166" s="55">
        <f t="shared" si="33"/>
        <v>-3.9800995024875618</v>
      </c>
      <c r="T166" s="55">
        <f t="shared" si="34"/>
        <v>-3.9800995024875618</v>
      </c>
      <c r="U166" s="42" t="s">
        <v>143</v>
      </c>
      <c r="V166" s="42" t="s">
        <v>96</v>
      </c>
      <c r="W166" s="42" t="s">
        <v>441</v>
      </c>
      <c r="X166" s="42" t="s">
        <v>477</v>
      </c>
      <c r="Y166" s="66" t="s">
        <v>487</v>
      </c>
    </row>
    <row r="167" spans="1:25" s="50" customFormat="1" ht="15" x14ac:dyDescent="0.25">
      <c r="A167" s="42">
        <v>2.2599999999999998</v>
      </c>
      <c r="B167" s="42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100</v>
      </c>
      <c r="O167" s="54">
        <f t="shared" si="29"/>
        <v>55.752212389380524</v>
      </c>
      <c r="P167" s="54">
        <f t="shared" si="30"/>
        <v>41.176470588235297</v>
      </c>
      <c r="Q167" s="54">
        <f t="shared" si="31"/>
        <v>58.82352941176471</v>
      </c>
      <c r="R167" s="54">
        <f t="shared" si="32"/>
        <v>44.247787610619469</v>
      </c>
      <c r="S167" s="55">
        <f t="shared" si="33"/>
        <v>-3.0713170223841857</v>
      </c>
      <c r="T167" s="55">
        <f t="shared" si="34"/>
        <v>-3.0713170223841715</v>
      </c>
      <c r="U167" s="42" t="s">
        <v>141</v>
      </c>
      <c r="V167" s="42" t="s">
        <v>94</v>
      </c>
      <c r="W167" s="42" t="s">
        <v>441</v>
      </c>
      <c r="X167" s="42" t="s">
        <v>477</v>
      </c>
      <c r="Y167" s="66" t="s">
        <v>479</v>
      </c>
    </row>
    <row r="168" spans="1:25" ht="15" x14ac:dyDescent="0.25">
      <c r="A168" s="42">
        <v>1.61</v>
      </c>
      <c r="B168" s="42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100</v>
      </c>
      <c r="O168" s="54">
        <f t="shared" si="29"/>
        <v>37.888198757763973</v>
      </c>
      <c r="P168" s="54">
        <f t="shared" si="30"/>
        <v>59.016393442622956</v>
      </c>
      <c r="Q168" s="54">
        <f t="shared" si="31"/>
        <v>40.983606557377051</v>
      </c>
      <c r="R168" s="54">
        <f t="shared" si="32"/>
        <v>62.11180124223602</v>
      </c>
      <c r="S168" s="55">
        <f t="shared" si="33"/>
        <v>-3.0954077996130778</v>
      </c>
      <c r="T168" s="55">
        <f t="shared" si="34"/>
        <v>-3.0954077996130636</v>
      </c>
      <c r="U168" s="42" t="s">
        <v>97</v>
      </c>
      <c r="V168" s="42" t="s">
        <v>347</v>
      </c>
      <c r="W168" s="42" t="s">
        <v>441</v>
      </c>
      <c r="X168" s="42" t="s">
        <v>477</v>
      </c>
      <c r="Y168" s="66" t="s">
        <v>478</v>
      </c>
    </row>
    <row r="169" spans="1:25" ht="15" x14ac:dyDescent="0.25">
      <c r="A169" s="42">
        <v>1.63</v>
      </c>
      <c r="B169" s="42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100</v>
      </c>
      <c r="O169" s="54">
        <f t="shared" si="29"/>
        <v>38.650306748466257</v>
      </c>
      <c r="P169" s="54">
        <f t="shared" si="30"/>
        <v>58.333333333333336</v>
      </c>
      <c r="Q169" s="54">
        <f t="shared" si="31"/>
        <v>41.666666666666671</v>
      </c>
      <c r="R169" s="54">
        <f t="shared" si="32"/>
        <v>61.349693251533743</v>
      </c>
      <c r="S169" s="55">
        <f t="shared" si="33"/>
        <v>-3.0163599182004148</v>
      </c>
      <c r="T169" s="55">
        <f t="shared" si="34"/>
        <v>-3.0163599182004077</v>
      </c>
      <c r="U169" s="42" t="s">
        <v>102</v>
      </c>
      <c r="V169" s="42" t="s">
        <v>52</v>
      </c>
      <c r="W169" s="42" t="s">
        <v>441</v>
      </c>
      <c r="X169" s="42" t="s">
        <v>477</v>
      </c>
      <c r="Y169" s="66" t="s">
        <v>480</v>
      </c>
    </row>
    <row r="170" spans="1:25" ht="15" x14ac:dyDescent="0.25">
      <c r="A170" s="42">
        <v>1.69</v>
      </c>
      <c r="B170" s="42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100</v>
      </c>
      <c r="O170" s="54">
        <f t="shared" si="29"/>
        <v>40.828402366863905</v>
      </c>
      <c r="P170" s="54">
        <f t="shared" si="30"/>
        <v>55.156950672645742</v>
      </c>
      <c r="Q170" s="54">
        <f t="shared" si="31"/>
        <v>44.843049327354265</v>
      </c>
      <c r="R170" s="54">
        <f t="shared" si="32"/>
        <v>59.171597633136095</v>
      </c>
      <c r="S170" s="55">
        <f t="shared" si="33"/>
        <v>-4.0146469604903601</v>
      </c>
      <c r="T170" s="55">
        <f t="shared" si="34"/>
        <v>-4.014646960490353</v>
      </c>
      <c r="U170" s="42" t="s">
        <v>429</v>
      </c>
      <c r="V170" s="42" t="s">
        <v>424</v>
      </c>
      <c r="W170" s="42" t="s">
        <v>448</v>
      </c>
      <c r="X170" s="42" t="s">
        <v>477</v>
      </c>
      <c r="Y170" s="66" t="s">
        <v>493</v>
      </c>
    </row>
    <row r="171" spans="1:25" ht="15" x14ac:dyDescent="0.25">
      <c r="A171" s="42">
        <v>1.89</v>
      </c>
      <c r="B171" s="42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100</v>
      </c>
      <c r="O171" s="54">
        <f t="shared" si="29"/>
        <v>47.089947089947096</v>
      </c>
      <c r="P171" s="54">
        <f t="shared" si="30"/>
        <v>50</v>
      </c>
      <c r="Q171" s="54">
        <f t="shared" si="31"/>
        <v>50</v>
      </c>
      <c r="R171" s="54">
        <f t="shared" si="32"/>
        <v>52.910052910052919</v>
      </c>
      <c r="S171" s="55">
        <f t="shared" si="33"/>
        <v>-2.9100529100529045</v>
      </c>
      <c r="T171" s="55">
        <f t="shared" si="34"/>
        <v>-2.9100529100529187</v>
      </c>
      <c r="U171" s="42" t="s">
        <v>357</v>
      </c>
      <c r="V171" s="42" t="s">
        <v>360</v>
      </c>
      <c r="W171" s="42" t="s">
        <v>448</v>
      </c>
      <c r="X171" s="42" t="s">
        <v>477</v>
      </c>
      <c r="Y171" s="66" t="s">
        <v>479</v>
      </c>
    </row>
    <row r="172" spans="1:25" ht="15" x14ac:dyDescent="0.25">
      <c r="A172" s="42">
        <v>1.53</v>
      </c>
      <c r="B172" s="4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100</v>
      </c>
      <c r="O172" s="54">
        <f t="shared" si="29"/>
        <v>34.640522875816991</v>
      </c>
      <c r="P172" s="54">
        <f t="shared" si="30"/>
        <v>62.121212121212118</v>
      </c>
      <c r="Q172" s="54">
        <f t="shared" si="31"/>
        <v>37.878787878787875</v>
      </c>
      <c r="R172" s="54">
        <f t="shared" si="32"/>
        <v>65.359477124183002</v>
      </c>
      <c r="S172" s="55">
        <f t="shared" si="33"/>
        <v>-3.2382650029708842</v>
      </c>
      <c r="T172" s="55">
        <f t="shared" si="34"/>
        <v>-3.2382650029708842</v>
      </c>
      <c r="U172" s="42" t="s">
        <v>423</v>
      </c>
      <c r="V172" s="42" t="s">
        <v>427</v>
      </c>
      <c r="W172" s="42" t="s">
        <v>448</v>
      </c>
      <c r="X172" s="42" t="s">
        <v>477</v>
      </c>
      <c r="Y172" s="66" t="s">
        <v>482</v>
      </c>
    </row>
    <row r="173" spans="1:25" ht="15" x14ac:dyDescent="0.25">
      <c r="A173" s="42">
        <v>1.58</v>
      </c>
      <c r="B173" s="42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100</v>
      </c>
      <c r="O173" s="54">
        <f t="shared" si="29"/>
        <v>36.708860759493668</v>
      </c>
      <c r="P173" s="54">
        <f t="shared" si="30"/>
        <v>59.677419354838712</v>
      </c>
      <c r="Q173" s="54">
        <f t="shared" si="31"/>
        <v>40.322580645161295</v>
      </c>
      <c r="R173" s="54">
        <f t="shared" si="32"/>
        <v>63.291139240506325</v>
      </c>
      <c r="S173" s="55">
        <f t="shared" si="33"/>
        <v>-3.6137198856676278</v>
      </c>
      <c r="T173" s="55">
        <f t="shared" si="34"/>
        <v>-3.6137198856676136</v>
      </c>
      <c r="U173" s="42" t="s">
        <v>426</v>
      </c>
      <c r="V173" s="42" t="s">
        <v>422</v>
      </c>
      <c r="W173" s="42" t="s">
        <v>448</v>
      </c>
      <c r="X173" s="42" t="s">
        <v>477</v>
      </c>
      <c r="Y173" s="66" t="s">
        <v>499</v>
      </c>
    </row>
    <row r="174" spans="1:25" ht="15" x14ac:dyDescent="0.25">
      <c r="A174" s="42">
        <v>2.48</v>
      </c>
      <c r="B174" s="42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100</v>
      </c>
      <c r="O174" s="54">
        <f t="shared" si="29"/>
        <v>59.677419354838712</v>
      </c>
      <c r="P174" s="54">
        <f t="shared" si="30"/>
        <v>36.708860759493668</v>
      </c>
      <c r="Q174" s="54">
        <f t="shared" si="31"/>
        <v>63.291139240506325</v>
      </c>
      <c r="R174" s="54">
        <f t="shared" si="32"/>
        <v>40.322580645161295</v>
      </c>
      <c r="S174" s="55">
        <f t="shared" si="33"/>
        <v>-3.6137198856676136</v>
      </c>
      <c r="T174" s="55">
        <f t="shared" si="34"/>
        <v>-3.6137198856676278</v>
      </c>
      <c r="U174" s="42" t="s">
        <v>145</v>
      </c>
      <c r="V174" s="42" t="s">
        <v>107</v>
      </c>
      <c r="W174" s="42" t="s">
        <v>435</v>
      </c>
      <c r="X174" s="42" t="s">
        <v>477</v>
      </c>
      <c r="Y174" s="66" t="s">
        <v>485</v>
      </c>
    </row>
    <row r="175" spans="1:25" ht="15" x14ac:dyDescent="0.25">
      <c r="A175" s="42">
        <v>2.52</v>
      </c>
      <c r="B175" s="42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100</v>
      </c>
      <c r="O175" s="54">
        <f t="shared" si="29"/>
        <v>60.317460317460316</v>
      </c>
      <c r="P175" s="54">
        <f t="shared" si="30"/>
        <v>36.30573248407643</v>
      </c>
      <c r="Q175" s="54">
        <f t="shared" si="31"/>
        <v>63.694267515923563</v>
      </c>
      <c r="R175" s="54">
        <f t="shared" si="32"/>
        <v>39.682539682539684</v>
      </c>
      <c r="S175" s="55">
        <f t="shared" si="33"/>
        <v>-3.3768071984632471</v>
      </c>
      <c r="T175" s="55">
        <f t="shared" si="34"/>
        <v>-3.3768071984632542</v>
      </c>
      <c r="U175" s="42" t="s">
        <v>146</v>
      </c>
      <c r="V175" s="42" t="s">
        <v>171</v>
      </c>
      <c r="W175" s="42" t="s">
        <v>435</v>
      </c>
      <c r="X175" s="42" t="s">
        <v>477</v>
      </c>
      <c r="Y175" s="66" t="s">
        <v>479</v>
      </c>
    </row>
    <row r="176" spans="1:25" ht="15" x14ac:dyDescent="0.25">
      <c r="A176" s="42">
        <v>1.93</v>
      </c>
      <c r="B176" s="42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100</v>
      </c>
      <c r="O176" s="54">
        <f t="shared" si="29"/>
        <v>48.186528497409334</v>
      </c>
      <c r="P176" s="54">
        <f t="shared" si="30"/>
        <v>48.717948717948723</v>
      </c>
      <c r="Q176" s="54">
        <f t="shared" si="31"/>
        <v>51.282051282051292</v>
      </c>
      <c r="R176" s="54">
        <f t="shared" si="32"/>
        <v>51.81347150259068</v>
      </c>
      <c r="S176" s="55">
        <f t="shared" si="33"/>
        <v>-3.0955227846419575</v>
      </c>
      <c r="T176" s="55">
        <f t="shared" si="34"/>
        <v>-3.0955227846419575</v>
      </c>
      <c r="U176" s="42" t="s">
        <v>364</v>
      </c>
      <c r="V176" s="42" t="s">
        <v>175</v>
      </c>
      <c r="W176" s="42" t="s">
        <v>435</v>
      </c>
      <c r="X176" s="42" t="s">
        <v>477</v>
      </c>
      <c r="Y176" s="66" t="s">
        <v>480</v>
      </c>
    </row>
    <row r="177" spans="1:25" ht="15" x14ac:dyDescent="0.25">
      <c r="A177" s="42">
        <v>2.1</v>
      </c>
      <c r="B177" s="42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100</v>
      </c>
      <c r="O177" s="54">
        <f t="shared" si="29"/>
        <v>52.38095238095238</v>
      </c>
      <c r="P177" s="54">
        <f t="shared" si="30"/>
        <v>44.751381215469614</v>
      </c>
      <c r="Q177" s="54">
        <f t="shared" si="31"/>
        <v>55.248618784530393</v>
      </c>
      <c r="R177" s="54">
        <f t="shared" si="32"/>
        <v>47.619047619047613</v>
      </c>
      <c r="S177" s="55">
        <f t="shared" si="33"/>
        <v>-2.8676664035780135</v>
      </c>
      <c r="T177" s="55">
        <f t="shared" si="34"/>
        <v>-2.8676664035779993</v>
      </c>
      <c r="U177" s="42" t="s">
        <v>56</v>
      </c>
      <c r="V177" s="42" t="s">
        <v>55</v>
      </c>
      <c r="W177" s="42" t="s">
        <v>436</v>
      </c>
      <c r="X177" s="42" t="s">
        <v>477</v>
      </c>
      <c r="Y177" s="66" t="s">
        <v>482</v>
      </c>
    </row>
    <row r="178" spans="1:25" ht="15" x14ac:dyDescent="0.25">
      <c r="A178" s="42">
        <v>2.2200000000000002</v>
      </c>
      <c r="B178" s="42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100</v>
      </c>
      <c r="O178" s="54">
        <f t="shared" si="29"/>
        <v>54.954954954954964</v>
      </c>
      <c r="P178" s="54">
        <f t="shared" si="30"/>
        <v>42.196531791907518</v>
      </c>
      <c r="Q178" s="54">
        <f t="shared" si="31"/>
        <v>57.80346820809249</v>
      </c>
      <c r="R178" s="54">
        <f t="shared" si="32"/>
        <v>45.045045045045043</v>
      </c>
      <c r="S178" s="55">
        <f t="shared" si="33"/>
        <v>-2.8485132531375257</v>
      </c>
      <c r="T178" s="55">
        <f t="shared" si="34"/>
        <v>-2.8485132531375257</v>
      </c>
      <c r="U178" s="42" t="s">
        <v>63</v>
      </c>
      <c r="V178" s="42" t="s">
        <v>110</v>
      </c>
      <c r="W178" s="42" t="s">
        <v>436</v>
      </c>
      <c r="X178" s="42" t="s">
        <v>477</v>
      </c>
      <c r="Y178" s="66" t="s">
        <v>484</v>
      </c>
    </row>
    <row r="179" spans="1:25" ht="15" x14ac:dyDescent="0.25">
      <c r="A179" s="42">
        <v>2.38</v>
      </c>
      <c r="B179" s="42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100</v>
      </c>
      <c r="O179" s="54">
        <f t="shared" si="29"/>
        <v>57.983193277310924</v>
      </c>
      <c r="P179" s="54">
        <f t="shared" si="30"/>
        <v>39.024390243902438</v>
      </c>
      <c r="Q179" s="54">
        <f t="shared" si="31"/>
        <v>60.975609756097562</v>
      </c>
      <c r="R179" s="54">
        <f t="shared" si="32"/>
        <v>42.016806722689076</v>
      </c>
      <c r="S179" s="55">
        <f t="shared" si="33"/>
        <v>-2.9924164787866374</v>
      </c>
      <c r="T179" s="55">
        <f t="shared" si="34"/>
        <v>-2.9924164787866374</v>
      </c>
      <c r="U179" s="42" t="s">
        <v>177</v>
      </c>
      <c r="V179" s="42" t="s">
        <v>59</v>
      </c>
      <c r="W179" s="42" t="s">
        <v>436</v>
      </c>
      <c r="X179" s="42" t="s">
        <v>477</v>
      </c>
      <c r="Y179" s="66" t="s">
        <v>483</v>
      </c>
    </row>
    <row r="180" spans="1:25" ht="15" x14ac:dyDescent="0.25">
      <c r="A180" s="42">
        <v>2.5299999999999998</v>
      </c>
      <c r="B180" s="42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100</v>
      </c>
      <c r="O180" s="54">
        <f t="shared" si="29"/>
        <v>60.474308300395251</v>
      </c>
      <c r="P180" s="54">
        <f t="shared" si="30"/>
        <v>36.708860759493668</v>
      </c>
      <c r="Q180" s="54">
        <f t="shared" si="31"/>
        <v>63.291139240506325</v>
      </c>
      <c r="R180" s="54">
        <f t="shared" si="32"/>
        <v>39.525691699604749</v>
      </c>
      <c r="S180" s="55">
        <f t="shared" si="33"/>
        <v>-2.8168309401110747</v>
      </c>
      <c r="T180" s="55">
        <f t="shared" si="34"/>
        <v>-2.8168309401110818</v>
      </c>
      <c r="U180" s="42" t="s">
        <v>113</v>
      </c>
      <c r="V180" s="42" t="s">
        <v>57</v>
      </c>
      <c r="W180" s="42" t="s">
        <v>436</v>
      </c>
      <c r="X180" s="42" t="s">
        <v>477</v>
      </c>
      <c r="Y180" s="66" t="s">
        <v>493</v>
      </c>
    </row>
    <row r="181" spans="1:25" s="50" customFormat="1" ht="15" x14ac:dyDescent="0.25">
      <c r="A181" s="42">
        <v>2.76</v>
      </c>
      <c r="B181" s="42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100</v>
      </c>
      <c r="O181" s="54">
        <f t="shared" si="29"/>
        <v>63.768115942028999</v>
      </c>
      <c r="P181" s="54">
        <f t="shared" si="30"/>
        <v>32.432432432432435</v>
      </c>
      <c r="Q181" s="54">
        <f t="shared" si="31"/>
        <v>67.567567567567565</v>
      </c>
      <c r="R181" s="54">
        <f t="shared" si="32"/>
        <v>36.231884057971023</v>
      </c>
      <c r="S181" s="55">
        <f t="shared" si="33"/>
        <v>-3.7994516255385662</v>
      </c>
      <c r="T181" s="55">
        <f t="shared" si="34"/>
        <v>-3.7994516255385875</v>
      </c>
      <c r="U181" s="42" t="s">
        <v>60</v>
      </c>
      <c r="V181" s="42" t="s">
        <v>160</v>
      </c>
      <c r="W181" s="42" t="s">
        <v>437</v>
      </c>
      <c r="X181" s="42" t="s">
        <v>477</v>
      </c>
      <c r="Y181" s="66" t="s">
        <v>482</v>
      </c>
    </row>
    <row r="182" spans="1:25" ht="15" x14ac:dyDescent="0.25">
      <c r="A182" s="42">
        <v>2.65</v>
      </c>
      <c r="B182" s="4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100</v>
      </c>
      <c r="O182" s="54">
        <f t="shared" si="29"/>
        <v>62.264150943396231</v>
      </c>
      <c r="P182" s="54">
        <f t="shared" si="30"/>
        <v>33.774834437086092</v>
      </c>
      <c r="Q182" s="54">
        <f t="shared" si="31"/>
        <v>66.225165562913915</v>
      </c>
      <c r="R182" s="54">
        <f t="shared" si="32"/>
        <v>37.735849056603776</v>
      </c>
      <c r="S182" s="55">
        <f t="shared" si="33"/>
        <v>-3.9610146195176839</v>
      </c>
      <c r="T182" s="55">
        <f t="shared" si="34"/>
        <v>-3.9610146195176839</v>
      </c>
      <c r="U182" s="42" t="s">
        <v>157</v>
      </c>
      <c r="V182" s="42" t="s">
        <v>115</v>
      </c>
      <c r="W182" s="42" t="s">
        <v>437</v>
      </c>
      <c r="X182" s="42" t="s">
        <v>477</v>
      </c>
      <c r="Y182" s="66" t="s">
        <v>482</v>
      </c>
    </row>
    <row r="183" spans="1:25" ht="15" x14ac:dyDescent="0.25">
      <c r="A183" s="42">
        <v>2.96</v>
      </c>
      <c r="B183" s="42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100</v>
      </c>
      <c r="O183" s="54">
        <f t="shared" si="29"/>
        <v>66.21621621621621</v>
      </c>
      <c r="P183" s="54">
        <f t="shared" si="30"/>
        <v>29.577464788732396</v>
      </c>
      <c r="Q183" s="54">
        <f t="shared" si="31"/>
        <v>70.422535211267615</v>
      </c>
      <c r="R183" s="54">
        <f t="shared" si="32"/>
        <v>33.783783783783782</v>
      </c>
      <c r="S183" s="55">
        <f t="shared" si="33"/>
        <v>-4.2063189950514044</v>
      </c>
      <c r="T183" s="55">
        <f t="shared" si="34"/>
        <v>-4.2063189950513866</v>
      </c>
      <c r="U183" s="42" t="s">
        <v>162</v>
      </c>
      <c r="V183" s="42" t="s">
        <v>121</v>
      </c>
      <c r="W183" s="42" t="s">
        <v>437</v>
      </c>
      <c r="X183" s="42" t="s">
        <v>477</v>
      </c>
      <c r="Y183" s="66" t="s">
        <v>494</v>
      </c>
    </row>
    <row r="184" spans="1:25" ht="15" x14ac:dyDescent="0.25">
      <c r="A184" s="42">
        <v>2.85</v>
      </c>
      <c r="B184" s="42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100</v>
      </c>
      <c r="O184" s="54">
        <f t="shared" si="29"/>
        <v>64.912280701754383</v>
      </c>
      <c r="P184" s="54">
        <f t="shared" si="30"/>
        <v>31.03448275862069</v>
      </c>
      <c r="Q184" s="54">
        <f t="shared" si="31"/>
        <v>68.965517241379317</v>
      </c>
      <c r="R184" s="54">
        <f t="shared" si="32"/>
        <v>35.087719298245609</v>
      </c>
      <c r="S184" s="55">
        <f t="shared" si="33"/>
        <v>-4.0532365396249332</v>
      </c>
      <c r="T184" s="55">
        <f t="shared" si="34"/>
        <v>-4.053236539624919</v>
      </c>
      <c r="U184" s="42" t="s">
        <v>118</v>
      </c>
      <c r="V184" s="42" t="s">
        <v>163</v>
      </c>
      <c r="W184" s="42" t="s">
        <v>437</v>
      </c>
      <c r="X184" s="42" t="s">
        <v>477</v>
      </c>
      <c r="Y184" s="66" t="s">
        <v>479</v>
      </c>
    </row>
    <row r="185" spans="1:25" ht="15" x14ac:dyDescent="0.25">
      <c r="A185" s="42">
        <v>1.79</v>
      </c>
      <c r="B185" s="42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100</v>
      </c>
      <c r="O185" s="54">
        <f t="shared" si="29"/>
        <v>44.134078212290497</v>
      </c>
      <c r="P185" s="54">
        <f t="shared" si="30"/>
        <v>51.690821256038639</v>
      </c>
      <c r="Q185" s="54">
        <f t="shared" si="31"/>
        <v>48.309178743961354</v>
      </c>
      <c r="R185" s="54">
        <f t="shared" si="32"/>
        <v>55.865921787709496</v>
      </c>
      <c r="S185" s="55">
        <f t="shared" si="33"/>
        <v>-4.1751005316708572</v>
      </c>
      <c r="T185" s="55">
        <f t="shared" si="34"/>
        <v>-4.1751005316708572</v>
      </c>
      <c r="U185" s="42" t="s">
        <v>130</v>
      </c>
      <c r="V185" s="42" t="s">
        <v>167</v>
      </c>
      <c r="W185" s="42" t="s">
        <v>442</v>
      </c>
      <c r="X185" s="42" t="s">
        <v>477</v>
      </c>
      <c r="Y185" s="66" t="s">
        <v>479</v>
      </c>
    </row>
    <row r="186" spans="1:25" s="64" customFormat="1" ht="15" x14ac:dyDescent="0.25">
      <c r="A186" s="57">
        <v>1.96</v>
      </c>
      <c r="B186" s="57">
        <v>1.89</v>
      </c>
      <c r="C186" s="58">
        <f t="shared" si="26"/>
        <v>3.9304610733182255E-2</v>
      </c>
      <c r="D186" s="59">
        <f>IF(OR($A186="",$B186=""),"",A186*'MPTO_working_2-way'!$G185)</f>
        <v>2.0370370370370372</v>
      </c>
      <c r="E186" s="61">
        <f>IF(OR($A186="",$B186=""),"",B186*'MPTO_working_2-way'!$G185)</f>
        <v>1.9642857142857144</v>
      </c>
      <c r="F186" s="59">
        <f>IF(OR($A186="",$B186=""),"",'MPTO_working_2-way'!D185)</f>
        <v>2.0385208012326657</v>
      </c>
      <c r="G186" s="61">
        <f>IF(OR($A186="",$B186=""),"",'MPTO_working_2-way'!E185)</f>
        <v>1.9629080118694364</v>
      </c>
      <c r="H186" s="59">
        <f>IF(OR($A186="",$B186=""),"",'OddsRatio_working_2-way'!M185)</f>
        <v>2.0385815737789974</v>
      </c>
      <c r="I186" s="59">
        <f>IF(OR($A186="",$B186=""),"",'OddsRatio_working_2-way'!N185)</f>
        <v>1.9628516673576117</v>
      </c>
      <c r="J186" s="59">
        <f>IF('Log_working_2-way'!$D185="","",A186^('Log_working_2-way'!$D185))</f>
        <v>2.0392611823308071</v>
      </c>
      <c r="K186" s="61">
        <f>IF('Log_working_2-way'!$D185="","",B186^('Log_working_2-way'!$D185))</f>
        <v>1.9622220256096747</v>
      </c>
      <c r="L186" s="72">
        <f t="shared" si="27"/>
        <v>0.49090909090909085</v>
      </c>
      <c r="M186" s="72">
        <f t="shared" si="28"/>
        <v>0.50909090909090904</v>
      </c>
      <c r="N186" s="73">
        <v>100</v>
      </c>
      <c r="O186" s="73">
        <f t="shared" si="29"/>
        <v>48.979591836734699</v>
      </c>
      <c r="P186" s="73">
        <f t="shared" si="30"/>
        <v>47.089947089947096</v>
      </c>
      <c r="Q186" s="73">
        <f t="shared" si="31"/>
        <v>52.910052910052919</v>
      </c>
      <c r="R186" s="73">
        <f t="shared" si="32"/>
        <v>51.020408163265309</v>
      </c>
      <c r="S186" s="74">
        <f t="shared" si="33"/>
        <v>-3.9304610733182201</v>
      </c>
      <c r="T186" s="74">
        <f t="shared" si="34"/>
        <v>-3.930461073318213</v>
      </c>
      <c r="U186" s="57" t="s">
        <v>126</v>
      </c>
      <c r="V186" s="57" t="s">
        <v>65</v>
      </c>
      <c r="W186" s="57" t="s">
        <v>442</v>
      </c>
      <c r="X186" s="57" t="s">
        <v>477</v>
      </c>
      <c r="Y186" s="75" t="s">
        <v>484</v>
      </c>
    </row>
    <row r="187" spans="1:25" ht="15" x14ac:dyDescent="0.25">
      <c r="A187">
        <v>2.2000000000000002</v>
      </c>
      <c r="B187">
        <v>1.74</v>
      </c>
      <c r="C187" s="43">
        <f t="shared" si="26"/>
        <v>2.925809822361547E-2</v>
      </c>
      <c r="D187" s="44">
        <f>IF(OR($A187="",$B187=""),"",A187*'MPTO_working_2-way'!$G186)</f>
        <v>2.264367816091954</v>
      </c>
      <c r="E187" s="46">
        <f>IF(OR($A187="",$B187=""),"",B187*'MPTO_working_2-way'!$G186)</f>
        <v>1.790909090909091</v>
      </c>
      <c r="F187" s="44">
        <f>IF(OR($A187="",$B187=""),"",'MPTO_working_2-way'!D186)</f>
        <v>2.2731591448931119</v>
      </c>
      <c r="G187" s="46">
        <f>IF(OR($A187="",$B187=""),"",'MPTO_working_2-way'!E186)</f>
        <v>1.78544776119403</v>
      </c>
      <c r="H187" s="44">
        <f>IF(OR($A187="",$B187=""),"",'OddsRatio_working_2-way'!M186)</f>
        <v>2.2734290799340271</v>
      </c>
      <c r="I187" s="44">
        <f>IF(OR($A187="",$B187=""),"",'OddsRatio_working_2-way'!N186)</f>
        <v>1.7852812659593167</v>
      </c>
      <c r="J187" s="44">
        <f>IF('Log_working_2-way'!$D186="","",A187^('Log_working_2-way'!$D186))</f>
        <v>2.2774497365044657</v>
      </c>
      <c r="K187" s="46">
        <f>IF('Log_working_2-way'!$D186="","",B187^('Log_working_2-way'!$D186))</f>
        <v>1.7828096647750074</v>
      </c>
      <c r="L187" s="53">
        <f t="shared" ref="L187:L250" si="35">(1/D187)</f>
        <v>0.44162436548223349</v>
      </c>
      <c r="M187" s="53">
        <f t="shared" ref="M187:M250" si="36">(1/E187)</f>
        <v>0.55837563451776651</v>
      </c>
      <c r="N187" s="54">
        <v>100</v>
      </c>
      <c r="O187" s="54">
        <f t="shared" ref="O187:O250" si="37">(1/A187)*((N187*A187)-N187)</f>
        <v>54.545454545454554</v>
      </c>
      <c r="P187" s="54">
        <f t="shared" ref="P187:P250" si="38">(1/B187)*((N187*B187)-N187)</f>
        <v>42.528735632183903</v>
      </c>
      <c r="Q187" s="54">
        <f t="shared" ref="Q187:Q250" si="39">(1/B187)*N187</f>
        <v>57.47126436781609</v>
      </c>
      <c r="R187" s="54">
        <f t="shared" ref="R187:R250" si="40">(1/A187)*N187</f>
        <v>45.454545454545453</v>
      </c>
      <c r="S187" s="55">
        <f t="shared" ref="S187:S250" si="41">O187-Q187</f>
        <v>-2.9258098223615363</v>
      </c>
      <c r="T187" s="55">
        <f t="shared" ref="T187:T250" si="42">P187-R187</f>
        <v>-2.9258098223615505</v>
      </c>
      <c r="U187" t="s">
        <v>262</v>
      </c>
      <c r="V187" t="s">
        <v>388</v>
      </c>
      <c r="W187" t="s">
        <v>230</v>
      </c>
      <c r="X187" t="s">
        <v>526</v>
      </c>
      <c r="Y187" s="66"/>
    </row>
    <row r="188" spans="1:25" s="50" customFormat="1" ht="15" x14ac:dyDescent="0.25">
      <c r="A188">
        <v>2.1</v>
      </c>
      <c r="B188">
        <v>1.79</v>
      </c>
      <c r="C188" s="43">
        <f t="shared" si="26"/>
        <v>3.4849694067571102E-2</v>
      </c>
      <c r="D188" s="44">
        <f>IF(OR($A188="",$B188=""),"",A188*'MPTO_working_2-way'!$G187)</f>
        <v>2.1731843575418992</v>
      </c>
      <c r="E188" s="46">
        <f>IF(OR($A188="",$B188=""),"",B188*'MPTO_working_2-way'!$G187)</f>
        <v>1.8523809523809522</v>
      </c>
      <c r="F188" s="44">
        <f>IF(OR($A188="",$B188=""),"",'MPTO_working_2-way'!D187)</f>
        <v>2.1797622499275153</v>
      </c>
      <c r="G188" s="46">
        <f>IF(OR($A188="",$B188=""),"",'MPTO_working_2-way'!E187)</f>
        <v>1.8476284099287292</v>
      </c>
      <c r="H188" s="44">
        <f>IF(OR($A188="",$B188=""),"",'OddsRatio_working_2-way'!M187)</f>
        <v>2.1800021454603971</v>
      </c>
      <c r="I188" s="44">
        <f>IF(OR($A188="",$B188=""),"",'OddsRatio_working_2-way'!N187)</f>
        <v>1.8474560862851939</v>
      </c>
      <c r="J188" s="44">
        <f>IF('Log_working_2-way'!$D187="","",A188^('Log_working_2-way'!$D187))</f>
        <v>2.1830172065936067</v>
      </c>
      <c r="K188" s="46">
        <f>IF('Log_working_2-way'!$D187="","",B188^('Log_working_2-way'!$D187))</f>
        <v>1.8452962428833544</v>
      </c>
      <c r="L188" s="53">
        <f t="shared" si="35"/>
        <v>0.46015424164524427</v>
      </c>
      <c r="M188" s="53">
        <f t="shared" si="36"/>
        <v>0.53984575835475579</v>
      </c>
      <c r="N188" s="54">
        <v>100</v>
      </c>
      <c r="O188" s="54">
        <f t="shared" si="37"/>
        <v>52.38095238095238</v>
      </c>
      <c r="P188" s="54">
        <f t="shared" si="38"/>
        <v>44.134078212290497</v>
      </c>
      <c r="Q188" s="54">
        <f t="shared" si="39"/>
        <v>55.865921787709496</v>
      </c>
      <c r="R188" s="54">
        <f t="shared" si="40"/>
        <v>47.619047619047613</v>
      </c>
      <c r="S188" s="55">
        <f t="shared" si="41"/>
        <v>-3.4849694067571164</v>
      </c>
      <c r="T188" s="55">
        <f t="shared" si="42"/>
        <v>-3.4849694067571164</v>
      </c>
      <c r="U188" t="s">
        <v>274</v>
      </c>
      <c r="V188" t="s">
        <v>242</v>
      </c>
      <c r="W188" t="s">
        <v>231</v>
      </c>
      <c r="X188" t="s">
        <v>526</v>
      </c>
      <c r="Y188" s="66"/>
    </row>
    <row r="189" spans="1:25" s="50" customFormat="1" ht="15" x14ac:dyDescent="0.25">
      <c r="A189">
        <v>1.65</v>
      </c>
      <c r="B189">
        <v>2.34</v>
      </c>
      <c r="C189" s="43">
        <f t="shared" si="26"/>
        <v>3.3411033411033575E-2</v>
      </c>
      <c r="D189" s="44">
        <f>IF(OR($A189="",$B189=""),"",A189*'MPTO_working_2-way'!$G188)</f>
        <v>1.7051282051282053</v>
      </c>
      <c r="E189" s="46">
        <f>IF(OR($A189="",$B189=""),"",B189*'MPTO_working_2-way'!$G188)</f>
        <v>2.4181818181818184</v>
      </c>
      <c r="F189" s="44">
        <f>IF(OR($A189="",$B189=""),"",'MPTO_working_2-way'!D188)</f>
        <v>1.6967699406723797</v>
      </c>
      <c r="G189" s="46">
        <f>IF(OR($A189="",$B189=""),"",'MPTO_working_2-way'!E188)</f>
        <v>2.4351939451277205</v>
      </c>
      <c r="H189" s="44">
        <f>IF(OR($A189="",$B189=""),"",'OddsRatio_working_2-way'!M188)</f>
        <v>1.6964729907653791</v>
      </c>
      <c r="I189" s="44">
        <f>IF(OR($A189="",$B189=""),"",'OddsRatio_working_2-way'!N188)</f>
        <v>2.4358058578855508</v>
      </c>
      <c r="J189" s="44">
        <f>IF('Log_working_2-way'!$D188="","",A189^('Log_working_2-way'!$D188))</f>
        <v>1.6926770755893317</v>
      </c>
      <c r="K189" s="46">
        <f>IF('Log_working_2-way'!$D188="","",B189^('Log_working_2-way'!$D188))</f>
        <v>2.4436741668534787</v>
      </c>
      <c r="L189" s="53">
        <f t="shared" si="35"/>
        <v>0.5864661654135338</v>
      </c>
      <c r="M189" s="53">
        <f t="shared" si="36"/>
        <v>0.41353383458646614</v>
      </c>
      <c r="N189" s="54">
        <v>100</v>
      </c>
      <c r="O189" s="54">
        <f t="shared" si="37"/>
        <v>39.393939393939398</v>
      </c>
      <c r="P189" s="54">
        <f t="shared" si="38"/>
        <v>57.264957264957268</v>
      </c>
      <c r="Q189" s="54">
        <f t="shared" si="39"/>
        <v>42.73504273504274</v>
      </c>
      <c r="R189" s="54">
        <f t="shared" si="40"/>
        <v>60.606060606060609</v>
      </c>
      <c r="S189" s="55">
        <f t="shared" si="41"/>
        <v>-3.3411033411033415</v>
      </c>
      <c r="T189" s="55">
        <f t="shared" si="42"/>
        <v>-3.3411033411033415</v>
      </c>
      <c r="U189" t="s">
        <v>226</v>
      </c>
      <c r="V189" t="s">
        <v>243</v>
      </c>
      <c r="W189" t="s">
        <v>231</v>
      </c>
      <c r="X189" t="s">
        <v>526</v>
      </c>
      <c r="Y189" s="66"/>
    </row>
    <row r="190" spans="1:25" s="50" customFormat="1" ht="15" x14ac:dyDescent="0.25">
      <c r="A190">
        <v>2.0499999999999998</v>
      </c>
      <c r="B190">
        <v>1.86</v>
      </c>
      <c r="C190" s="43">
        <f t="shared" si="26"/>
        <v>2.5439286650930981E-2</v>
      </c>
      <c r="D190" s="44">
        <f>IF(OR($A190="",$B190=""),"",A190*'MPTO_working_2-way'!$G189)</f>
        <v>2.1021505376344085</v>
      </c>
      <c r="E190" s="46">
        <f>IF(OR($A190="",$B190=""),"",B190*'MPTO_working_2-way'!$G189)</f>
        <v>1.9073170731707316</v>
      </c>
      <c r="F190" s="44">
        <f>IF(OR($A190="",$B190=""),"",'MPTO_working_2-way'!D189)</f>
        <v>2.1048854540436102</v>
      </c>
      <c r="G190" s="46">
        <f>IF(OR($A190="",$B190=""),"",'MPTO_working_2-way'!E189)</f>
        <v>1.905071196602548</v>
      </c>
      <c r="H190" s="44">
        <f>IF(OR($A190="",$B190=""),"",'OddsRatio_working_2-way'!M189)</f>
        <v>2.1049571179725204</v>
      </c>
      <c r="I190" s="44">
        <f>IF(OR($A190="",$B190=""),"",'OddsRatio_working_2-way'!N189)</f>
        <v>1.9050124966251125</v>
      </c>
      <c r="J190" s="44">
        <f>IF('Log_working_2-way'!$D189="","",A190^('Log_working_2-way'!$D189))</f>
        <v>2.1061965618695773</v>
      </c>
      <c r="K190" s="46">
        <f>IF('Log_working_2-way'!$D189="","",B190^('Log_working_2-way'!$D189))</f>
        <v>1.9039984704977753</v>
      </c>
      <c r="L190" s="53">
        <f t="shared" si="35"/>
        <v>0.47570332480818417</v>
      </c>
      <c r="M190" s="53">
        <f t="shared" si="36"/>
        <v>0.52429667519181589</v>
      </c>
      <c r="N190" s="54">
        <v>100</v>
      </c>
      <c r="O190" s="54">
        <f t="shared" si="37"/>
        <v>51.219512195121943</v>
      </c>
      <c r="P190" s="54">
        <f t="shared" si="38"/>
        <v>46.236559139784944</v>
      </c>
      <c r="Q190" s="54">
        <f t="shared" si="39"/>
        <v>53.763440860215049</v>
      </c>
      <c r="R190" s="54">
        <f t="shared" si="40"/>
        <v>48.780487804878057</v>
      </c>
      <c r="S190" s="55">
        <f t="shared" si="41"/>
        <v>-2.5439286650931052</v>
      </c>
      <c r="T190" s="55">
        <f t="shared" si="42"/>
        <v>-2.5439286650931123</v>
      </c>
      <c r="U190" t="s">
        <v>38</v>
      </c>
      <c r="V190" t="s">
        <v>134</v>
      </c>
      <c r="W190" t="s">
        <v>443</v>
      </c>
      <c r="X190" t="s">
        <v>526</v>
      </c>
      <c r="Y190" s="66"/>
    </row>
    <row r="191" spans="1:25" ht="15" x14ac:dyDescent="0.25">
      <c r="A191">
        <v>2.11</v>
      </c>
      <c r="B191">
        <v>1.8</v>
      </c>
      <c r="C191" s="43">
        <f t="shared" si="26"/>
        <v>2.9489204844655115E-2</v>
      </c>
      <c r="D191" s="44">
        <f>IF(OR($A191="",$B191=""),"",A191*'MPTO_working_2-way'!$G190)</f>
        <v>2.1722222222222221</v>
      </c>
      <c r="E191" s="46">
        <f>IF(OR($A191="",$B191=""),"",B191*'MPTO_working_2-way'!$G190)</f>
        <v>1.8530805687203793</v>
      </c>
      <c r="F191" s="44">
        <f>IF(OR($A191="",$B191=""),"",'MPTO_working_2-way'!D190)</f>
        <v>2.1777522935779814</v>
      </c>
      <c r="G191" s="46">
        <f>IF(OR($A191="",$B191=""),"",'MPTO_working_2-way'!E190)</f>
        <v>1.8490749756572542</v>
      </c>
      <c r="H191" s="44">
        <f>IF(OR($A191="",$B191=""),"",'OddsRatio_working_2-way'!M190)</f>
        <v>2.1779218989389744</v>
      </c>
      <c r="I191" s="44">
        <f>IF(OR($A191="",$B191=""),"",'OddsRatio_working_2-way'!N190)</f>
        <v>1.8489527199560174</v>
      </c>
      <c r="J191" s="44">
        <f>IF('Log_working_2-way'!$D190="","",A191^('Log_working_2-way'!$D190))</f>
        <v>2.1804431814833727</v>
      </c>
      <c r="K191" s="46">
        <f>IF('Log_working_2-way'!$D190="","",B191^('Log_working_2-way'!$D190))</f>
        <v>1.847139460573918</v>
      </c>
      <c r="L191" s="53">
        <f t="shared" si="35"/>
        <v>0.46035805626598469</v>
      </c>
      <c r="M191" s="53">
        <f t="shared" si="36"/>
        <v>0.53964194373401531</v>
      </c>
      <c r="N191" s="54">
        <v>100</v>
      </c>
      <c r="O191" s="54">
        <f t="shared" si="37"/>
        <v>52.606635071090047</v>
      </c>
      <c r="P191" s="54">
        <f t="shared" si="38"/>
        <v>44.444444444444443</v>
      </c>
      <c r="Q191" s="54">
        <f t="shared" si="39"/>
        <v>55.555555555555557</v>
      </c>
      <c r="R191" s="54">
        <f t="shared" si="40"/>
        <v>47.393364928909953</v>
      </c>
      <c r="S191" s="55">
        <f t="shared" si="41"/>
        <v>-2.9489204844655106</v>
      </c>
      <c r="T191" s="55">
        <f t="shared" si="42"/>
        <v>-2.9489204844655106</v>
      </c>
      <c r="U191" t="s">
        <v>404</v>
      </c>
      <c r="V191" t="s">
        <v>321</v>
      </c>
      <c r="W191" t="s">
        <v>440</v>
      </c>
      <c r="X191" t="s">
        <v>526</v>
      </c>
      <c r="Y191" s="66"/>
    </row>
    <row r="192" spans="1:25" s="50" customFormat="1" ht="15" x14ac:dyDescent="0.25">
      <c r="A192">
        <v>1.76</v>
      </c>
      <c r="B192">
        <v>2.14</v>
      </c>
      <c r="C192" s="43">
        <f t="shared" si="26"/>
        <v>3.5471537807986397E-2</v>
      </c>
      <c r="D192" s="44">
        <f>IF(OR($A192="",$B192=""),"",A192*'MPTO_working_2-way'!$G191)</f>
        <v>1.8224299065420562</v>
      </c>
      <c r="E192" s="46">
        <f>IF(OR($A192="",$B192=""),"",B192*'MPTO_working_2-way'!$G191)</f>
        <v>2.2159090909090908</v>
      </c>
      <c r="F192" s="44">
        <f>IF(OR($A192="",$B192=""),"",'MPTO_working_2-way'!D191)</f>
        <v>1.8167084699980707</v>
      </c>
      <c r="G192" s="46">
        <f>IF(OR($A192="",$B192=""),"",'MPTO_working_2-way'!E191)</f>
        <v>2.2244271202456889</v>
      </c>
      <c r="H192" s="44">
        <f>IF(OR($A192="",$B192=""),"",'OddsRatio_working_2-way'!M191)</f>
        <v>1.8164965809277254</v>
      </c>
      <c r="I192" s="44">
        <f>IF(OR($A192="",$B192=""),"",'OddsRatio_working_2-way'!N191)</f>
        <v>2.2247448713915889</v>
      </c>
      <c r="J192" s="44">
        <f>IF('Log_working_2-way'!$D191="","",A192^('Log_working_2-way'!$D191))</f>
        <v>1.8138959157983681</v>
      </c>
      <c r="K192" s="46">
        <f>IF('Log_working_2-way'!$D191="","",B192^('Log_working_2-way'!$D191))</f>
        <v>2.2286583340561452</v>
      </c>
      <c r="L192" s="53">
        <f t="shared" si="35"/>
        <v>0.54871794871794866</v>
      </c>
      <c r="M192" s="53">
        <f t="shared" si="36"/>
        <v>0.45128205128205129</v>
      </c>
      <c r="N192" s="54">
        <v>100</v>
      </c>
      <c r="O192" s="54">
        <f t="shared" si="37"/>
        <v>43.181818181818187</v>
      </c>
      <c r="P192" s="54">
        <f t="shared" si="38"/>
        <v>53.271028037383175</v>
      </c>
      <c r="Q192" s="54">
        <f t="shared" si="39"/>
        <v>46.728971962616825</v>
      </c>
      <c r="R192" s="54">
        <f t="shared" si="40"/>
        <v>56.81818181818182</v>
      </c>
      <c r="S192" s="55">
        <f t="shared" si="41"/>
        <v>-3.547153780798638</v>
      </c>
      <c r="T192" s="55">
        <f t="shared" si="42"/>
        <v>-3.5471537807986451</v>
      </c>
      <c r="U192" t="s">
        <v>424</v>
      </c>
      <c r="V192" t="s">
        <v>363</v>
      </c>
      <c r="W192" t="s">
        <v>448</v>
      </c>
      <c r="X192" t="s">
        <v>526</v>
      </c>
      <c r="Y192" s="66"/>
    </row>
    <row r="193" spans="1:25" ht="15" x14ac:dyDescent="0.25">
      <c r="A193">
        <v>2.04</v>
      </c>
      <c r="B193">
        <v>1.81</v>
      </c>
      <c r="C193" s="43">
        <f t="shared" si="26"/>
        <v>4.2682266276676373E-2</v>
      </c>
      <c r="D193" s="44">
        <f>IF(OR($A193="",$B193=""),"",A193*'MPTO_working_2-way'!$G192)</f>
        <v>2.1270718232044197</v>
      </c>
      <c r="E193" s="46">
        <f>IF(OR($A193="",$B193=""),"",B193*'MPTO_working_2-way'!$G192)</f>
        <v>1.8872549019607843</v>
      </c>
      <c r="F193" s="44">
        <f>IF(OR($A193="",$B193=""),"",'MPTO_working_2-way'!D192)</f>
        <v>2.1328558225508316</v>
      </c>
      <c r="G193" s="46">
        <f>IF(OR($A193="",$B193=""),"",'MPTO_working_2-way'!E192)</f>
        <v>1.8827248623291861</v>
      </c>
      <c r="H193" s="44">
        <f>IF(OR($A193="",$B193=""),"",'OddsRatio_working_2-way'!M192)</f>
        <v>2.1331154474650633</v>
      </c>
      <c r="I193" s="44">
        <f>IF(OR($A193="",$B193=""),"",'OddsRatio_working_2-way'!N192)</f>
        <v>1.8825226081218283</v>
      </c>
      <c r="J193" s="44">
        <f>IF('Log_working_2-way'!$D192="","",A193^('Log_working_2-way'!$D192))</f>
        <v>2.1357821160163764</v>
      </c>
      <c r="K193" s="46">
        <f>IF('Log_working_2-way'!$D192="","",B193^('Log_working_2-way'!$D192))</f>
        <v>1.8804505599252526</v>
      </c>
      <c r="L193" s="53">
        <f t="shared" si="35"/>
        <v>0.47012987012987018</v>
      </c>
      <c r="M193" s="53">
        <f t="shared" si="36"/>
        <v>0.52987012987012994</v>
      </c>
      <c r="N193" s="54">
        <v>100</v>
      </c>
      <c r="O193" s="54">
        <f t="shared" si="37"/>
        <v>50.980392156862742</v>
      </c>
      <c r="P193" s="54">
        <f t="shared" si="38"/>
        <v>44.751381215469614</v>
      </c>
      <c r="Q193" s="54">
        <f t="shared" si="39"/>
        <v>55.248618784530393</v>
      </c>
      <c r="R193" s="54">
        <f t="shared" si="40"/>
        <v>49.019607843137251</v>
      </c>
      <c r="S193" s="55">
        <f t="shared" si="41"/>
        <v>-4.2682266276676515</v>
      </c>
      <c r="T193" s="55">
        <f t="shared" si="42"/>
        <v>-4.2682266276676373</v>
      </c>
      <c r="U193" t="s">
        <v>505</v>
      </c>
      <c r="V193" t="s">
        <v>521</v>
      </c>
      <c r="W193" t="s">
        <v>508</v>
      </c>
      <c r="X193" t="s">
        <v>526</v>
      </c>
      <c r="Y193" s="66"/>
    </row>
    <row r="194" spans="1:25" ht="15" x14ac:dyDescent="0.25">
      <c r="A194">
        <v>3.32</v>
      </c>
      <c r="B194">
        <v>1.36</v>
      </c>
      <c r="C194" s="43">
        <f t="shared" si="26"/>
        <v>3.649893692416728E-2</v>
      </c>
      <c r="D194" s="44">
        <f>IF(OR($A194="",$B194=""),"",A194*'MPTO_working_2-way'!$G193)</f>
        <v>3.4411764705882351</v>
      </c>
      <c r="E194" s="46">
        <f>IF(OR($A194="",$B194=""),"",B194*'MPTO_working_2-way'!$G193)</f>
        <v>1.4096385542168677</v>
      </c>
      <c r="F194" s="44">
        <f>IF(OR($A194="",$B194=""),"",'MPTO_working_2-way'!D193)</f>
        <v>3.5341264871634315</v>
      </c>
      <c r="G194" s="46">
        <f>IF(OR($A194="",$B194=""),"",'MPTO_working_2-way'!E193)</f>
        <v>1.3946132937978752</v>
      </c>
      <c r="H194" s="44">
        <f>IF(OR($A194="",$B194=""),"",'OddsRatio_working_2-way'!M193)</f>
        <v>3.5385910352879693</v>
      </c>
      <c r="I194" s="44">
        <f>IF(OR($A194="",$B194=""),"",'OddsRatio_working_2-way'!N193)</f>
        <v>1.3939192985791682</v>
      </c>
      <c r="J194" s="44">
        <f>IF('Log_working_2-way'!$D193="","",A194^('Log_working_2-way'!$D193))</f>
        <v>3.5842770184927342</v>
      </c>
      <c r="K194" s="46">
        <f>IF('Log_working_2-way'!$D193="","",B194^('Log_working_2-way'!$D193))</f>
        <v>1.3869554203525303</v>
      </c>
      <c r="L194" s="53">
        <f t="shared" si="35"/>
        <v>0.29059829059829062</v>
      </c>
      <c r="M194" s="53">
        <f t="shared" si="36"/>
        <v>0.70940170940170932</v>
      </c>
      <c r="N194" s="54">
        <v>100</v>
      </c>
      <c r="O194" s="54">
        <f t="shared" si="37"/>
        <v>69.879518072289159</v>
      </c>
      <c r="P194" s="54">
        <f t="shared" si="38"/>
        <v>26.470588235294116</v>
      </c>
      <c r="Q194" s="54">
        <f t="shared" si="39"/>
        <v>73.52941176470587</v>
      </c>
      <c r="R194" s="54">
        <f t="shared" si="40"/>
        <v>30.120481927710845</v>
      </c>
      <c r="S194" s="55">
        <f t="shared" si="41"/>
        <v>-3.6498936924167111</v>
      </c>
      <c r="T194" s="55">
        <f t="shared" si="42"/>
        <v>-3.6498936924167289</v>
      </c>
      <c r="U194" t="s">
        <v>163</v>
      </c>
      <c r="V194" t="s">
        <v>157</v>
      </c>
      <c r="W194" t="s">
        <v>437</v>
      </c>
      <c r="X194" t="s">
        <v>526</v>
      </c>
      <c r="Y194" s="66"/>
    </row>
    <row r="195" spans="1:25" ht="15" x14ac:dyDescent="0.25">
      <c r="A195">
        <v>1.85</v>
      </c>
      <c r="B195">
        <v>1.89</v>
      </c>
      <c r="C195" s="43">
        <f t="shared" ref="C195:C258" si="43">IF(OR($A195="",$B195=""),"",(1/A195)+(1/B195)-1)</f>
        <v>6.9641069641069642E-2</v>
      </c>
      <c r="D195" s="44">
        <f>IF(OR($A195="",$B195=""),"",A195*'MPTO_working_2-way'!$G194)</f>
        <v>1.9788359788359788</v>
      </c>
      <c r="E195" s="46">
        <f>IF(OR($A195="",$B195=""),"",B195*'MPTO_working_2-way'!$G194)</f>
        <v>2.0216216216216214</v>
      </c>
      <c r="F195" s="44">
        <f>IF(OR($A195="",$B195=""),"",'MPTO_working_2-way'!D194)</f>
        <v>1.9773787643150007</v>
      </c>
      <c r="G195" s="46">
        <f>IF(OR($A195="",$B195=""),"",'MPTO_working_2-way'!E194)</f>
        <v>2.0231447996528282</v>
      </c>
      <c r="H195" s="44">
        <f>IF(OR($A195="",$B195=""),"",'OddsRatio_working_2-way'!M194)</f>
        <v>1.9772697579354854</v>
      </c>
      <c r="I195" s="44">
        <f>IF(OR($A195="",$B195=""),"",'OddsRatio_working_2-way'!N194)</f>
        <v>2.0232589230148013</v>
      </c>
      <c r="J195" s="44">
        <f>IF('Log_working_2-way'!$D194="","",A195^('Log_working_2-way'!$D194))</f>
        <v>1.9765858813629729</v>
      </c>
      <c r="K195" s="46">
        <f>IF('Log_working_2-way'!$D194="","",B195^('Log_working_2-way'!$D194))</f>
        <v>2.0239754834385688</v>
      </c>
      <c r="L195" s="53">
        <f t="shared" si="35"/>
        <v>0.50534759358288772</v>
      </c>
      <c r="M195" s="53">
        <f t="shared" si="36"/>
        <v>0.49465240641711233</v>
      </c>
      <c r="N195" s="54">
        <v>100</v>
      </c>
      <c r="O195" s="54">
        <f t="shared" si="37"/>
        <v>45.945945945945937</v>
      </c>
      <c r="P195" s="54">
        <f t="shared" si="38"/>
        <v>47.089947089947096</v>
      </c>
      <c r="Q195" s="54">
        <f t="shared" si="39"/>
        <v>52.910052910052919</v>
      </c>
      <c r="R195" s="54">
        <f t="shared" si="40"/>
        <v>54.054054054054049</v>
      </c>
      <c r="S195" s="55">
        <f t="shared" si="41"/>
        <v>-6.9641069641069819</v>
      </c>
      <c r="T195" s="55">
        <f t="shared" si="42"/>
        <v>-6.9641069641069535</v>
      </c>
      <c r="U195" t="s">
        <v>64</v>
      </c>
      <c r="V195" t="s">
        <v>164</v>
      </c>
      <c r="W195" t="s">
        <v>442</v>
      </c>
      <c r="X195" t="s">
        <v>526</v>
      </c>
      <c r="Y195" s="66"/>
    </row>
    <row r="196" spans="1:25" ht="15" x14ac:dyDescent="0.25">
      <c r="A196">
        <v>1.75</v>
      </c>
      <c r="B196">
        <v>2.1800000000000002</v>
      </c>
      <c r="C196" s="43">
        <f t="shared" si="43"/>
        <v>3.0144167758846541E-2</v>
      </c>
      <c r="D196" s="44">
        <f>IF(OR($A196="",$B196=""),"",A196*'MPTO_working_2-way'!$G195)</f>
        <v>1.8027522935779814</v>
      </c>
      <c r="E196" s="46">
        <f>IF(OR($A196="",$B196=""),"",B196*'MPTO_working_2-way'!$G195)</f>
        <v>2.2457142857142856</v>
      </c>
      <c r="F196" s="44">
        <f>IF(OR($A196="",$B196=""),"",'MPTO_working_2-way'!D195)</f>
        <v>1.797408716136631</v>
      </c>
      <c r="G196" s="46">
        <f>IF(OR($A196="",$B196=""),"",'MPTO_working_2-way'!E195)</f>
        <v>2.2540620384047267</v>
      </c>
      <c r="H196" s="44">
        <f>IF(OR($A196="",$B196=""),"",'OddsRatio_working_2-way'!M195)</f>
        <v>1.797241005179101</v>
      </c>
      <c r="I196" s="44">
        <f>IF(OR($A196="",$B196=""),"",'OddsRatio_working_2-way'!N195)</f>
        <v>2.2543258481484516</v>
      </c>
      <c r="J196" s="44">
        <f>IF('Log_working_2-way'!$D195="","",A196^('Log_working_2-way'!$D195))</f>
        <v>1.7948212842092994</v>
      </c>
      <c r="K196" s="46">
        <f>IF('Log_working_2-way'!$D195="","",B196^('Log_working_2-way'!$D195))</f>
        <v>2.2581444657647705</v>
      </c>
      <c r="L196" s="53">
        <f t="shared" si="35"/>
        <v>0.55470737913486012</v>
      </c>
      <c r="M196" s="53">
        <f t="shared" si="36"/>
        <v>0.44529262086513999</v>
      </c>
      <c r="N196" s="54">
        <v>100</v>
      </c>
      <c r="O196" s="54">
        <f t="shared" si="37"/>
        <v>42.857142857142854</v>
      </c>
      <c r="P196" s="54">
        <f t="shared" si="38"/>
        <v>54.128440366972484</v>
      </c>
      <c r="Q196" s="54">
        <f t="shared" si="39"/>
        <v>45.871559633027523</v>
      </c>
      <c r="R196" s="54">
        <f t="shared" si="40"/>
        <v>57.142857142857139</v>
      </c>
      <c r="S196" s="55">
        <f t="shared" si="41"/>
        <v>-3.0144167758846692</v>
      </c>
      <c r="T196" s="55">
        <f t="shared" si="42"/>
        <v>-3.014416775884655</v>
      </c>
      <c r="U196" t="s">
        <v>391</v>
      </c>
      <c r="V196" t="s">
        <v>260</v>
      </c>
      <c r="W196" t="s">
        <v>230</v>
      </c>
      <c r="X196" t="s">
        <v>527</v>
      </c>
      <c r="Y196" s="66"/>
    </row>
    <row r="197" spans="1:25" ht="15" x14ac:dyDescent="0.25">
      <c r="A197">
        <v>1.38</v>
      </c>
      <c r="B197">
        <v>3.18</v>
      </c>
      <c r="C197" s="43">
        <f t="shared" si="43"/>
        <v>3.9103089964451776E-2</v>
      </c>
      <c r="D197" s="44">
        <f>IF(OR($A197="",$B197=""),"",A197*'MPTO_working_2-way'!$G196)</f>
        <v>1.4339622641509433</v>
      </c>
      <c r="E197" s="46">
        <f>IF(OR($A197="",$B197=""),"",B197*'MPTO_working_2-way'!$G196)</f>
        <v>3.304347826086957</v>
      </c>
      <c r="F197" s="44">
        <f>IF(OR($A197="",$B197=""),"",'MPTO_working_2-way'!D196)</f>
        <v>1.4182664339732403</v>
      </c>
      <c r="G197" s="46">
        <f>IF(OR($A197="",$B197=""),"",'MPTO_working_2-way'!E196)</f>
        <v>3.3908205841446457</v>
      </c>
      <c r="H197" s="44">
        <f>IF(OR($A197="",$B197=""),"",'OddsRatio_working_2-way'!M196)</f>
        <v>1.4175067982745961</v>
      </c>
      <c r="I197" s="44">
        <f>IF(OR($A197="",$B197=""),"",'OddsRatio_working_2-way'!N196)</f>
        <v>3.3951705795753164</v>
      </c>
      <c r="J197" s="44">
        <f>IF('Log_working_2-way'!$D196="","",A197^('Log_working_2-way'!$D196))</f>
        <v>1.4102476869122045</v>
      </c>
      <c r="K197" s="46">
        <f>IF('Log_working_2-way'!$D196="","",B197^('Log_working_2-way'!$D196))</f>
        <v>3.4375518300286032</v>
      </c>
      <c r="L197" s="53">
        <f t="shared" si="35"/>
        <v>0.69736842105263164</v>
      </c>
      <c r="M197" s="53">
        <f t="shared" si="36"/>
        <v>0.30263157894736836</v>
      </c>
      <c r="N197" s="54">
        <v>100</v>
      </c>
      <c r="O197" s="54">
        <f t="shared" si="37"/>
        <v>27.536231884057976</v>
      </c>
      <c r="P197" s="54">
        <f t="shared" si="38"/>
        <v>68.55345911949685</v>
      </c>
      <c r="Q197" s="54">
        <f t="shared" si="39"/>
        <v>31.446540880503143</v>
      </c>
      <c r="R197" s="54">
        <f t="shared" si="40"/>
        <v>72.463768115942045</v>
      </c>
      <c r="S197" s="55">
        <f t="shared" si="41"/>
        <v>-3.9103089964451669</v>
      </c>
      <c r="T197" s="55">
        <f t="shared" si="42"/>
        <v>-3.9103089964451954</v>
      </c>
      <c r="U197" t="s">
        <v>241</v>
      </c>
      <c r="V197" t="s">
        <v>225</v>
      </c>
      <c r="W197" t="s">
        <v>230</v>
      </c>
      <c r="X197" t="s">
        <v>527</v>
      </c>
      <c r="Y197" s="66"/>
    </row>
    <row r="198" spans="1:25" ht="15" x14ac:dyDescent="0.25">
      <c r="A198">
        <v>2.2200000000000002</v>
      </c>
      <c r="B198">
        <v>1.73</v>
      </c>
      <c r="C198" s="43">
        <f t="shared" si="43"/>
        <v>2.8485132531375301E-2</v>
      </c>
      <c r="D198" s="44">
        <f>IF(OR($A198="",$B198=""),"",A198*'MPTO_working_2-way'!$G197)</f>
        <v>2.2832369942196533</v>
      </c>
      <c r="E198" s="46">
        <f>IF(OR($A198="",$B198=""),"",B198*'MPTO_working_2-way'!$G197)</f>
        <v>1.7792792792792793</v>
      </c>
      <c r="F198" s="44">
        <f>IF(OR($A198="",$B198=""),"",'MPTO_working_2-way'!D197)</f>
        <v>2.2924849280725841</v>
      </c>
      <c r="G198" s="46">
        <f>IF(OR($A198="",$B198=""),"",'MPTO_working_2-way'!E197)</f>
        <v>1.7737034129219971</v>
      </c>
      <c r="H198" s="44">
        <f>IF(OR($A198="",$B198=""),"",'OddsRatio_working_2-way'!M197)</f>
        <v>2.2927617246470167</v>
      </c>
      <c r="I198" s="44">
        <f>IF(OR($A198="",$B198=""),"",'OddsRatio_working_2-way'!N197)</f>
        <v>1.7735377532723946</v>
      </c>
      <c r="J198" s="44">
        <f>IF('Log_working_2-way'!$D197="","",A198^('Log_working_2-way'!$D197))</f>
        <v>2.2969907932831721</v>
      </c>
      <c r="K198" s="46">
        <f>IF('Log_working_2-way'!$D197="","",B198^('Log_working_2-way'!$D197))</f>
        <v>1.771015496161394</v>
      </c>
      <c r="L198" s="53">
        <f t="shared" si="35"/>
        <v>0.43797468354430374</v>
      </c>
      <c r="M198" s="53">
        <f t="shared" si="36"/>
        <v>0.5620253164556962</v>
      </c>
      <c r="N198" s="54">
        <v>100</v>
      </c>
      <c r="O198" s="54">
        <f t="shared" si="37"/>
        <v>54.954954954954964</v>
      </c>
      <c r="P198" s="54">
        <f t="shared" si="38"/>
        <v>42.196531791907518</v>
      </c>
      <c r="Q198" s="54">
        <f t="shared" si="39"/>
        <v>57.80346820809249</v>
      </c>
      <c r="R198" s="54">
        <f t="shared" si="40"/>
        <v>45.045045045045043</v>
      </c>
      <c r="S198" s="55">
        <f t="shared" si="41"/>
        <v>-2.8485132531375257</v>
      </c>
      <c r="T198" s="55">
        <f t="shared" si="42"/>
        <v>-2.8485132531375257</v>
      </c>
      <c r="U198" t="s">
        <v>265</v>
      </c>
      <c r="V198" t="s">
        <v>267</v>
      </c>
      <c r="W198" t="s">
        <v>230</v>
      </c>
      <c r="X198" t="s">
        <v>527</v>
      </c>
      <c r="Y198" s="66"/>
    </row>
    <row r="199" spans="1:25" ht="15" x14ac:dyDescent="0.25">
      <c r="A199">
        <v>1.57</v>
      </c>
      <c r="B199">
        <v>2.54</v>
      </c>
      <c r="C199" s="43">
        <f t="shared" si="43"/>
        <v>3.0643462560810519E-2</v>
      </c>
      <c r="D199" s="44">
        <f>IF(OR($A199="",$B199=""),"",A199*'MPTO_working_2-way'!$G198)</f>
        <v>1.6181102362204727</v>
      </c>
      <c r="E199" s="46">
        <f>IF(OR($A199="",$B199=""),"",B199*'MPTO_working_2-way'!$G198)</f>
        <v>2.6178343949044587</v>
      </c>
      <c r="F199" s="44">
        <f>IF(OR($A199="",$B199=""),"",'MPTO_working_2-way'!D198)</f>
        <v>1.6086974061075479</v>
      </c>
      <c r="G199" s="46">
        <f>IF(OR($A199="",$B199=""),"",'MPTO_working_2-way'!E198)</f>
        <v>2.6428524090396981</v>
      </c>
      <c r="H199" s="44">
        <f>IF(OR($A199="",$B199=""),"",'OddsRatio_working_2-way'!M198)</f>
        <v>1.608382996253076</v>
      </c>
      <c r="I199" s="44">
        <f>IF(OR($A199="",$B199=""),"",'OddsRatio_working_2-way'!N198)</f>
        <v>2.6437014284732223</v>
      </c>
      <c r="J199" s="44">
        <f>IF('Log_working_2-way'!$D198="","",A199^('Log_working_2-way'!$D198))</f>
        <v>1.6041043788046649</v>
      </c>
      <c r="K199" s="46">
        <f>IF('Log_working_2-way'!$D198="","",B199^('Log_working_2-way'!$D198))</f>
        <v>2.6553430749478024</v>
      </c>
      <c r="L199" s="53">
        <f t="shared" si="35"/>
        <v>0.61800486618004857</v>
      </c>
      <c r="M199" s="53">
        <f t="shared" si="36"/>
        <v>0.38199513381995132</v>
      </c>
      <c r="N199" s="54">
        <v>100</v>
      </c>
      <c r="O199" s="54">
        <f t="shared" si="37"/>
        <v>36.30573248407643</v>
      </c>
      <c r="P199" s="54">
        <f t="shared" si="38"/>
        <v>60.629921259842511</v>
      </c>
      <c r="Q199" s="54">
        <f t="shared" si="39"/>
        <v>39.370078740157474</v>
      </c>
      <c r="R199" s="54">
        <f t="shared" si="40"/>
        <v>63.694267515923563</v>
      </c>
      <c r="S199" s="55">
        <f t="shared" si="41"/>
        <v>-3.0643462560810448</v>
      </c>
      <c r="T199" s="55">
        <f t="shared" si="42"/>
        <v>-3.0643462560810519</v>
      </c>
      <c r="U199" t="s">
        <v>390</v>
      </c>
      <c r="V199" t="s">
        <v>261</v>
      </c>
      <c r="W199" t="s">
        <v>230</v>
      </c>
      <c r="X199" t="s">
        <v>527</v>
      </c>
      <c r="Y199" s="66"/>
    </row>
    <row r="200" spans="1:25" ht="15" x14ac:dyDescent="0.25">
      <c r="A200">
        <v>1.49</v>
      </c>
      <c r="B200">
        <v>2.76</v>
      </c>
      <c r="C200" s="43">
        <f t="shared" si="43"/>
        <v>3.3459780177025777E-2</v>
      </c>
      <c r="D200" s="44">
        <f>IF(OR($A200="",$B200=""),"",A200*'MPTO_working_2-way'!$G199)</f>
        <v>1.5398550724637683</v>
      </c>
      <c r="E200" s="46">
        <f>IF(OR($A200="",$B200=""),"",B200*'MPTO_working_2-way'!$G199)</f>
        <v>2.852348993288591</v>
      </c>
      <c r="F200" s="44">
        <f>IF(OR($A200="",$B200=""),"",'MPTO_working_2-way'!D199)</f>
        <v>1.5280915576694414</v>
      </c>
      <c r="G200" s="46">
        <f>IF(OR($A200="",$B200=""),"",'MPTO_working_2-way'!E199)</f>
        <v>2.8936110329299192</v>
      </c>
      <c r="H200" s="44">
        <f>IF(OR($A200="",$B200=""),"",'OddsRatio_working_2-way'!M199)</f>
        <v>1.5276448530110862</v>
      </c>
      <c r="I200" s="44">
        <f>IF(OR($A200="",$B200=""),"",'OddsRatio_working_2-way'!N199)</f>
        <v>2.8952141659173716</v>
      </c>
      <c r="J200" s="44">
        <f>IF('Log_working_2-way'!$D199="","",A200^('Log_working_2-way'!$D199))</f>
        <v>1.5222677768974013</v>
      </c>
      <c r="K200" s="46">
        <f>IF('Log_working_2-way'!$D199="","",B200^('Log_working_2-way'!$D199))</f>
        <v>2.9147265909079012</v>
      </c>
      <c r="L200" s="53">
        <f t="shared" si="35"/>
        <v>0.64941176470588224</v>
      </c>
      <c r="M200" s="53">
        <f t="shared" si="36"/>
        <v>0.35058823529411759</v>
      </c>
      <c r="N200" s="54">
        <v>100</v>
      </c>
      <c r="O200" s="54">
        <f t="shared" si="37"/>
        <v>32.885906040268459</v>
      </c>
      <c r="P200" s="54">
        <f t="shared" si="38"/>
        <v>63.768115942028999</v>
      </c>
      <c r="Q200" s="54">
        <f t="shared" si="39"/>
        <v>36.231884057971023</v>
      </c>
      <c r="R200" s="54">
        <f t="shared" si="40"/>
        <v>67.114093959731548</v>
      </c>
      <c r="S200" s="55">
        <f t="shared" si="41"/>
        <v>-3.3459780177025635</v>
      </c>
      <c r="T200" s="55">
        <f t="shared" si="42"/>
        <v>-3.3459780177025493</v>
      </c>
      <c r="U200" t="s">
        <v>270</v>
      </c>
      <c r="V200" t="s">
        <v>263</v>
      </c>
      <c r="W200" t="s">
        <v>230</v>
      </c>
      <c r="X200" t="s">
        <v>527</v>
      </c>
      <c r="Y200" s="66"/>
    </row>
    <row r="201" spans="1:25" ht="15" x14ac:dyDescent="0.25">
      <c r="A201">
        <v>2.06</v>
      </c>
      <c r="B201">
        <v>1.84</v>
      </c>
      <c r="C201" s="43">
        <f t="shared" si="43"/>
        <v>2.891515407344869E-2</v>
      </c>
      <c r="D201" s="44">
        <f>IF(OR($A201="",$B201=""),"",A201*'MPTO_working_2-way'!$G200)</f>
        <v>2.1195652173913042</v>
      </c>
      <c r="E201" s="46">
        <f>IF(OR($A201="",$B201=""),"",B201*'MPTO_working_2-way'!$G200)</f>
        <v>1.8932038834951457</v>
      </c>
      <c r="F201" s="44">
        <f>IF(OR($A201="",$B201=""),"",'MPTO_working_2-way'!D200)</f>
        <v>2.1232354918216445</v>
      </c>
      <c r="G201" s="46">
        <f>IF(OR($A201="",$B201=""),"",'MPTO_working_2-way'!E200)</f>
        <v>1.8902852583283463</v>
      </c>
      <c r="H201" s="44">
        <f>IF(OR($A201="",$B201=""),"",'OddsRatio_working_2-way'!M200)</f>
        <v>2.123345344008138</v>
      </c>
      <c r="I201" s="44">
        <f>IF(OR($A201="",$B201=""),"",'OddsRatio_working_2-way'!N200)</f>
        <v>1.8901981971385247</v>
      </c>
      <c r="J201" s="44">
        <f>IF('Log_working_2-way'!$D200="","",A201^('Log_working_2-way'!$D200))</f>
        <v>2.1250149218724146</v>
      </c>
      <c r="K201" s="46">
        <f>IF('Log_working_2-way'!$D200="","",B201^('Log_working_2-way'!$D200))</f>
        <v>1.8888770989238437</v>
      </c>
      <c r="L201" s="53">
        <f t="shared" si="35"/>
        <v>0.47179487179487184</v>
      </c>
      <c r="M201" s="53">
        <f t="shared" si="36"/>
        <v>0.52820512820512822</v>
      </c>
      <c r="N201" s="54">
        <v>100</v>
      </c>
      <c r="O201" s="54">
        <f t="shared" si="37"/>
        <v>51.456310679611654</v>
      </c>
      <c r="P201" s="54">
        <f t="shared" si="38"/>
        <v>45.652173913043477</v>
      </c>
      <c r="Q201" s="54">
        <f t="shared" si="39"/>
        <v>54.347826086956516</v>
      </c>
      <c r="R201" s="54">
        <f t="shared" si="40"/>
        <v>48.543689320388353</v>
      </c>
      <c r="S201" s="55">
        <f t="shared" si="41"/>
        <v>-2.8915154073448619</v>
      </c>
      <c r="T201" s="55">
        <f t="shared" si="42"/>
        <v>-2.8915154073448761</v>
      </c>
      <c r="U201" t="s">
        <v>394</v>
      </c>
      <c r="V201" t="s">
        <v>229</v>
      </c>
      <c r="W201" t="s">
        <v>231</v>
      </c>
      <c r="X201" t="s">
        <v>527</v>
      </c>
      <c r="Y201" s="66"/>
    </row>
    <row r="202" spans="1:25" ht="15" x14ac:dyDescent="0.25">
      <c r="A202">
        <v>1.98</v>
      </c>
      <c r="B202">
        <v>1.91</v>
      </c>
      <c r="C202" s="43">
        <f t="shared" si="43"/>
        <v>2.861071447458885E-2</v>
      </c>
      <c r="D202" s="44">
        <f>IF(OR($A202="",$B202=""),"",A202*'MPTO_working_2-way'!$G201)</f>
        <v>2.0366492146596857</v>
      </c>
      <c r="E202" s="46">
        <f>IF(OR($A202="",$B202=""),"",B202*'MPTO_working_2-way'!$G201)</f>
        <v>1.9646464646464645</v>
      </c>
      <c r="F202" s="44">
        <f>IF(OR($A202="",$B202=""),"",'MPTO_working_2-way'!D201)</f>
        <v>2.0377175494369308</v>
      </c>
      <c r="G202" s="46">
        <f>IF(OR($A202="",$B202=""),"",'MPTO_working_2-way'!E201)</f>
        <v>1.9636533568721115</v>
      </c>
      <c r="H202" s="44">
        <f>IF(OR($A202="",$B202=""),"",'OddsRatio_working_2-way'!M201)</f>
        <v>2.0377490433255412</v>
      </c>
      <c r="I202" s="44">
        <f>IF(OR($A202="",$B202=""),"",'OddsRatio_working_2-way'!N201)</f>
        <v>1.9636241116594322</v>
      </c>
      <c r="J202" s="44">
        <f>IF('Log_working_2-way'!$D201="","",A202^('Log_working_2-way'!$D201))</f>
        <v>2.0382337672504618</v>
      </c>
      <c r="K202" s="46">
        <f>IF('Log_working_2-way'!$D201="","",B202^('Log_working_2-way'!$D201))</f>
        <v>1.9631742210121639</v>
      </c>
      <c r="L202" s="53">
        <f t="shared" si="35"/>
        <v>0.49100257069408743</v>
      </c>
      <c r="M202" s="53">
        <f t="shared" si="36"/>
        <v>0.50899742930591263</v>
      </c>
      <c r="N202" s="54">
        <v>100</v>
      </c>
      <c r="O202" s="54">
        <f t="shared" si="37"/>
        <v>49.494949494949495</v>
      </c>
      <c r="P202" s="54">
        <f t="shared" si="38"/>
        <v>47.643979057591622</v>
      </c>
      <c r="Q202" s="54">
        <f t="shared" si="39"/>
        <v>52.356020942408378</v>
      </c>
      <c r="R202" s="54">
        <f t="shared" si="40"/>
        <v>50.505050505050505</v>
      </c>
      <c r="S202" s="55">
        <f t="shared" si="41"/>
        <v>-2.8610714474588832</v>
      </c>
      <c r="T202" s="55">
        <f t="shared" si="42"/>
        <v>-2.8610714474588832</v>
      </c>
      <c r="U202" t="s">
        <v>233</v>
      </c>
      <c r="V202" t="s">
        <v>273</v>
      </c>
      <c r="W202" t="s">
        <v>231</v>
      </c>
      <c r="X202" t="s">
        <v>527</v>
      </c>
      <c r="Y202" s="66"/>
    </row>
    <row r="203" spans="1:25" ht="15" x14ac:dyDescent="0.25">
      <c r="A203">
        <v>1.76</v>
      </c>
      <c r="B203">
        <v>2.15</v>
      </c>
      <c r="C203" s="43">
        <f t="shared" si="43"/>
        <v>3.3298097251585723E-2</v>
      </c>
      <c r="D203" s="44">
        <f>IF(OR($A203="",$B203=""),"",A203*'MPTO_working_2-way'!$G202)</f>
        <v>1.8186046511627909</v>
      </c>
      <c r="E203" s="46">
        <f>IF(OR($A203="",$B203=""),"",B203*'MPTO_working_2-way'!$G202)</f>
        <v>2.2215909090909092</v>
      </c>
      <c r="F203" s="44">
        <f>IF(OR($A203="",$B203=""),"",'MPTO_working_2-way'!D202)</f>
        <v>1.8131288931480596</v>
      </c>
      <c r="G203" s="46">
        <f>IF(OR($A203="",$B203=""),"",'MPTO_working_2-way'!E202)</f>
        <v>2.2298173246906305</v>
      </c>
      <c r="H203" s="44">
        <f>IF(OR($A203="",$B203=""),"",'OddsRatio_working_2-way'!M202)</f>
        <v>1.8129388446970602</v>
      </c>
      <c r="I203" s="44">
        <f>IF(OR($A203="",$B203=""),"",'OddsRatio_working_2-way'!N202)</f>
        <v>2.2301048307916052</v>
      </c>
      <c r="J203" s="44">
        <f>IF('Log_working_2-way'!$D202="","",A203^('Log_working_2-way'!$D202))</f>
        <v>1.8104537322239227</v>
      </c>
      <c r="K203" s="46">
        <f>IF('Log_working_2-way'!$D202="","",B203^('Log_working_2-way'!$D202))</f>
        <v>2.2338767288490446</v>
      </c>
      <c r="L203" s="53">
        <f t="shared" si="35"/>
        <v>0.54987212276214825</v>
      </c>
      <c r="M203" s="53">
        <f t="shared" si="36"/>
        <v>0.45012787723785164</v>
      </c>
      <c r="N203" s="54">
        <v>100</v>
      </c>
      <c r="O203" s="54">
        <f t="shared" si="37"/>
        <v>43.181818181818187</v>
      </c>
      <c r="P203" s="54">
        <f t="shared" si="38"/>
        <v>53.488372093023258</v>
      </c>
      <c r="Q203" s="54">
        <f t="shared" si="39"/>
        <v>46.511627906976742</v>
      </c>
      <c r="R203" s="54">
        <f t="shared" si="40"/>
        <v>56.81818181818182</v>
      </c>
      <c r="S203" s="55">
        <f t="shared" si="41"/>
        <v>-3.3298097251585546</v>
      </c>
      <c r="T203" s="55">
        <f t="shared" si="42"/>
        <v>-3.3298097251585617</v>
      </c>
      <c r="U203" t="s">
        <v>272</v>
      </c>
      <c r="V203" t="s">
        <v>244</v>
      </c>
      <c r="W203" t="s">
        <v>231</v>
      </c>
      <c r="X203" t="s">
        <v>527</v>
      </c>
      <c r="Y203" s="66"/>
    </row>
    <row r="204" spans="1:25" ht="15" x14ac:dyDescent="0.25">
      <c r="A204">
        <v>1.53</v>
      </c>
      <c r="B204">
        <v>2.62</v>
      </c>
      <c r="C204" s="43">
        <f t="shared" si="43"/>
        <v>3.5274160554807032E-2</v>
      </c>
      <c r="D204" s="44">
        <f>IF(OR($A204="",$B204=""),"",A204*'MPTO_working_2-way'!$G203)</f>
        <v>1.5839694656488548</v>
      </c>
      <c r="E204" s="46">
        <f>IF(OR($A204="",$B204=""),"",B204*'MPTO_working_2-way'!$G203)</f>
        <v>2.7124183006535945</v>
      </c>
      <c r="F204" s="44">
        <f>IF(OR($A204="",$B204=""),"",'MPTO_working_2-way'!D203)</f>
        <v>1.5724316479033458</v>
      </c>
      <c r="G204" s="46">
        <f>IF(OR($A204="",$B204=""),"",'MPTO_working_2-way'!E203)</f>
        <v>2.7469334612485432</v>
      </c>
      <c r="H204" s="44">
        <f>IF(OR($A204="",$B204=""),"",'OddsRatio_working_2-way'!M203)</f>
        <v>1.5719794522770554</v>
      </c>
      <c r="I204" s="44">
        <f>IF(OR($A204="",$B204=""),"",'OddsRatio_working_2-way'!N203)</f>
        <v>2.7483145522430754</v>
      </c>
      <c r="J204" s="44">
        <f>IF('Log_working_2-way'!$D203="","",A204^('Log_working_2-way'!$D203))</f>
        <v>1.5667142145094044</v>
      </c>
      <c r="K204" s="46">
        <f>IF('Log_working_2-way'!$D203="","",B204^('Log_working_2-way'!$D203))</f>
        <v>2.7645578219093752</v>
      </c>
      <c r="L204" s="53">
        <f t="shared" si="35"/>
        <v>0.63132530120481933</v>
      </c>
      <c r="M204" s="53">
        <f t="shared" si="36"/>
        <v>0.36867469879518078</v>
      </c>
      <c r="N204" s="54">
        <v>100</v>
      </c>
      <c r="O204" s="54">
        <f t="shared" si="37"/>
        <v>34.640522875816991</v>
      </c>
      <c r="P204" s="54">
        <f t="shared" si="38"/>
        <v>61.832061068702288</v>
      </c>
      <c r="Q204" s="54">
        <f t="shared" si="39"/>
        <v>38.167938931297705</v>
      </c>
      <c r="R204" s="54">
        <f t="shared" si="40"/>
        <v>65.359477124183002</v>
      </c>
      <c r="S204" s="55">
        <f t="shared" si="41"/>
        <v>-3.5274160554807139</v>
      </c>
      <c r="T204" s="55">
        <f t="shared" si="42"/>
        <v>-3.5274160554807139</v>
      </c>
      <c r="U204" t="s">
        <v>75</v>
      </c>
      <c r="V204" t="s">
        <v>69</v>
      </c>
      <c r="W204" t="s">
        <v>443</v>
      </c>
      <c r="X204" t="s">
        <v>527</v>
      </c>
      <c r="Y204" s="66"/>
    </row>
    <row r="205" spans="1:25" ht="15" x14ac:dyDescent="0.25">
      <c r="A205">
        <v>2.04</v>
      </c>
      <c r="B205">
        <v>1.87</v>
      </c>
      <c r="C205" s="43">
        <f t="shared" si="43"/>
        <v>2.4955436720142554E-2</v>
      </c>
      <c r="D205" s="44">
        <f>IF(OR($A205="",$B205=""),"",A205*'MPTO_working_2-way'!$G204)</f>
        <v>2.0909090909090908</v>
      </c>
      <c r="E205" s="46">
        <f>IF(OR($A205="",$B205=""),"",B205*'MPTO_working_2-way'!$G204)</f>
        <v>1.9166666666666667</v>
      </c>
      <c r="F205" s="44">
        <f>IF(OR($A205="",$B205=""),"",'MPTO_working_2-way'!D204)</f>
        <v>2.0932835820895521</v>
      </c>
      <c r="G205" s="46">
        <f>IF(OR($A205="",$B205=""),"",'MPTO_working_2-way'!E204)</f>
        <v>1.9146757679180888</v>
      </c>
      <c r="H205" s="44">
        <f>IF(OR($A205="",$B205=""),"",'OddsRatio_working_2-way'!M204)</f>
        <v>2.0933445471810685</v>
      </c>
      <c r="I205" s="44">
        <f>IF(OR($A205="",$B205=""),"",'OddsRatio_working_2-way'!N204)</f>
        <v>1.9146247654303168</v>
      </c>
      <c r="J205" s="44">
        <f>IF('Log_working_2-way'!$D204="","",A205^('Log_working_2-way'!$D204))</f>
        <v>2.0944198529941209</v>
      </c>
      <c r="K205" s="46">
        <f>IF('Log_working_2-way'!$D204="","",B205^('Log_working_2-way'!$D204))</f>
        <v>1.9137261145840778</v>
      </c>
      <c r="L205" s="53">
        <f t="shared" si="35"/>
        <v>0.47826086956521741</v>
      </c>
      <c r="M205" s="53">
        <f t="shared" si="36"/>
        <v>0.52173913043478259</v>
      </c>
      <c r="N205" s="54">
        <v>100</v>
      </c>
      <c r="O205" s="54">
        <f t="shared" si="37"/>
        <v>50.980392156862742</v>
      </c>
      <c r="P205" s="54">
        <f t="shared" si="38"/>
        <v>46.524064171122987</v>
      </c>
      <c r="Q205" s="54">
        <f t="shared" si="39"/>
        <v>53.475935828876999</v>
      </c>
      <c r="R205" s="54">
        <f t="shared" si="40"/>
        <v>49.019607843137251</v>
      </c>
      <c r="S205" s="55">
        <f t="shared" si="41"/>
        <v>-2.4955436720142572</v>
      </c>
      <c r="T205" s="55">
        <f t="shared" si="42"/>
        <v>-2.4955436720142643</v>
      </c>
      <c r="U205" t="s">
        <v>72</v>
      </c>
      <c r="V205" t="s">
        <v>35</v>
      </c>
      <c r="W205" t="s">
        <v>443</v>
      </c>
      <c r="X205" t="s">
        <v>527</v>
      </c>
      <c r="Y205" s="66"/>
    </row>
    <row r="206" spans="1:25" ht="15" x14ac:dyDescent="0.25">
      <c r="A206">
        <v>2.4500000000000002</v>
      </c>
      <c r="B206">
        <v>1.61</v>
      </c>
      <c r="C206" s="43">
        <f t="shared" si="43"/>
        <v>2.9281277728482547E-2</v>
      </c>
      <c r="D206" s="44">
        <f>IF(OR($A206="",$B206=""),"",A206*'MPTO_working_2-way'!$G205)</f>
        <v>2.5217391304347823</v>
      </c>
      <c r="E206" s="46">
        <f>IF(OR($A206="",$B206=""),"",B206*'MPTO_working_2-way'!$G205)</f>
        <v>1.657142857142857</v>
      </c>
      <c r="F206" s="44">
        <f>IF(OR($A206="",$B206=""),"",'MPTO_working_2-way'!D205)</f>
        <v>2.5411499436302138</v>
      </c>
      <c r="G206" s="46">
        <f>IF(OR($A206="",$B206=""),"",'MPTO_working_2-way'!E205)</f>
        <v>1.6488661302121432</v>
      </c>
      <c r="H206" s="44">
        <f>IF(OR($A206="",$B206=""),"",'OddsRatio_working_2-way'!M205)</f>
        <v>2.5417681992854404</v>
      </c>
      <c r="I206" s="44">
        <f>IF(OR($A206="",$B206=""),"",'OddsRatio_working_2-way'!N205)</f>
        <v>1.648605932113185</v>
      </c>
      <c r="J206" s="44">
        <f>IF('Log_working_2-way'!$D205="","",A206^('Log_working_2-way'!$D205))</f>
        <v>2.5507436683605564</v>
      </c>
      <c r="K206" s="46">
        <f>IF('Log_working_2-way'!$D205="","",B206^('Log_working_2-way'!$D205))</f>
        <v>1.6448518993839698</v>
      </c>
      <c r="L206" s="53">
        <f t="shared" si="35"/>
        <v>0.39655172413793111</v>
      </c>
      <c r="M206" s="53">
        <f t="shared" si="36"/>
        <v>0.60344827586206906</v>
      </c>
      <c r="N206" s="54">
        <v>100</v>
      </c>
      <c r="O206" s="54">
        <f t="shared" si="37"/>
        <v>59.183673469387763</v>
      </c>
      <c r="P206" s="54">
        <f t="shared" si="38"/>
        <v>37.888198757763973</v>
      </c>
      <c r="Q206" s="54">
        <f t="shared" si="39"/>
        <v>62.11180124223602</v>
      </c>
      <c r="R206" s="54">
        <f t="shared" si="40"/>
        <v>40.816326530612237</v>
      </c>
      <c r="S206" s="55">
        <f t="shared" si="41"/>
        <v>-2.9281277728482564</v>
      </c>
      <c r="T206" s="55">
        <f t="shared" si="42"/>
        <v>-2.9281277728482635</v>
      </c>
      <c r="U206" t="s">
        <v>70</v>
      </c>
      <c r="V206" t="s">
        <v>74</v>
      </c>
      <c r="W206" t="s">
        <v>443</v>
      </c>
      <c r="X206" t="s">
        <v>527</v>
      </c>
      <c r="Y206" s="66"/>
    </row>
    <row r="207" spans="1:25" ht="15" x14ac:dyDescent="0.25">
      <c r="A207">
        <v>2.02</v>
      </c>
      <c r="B207">
        <v>1.87</v>
      </c>
      <c r="C207" s="43">
        <f t="shared" si="43"/>
        <v>2.9808863239265015E-2</v>
      </c>
      <c r="D207" s="44">
        <f>IF(OR($A207="",$B207=""),"",A207*'MPTO_working_2-way'!$G206)</f>
        <v>2.0802139037433154</v>
      </c>
      <c r="E207" s="46">
        <f>IF(OR($A207="",$B207=""),"",B207*'MPTO_working_2-way'!$G206)</f>
        <v>1.9257425742574257</v>
      </c>
      <c r="F207" s="44">
        <f>IF(OR($A207="",$B207=""),"",'MPTO_working_2-way'!D206)</f>
        <v>2.082703865027292</v>
      </c>
      <c r="G207" s="46">
        <f>IF(OR($A207="",$B207=""),"",'MPTO_working_2-way'!E206)</f>
        <v>1.9236135865967305</v>
      </c>
      <c r="H207" s="44">
        <f>IF(OR($A207="",$B207=""),"",'OddsRatio_working_2-way'!M206)</f>
        <v>2.0827805840074194</v>
      </c>
      <c r="I207" s="44">
        <f>IF(OR($A207="",$B207=""),"",'OddsRatio_working_2-way'!N206)</f>
        <v>1.9235481451827992</v>
      </c>
      <c r="J207" s="44">
        <f>IF('Log_working_2-way'!$D206="","",A207^('Log_working_2-way'!$D206))</f>
        <v>2.0839128581602959</v>
      </c>
      <c r="K207" s="46">
        <f>IF('Log_working_2-way'!$D206="","",B207^('Log_working_2-way'!$D206))</f>
        <v>1.9225833907877643</v>
      </c>
      <c r="L207" s="53">
        <f t="shared" si="35"/>
        <v>0.48071979434447304</v>
      </c>
      <c r="M207" s="53">
        <f t="shared" si="36"/>
        <v>0.51928020565552702</v>
      </c>
      <c r="N207" s="54">
        <v>100</v>
      </c>
      <c r="O207" s="54">
        <f t="shared" si="37"/>
        <v>50.495049504950494</v>
      </c>
      <c r="P207" s="54">
        <f t="shared" si="38"/>
        <v>46.524064171122987</v>
      </c>
      <c r="Q207" s="54">
        <f t="shared" si="39"/>
        <v>53.475935828876999</v>
      </c>
      <c r="R207" s="54">
        <f t="shared" si="40"/>
        <v>49.504950495049506</v>
      </c>
      <c r="S207" s="55">
        <f t="shared" si="41"/>
        <v>-2.9808863239265051</v>
      </c>
      <c r="T207" s="55">
        <f t="shared" si="42"/>
        <v>-2.9808863239265193</v>
      </c>
      <c r="U207" t="s">
        <v>132</v>
      </c>
      <c r="V207" t="s">
        <v>42</v>
      </c>
      <c r="W207" t="s">
        <v>433</v>
      </c>
      <c r="X207" t="s">
        <v>527</v>
      </c>
      <c r="Y207" s="66"/>
    </row>
    <row r="208" spans="1:25" ht="15" x14ac:dyDescent="0.25">
      <c r="A208">
        <v>2.06</v>
      </c>
      <c r="B208">
        <v>1.84</v>
      </c>
      <c r="C208" s="43">
        <f t="shared" si="43"/>
        <v>2.891515407344869E-2</v>
      </c>
      <c r="D208" s="44">
        <f>IF(OR($A208="",$B208=""),"",A208*'MPTO_working_2-way'!$G207)</f>
        <v>2.1195652173913042</v>
      </c>
      <c r="E208" s="46">
        <f>IF(OR($A208="",$B208=""),"",B208*'MPTO_working_2-way'!$G207)</f>
        <v>1.8932038834951457</v>
      </c>
      <c r="F208" s="44">
        <f>IF(OR($A208="",$B208=""),"",'MPTO_working_2-way'!D207)</f>
        <v>2.1232354918216445</v>
      </c>
      <c r="G208" s="46">
        <f>IF(OR($A208="",$B208=""),"",'MPTO_working_2-way'!E207)</f>
        <v>1.8902852583283463</v>
      </c>
      <c r="H208" s="44">
        <f>IF(OR($A208="",$B208=""),"",'OddsRatio_working_2-way'!M207)</f>
        <v>2.123345344008138</v>
      </c>
      <c r="I208" s="44">
        <f>IF(OR($A208="",$B208=""),"",'OddsRatio_working_2-way'!N207)</f>
        <v>1.8901981971385247</v>
      </c>
      <c r="J208" s="44">
        <f>IF('Log_working_2-way'!$D207="","",A208^('Log_working_2-way'!$D207))</f>
        <v>2.1250149218724146</v>
      </c>
      <c r="K208" s="46">
        <f>IF('Log_working_2-way'!$D207="","",B208^('Log_working_2-way'!$D207))</f>
        <v>1.8888770989238437</v>
      </c>
      <c r="L208" s="53">
        <f t="shared" si="35"/>
        <v>0.47179487179487184</v>
      </c>
      <c r="M208" s="53">
        <f t="shared" si="36"/>
        <v>0.52820512820512822</v>
      </c>
      <c r="N208" s="54">
        <v>100</v>
      </c>
      <c r="O208" s="54">
        <f t="shared" si="37"/>
        <v>51.456310679611654</v>
      </c>
      <c r="P208" s="54">
        <f t="shared" si="38"/>
        <v>45.652173913043477</v>
      </c>
      <c r="Q208" s="54">
        <f t="shared" si="39"/>
        <v>54.347826086956516</v>
      </c>
      <c r="R208" s="54">
        <f t="shared" si="40"/>
        <v>48.543689320388353</v>
      </c>
      <c r="S208" s="55">
        <f t="shared" si="41"/>
        <v>-2.8915154073448619</v>
      </c>
      <c r="T208" s="55">
        <f t="shared" si="42"/>
        <v>-2.8915154073448761</v>
      </c>
      <c r="U208" t="s">
        <v>45</v>
      </c>
      <c r="V208" t="s">
        <v>279</v>
      </c>
      <c r="W208" t="s">
        <v>433</v>
      </c>
      <c r="X208" t="s">
        <v>527</v>
      </c>
      <c r="Y208" s="66"/>
    </row>
    <row r="209" spans="1:25" ht="15" x14ac:dyDescent="0.25">
      <c r="A209">
        <v>2.06</v>
      </c>
      <c r="B209">
        <v>1.84</v>
      </c>
      <c r="C209" s="43">
        <f t="shared" si="43"/>
        <v>2.891515407344869E-2</v>
      </c>
      <c r="D209" s="44">
        <f>IF(OR($A209="",$B209=""),"",A209*'MPTO_working_2-way'!$G208)</f>
        <v>2.1195652173913042</v>
      </c>
      <c r="E209" s="46">
        <f>IF(OR($A209="",$B209=""),"",B209*'MPTO_working_2-way'!$G208)</f>
        <v>1.8932038834951457</v>
      </c>
      <c r="F209" s="44">
        <f>IF(OR($A209="",$B209=""),"",'MPTO_working_2-way'!D208)</f>
        <v>2.1232354918216445</v>
      </c>
      <c r="G209" s="46">
        <f>IF(OR($A209="",$B209=""),"",'MPTO_working_2-way'!E208)</f>
        <v>1.8902852583283463</v>
      </c>
      <c r="H209" s="44">
        <f>IF(OR($A209="",$B209=""),"",'OddsRatio_working_2-way'!M208)</f>
        <v>2.123345344008138</v>
      </c>
      <c r="I209" s="44">
        <f>IF(OR($A209="",$B209=""),"",'OddsRatio_working_2-way'!N208)</f>
        <v>1.8901981971385247</v>
      </c>
      <c r="J209" s="44">
        <f>IF('Log_working_2-way'!$D208="","",A209^('Log_working_2-way'!$D208))</f>
        <v>2.1250149218724146</v>
      </c>
      <c r="K209" s="46">
        <f>IF('Log_working_2-way'!$D208="","",B209^('Log_working_2-way'!$D208))</f>
        <v>1.8888770989238437</v>
      </c>
      <c r="L209" s="53">
        <f t="shared" si="35"/>
        <v>0.47179487179487184</v>
      </c>
      <c r="M209" s="53">
        <f t="shared" si="36"/>
        <v>0.52820512820512822</v>
      </c>
      <c r="N209" s="54">
        <v>100</v>
      </c>
      <c r="O209" s="54">
        <f t="shared" si="37"/>
        <v>51.456310679611654</v>
      </c>
      <c r="P209" s="54">
        <f t="shared" si="38"/>
        <v>45.652173913043477</v>
      </c>
      <c r="Q209" s="54">
        <f t="shared" si="39"/>
        <v>54.347826086956516</v>
      </c>
      <c r="R209" s="54">
        <f t="shared" si="40"/>
        <v>48.543689320388353</v>
      </c>
      <c r="S209" s="55">
        <f t="shared" si="41"/>
        <v>-2.8915154073448619</v>
      </c>
      <c r="T209" s="55">
        <f t="shared" si="42"/>
        <v>-2.8915154073448761</v>
      </c>
      <c r="U209" t="s">
        <v>49</v>
      </c>
      <c r="V209" t="s">
        <v>47</v>
      </c>
      <c r="W209" t="s">
        <v>433</v>
      </c>
      <c r="X209" t="s">
        <v>527</v>
      </c>
      <c r="Y209" s="66"/>
    </row>
    <row r="210" spans="1:25" ht="15" x14ac:dyDescent="0.25">
      <c r="A210">
        <v>2.0299999999999998</v>
      </c>
      <c r="B210">
        <v>1.86</v>
      </c>
      <c r="C210" s="43">
        <f t="shared" si="43"/>
        <v>3.0245246040574214E-2</v>
      </c>
      <c r="D210" s="44">
        <f>IF(OR($A210="",$B210=""),"",A210*'MPTO_working_2-way'!$G209)</f>
        <v>2.0913978494623655</v>
      </c>
      <c r="E210" s="46">
        <f>IF(OR($A210="",$B210=""),"",B210*'MPTO_working_2-way'!$G209)</f>
        <v>1.9162561576354682</v>
      </c>
      <c r="F210" s="44">
        <f>IF(OR($A210="",$B210=""),"",'MPTO_working_2-way'!D209)</f>
        <v>2.0942925287037548</v>
      </c>
      <c r="G210" s="46">
        <f>IF(OR($A210="",$B210=""),"",'MPTO_working_2-way'!E209)</f>
        <v>1.9138324294186226</v>
      </c>
      <c r="H210" s="44">
        <f>IF(OR($A210="",$B210=""),"",'OddsRatio_working_2-way'!M209)</f>
        <v>2.0943831224048783</v>
      </c>
      <c r="I210" s="44">
        <f>IF(OR($A210="",$B210=""),"",'OddsRatio_working_2-way'!N209)</f>
        <v>1.9137567818137824</v>
      </c>
      <c r="J210" s="44">
        <f>IF('Log_working_2-way'!$D209="","",A210^('Log_working_2-way'!$D209))</f>
        <v>2.0957003958101184</v>
      </c>
      <c r="K210" s="46">
        <f>IF('Log_working_2-way'!$D209="","",B210^('Log_working_2-way'!$D209))</f>
        <v>1.9126582447390832</v>
      </c>
      <c r="L210" s="53">
        <f t="shared" si="35"/>
        <v>0.47814910025706941</v>
      </c>
      <c r="M210" s="53">
        <f t="shared" si="36"/>
        <v>0.52185089974293053</v>
      </c>
      <c r="N210" s="54">
        <v>100</v>
      </c>
      <c r="O210" s="54">
        <f t="shared" si="37"/>
        <v>50.73891625615763</v>
      </c>
      <c r="P210" s="54">
        <f t="shared" si="38"/>
        <v>46.236559139784944</v>
      </c>
      <c r="Q210" s="54">
        <f t="shared" si="39"/>
        <v>53.763440860215049</v>
      </c>
      <c r="R210" s="54">
        <f t="shared" si="40"/>
        <v>49.26108374384237</v>
      </c>
      <c r="S210" s="55">
        <f t="shared" si="41"/>
        <v>-3.0245246040574187</v>
      </c>
      <c r="T210" s="55">
        <f t="shared" si="42"/>
        <v>-3.0245246040574258</v>
      </c>
      <c r="U210" t="s">
        <v>48</v>
      </c>
      <c r="V210" t="s">
        <v>277</v>
      </c>
      <c r="W210" t="s">
        <v>433</v>
      </c>
      <c r="X210" t="s">
        <v>527</v>
      </c>
      <c r="Y210" s="66"/>
    </row>
    <row r="211" spans="1:25" ht="15" x14ac:dyDescent="0.25">
      <c r="A211">
        <v>2.35</v>
      </c>
      <c r="B211">
        <v>1.64</v>
      </c>
      <c r="C211" s="43">
        <f t="shared" si="43"/>
        <v>3.5288012454592677E-2</v>
      </c>
      <c r="D211" s="44">
        <f>IF(OR($A211="",$B211=""),"",A211*'MPTO_working_2-way'!$G210)</f>
        <v>2.4329268292682928</v>
      </c>
      <c r="E211" s="46">
        <f>IF(OR($A211="",$B211=""),"",B211*'MPTO_working_2-way'!$G210)</f>
        <v>1.6978723404255318</v>
      </c>
      <c r="F211" s="44">
        <f>IF(OR($A211="",$B211=""),"",'MPTO_working_2-way'!D210)</f>
        <v>2.4516539440203564</v>
      </c>
      <c r="G211" s="46">
        <f>IF(OR($A211="",$B211=""),"",'MPTO_working_2-way'!E210)</f>
        <v>1.6888694127957931</v>
      </c>
      <c r="H211" s="44">
        <f>IF(OR($A211="",$B211=""),"",'OddsRatio_working_2-way'!M210)</f>
        <v>2.452368754827781</v>
      </c>
      <c r="I211" s="44">
        <f>IF(OR($A211="",$B211=""),"",'OddsRatio_working_2-way'!N210)</f>
        <v>1.6885303726590961</v>
      </c>
      <c r="J211" s="44">
        <f>IF('Log_working_2-way'!$D210="","",A211^('Log_working_2-way'!$D210))</f>
        <v>2.4610558748503579</v>
      </c>
      <c r="K211" s="46">
        <f>IF('Log_working_2-way'!$D210="","",B211^('Log_working_2-way'!$D210))</f>
        <v>1.6844365210210133</v>
      </c>
      <c r="L211" s="53">
        <f t="shared" si="35"/>
        <v>0.41102756892230574</v>
      </c>
      <c r="M211" s="53">
        <f t="shared" si="36"/>
        <v>0.58897243107769426</v>
      </c>
      <c r="N211" s="54">
        <v>100</v>
      </c>
      <c r="O211" s="54">
        <f t="shared" si="37"/>
        <v>57.446808510638299</v>
      </c>
      <c r="P211" s="54">
        <f t="shared" si="38"/>
        <v>39.024390243902438</v>
      </c>
      <c r="Q211" s="54">
        <f t="shared" si="39"/>
        <v>60.975609756097562</v>
      </c>
      <c r="R211" s="54">
        <f t="shared" si="40"/>
        <v>42.553191489361701</v>
      </c>
      <c r="S211" s="55">
        <f t="shared" si="41"/>
        <v>-3.5288012454592632</v>
      </c>
      <c r="T211" s="55">
        <f t="shared" si="42"/>
        <v>-3.5288012454592632</v>
      </c>
      <c r="U211" t="s">
        <v>208</v>
      </c>
      <c r="V211" t="s">
        <v>87</v>
      </c>
      <c r="W211" t="s">
        <v>433</v>
      </c>
      <c r="X211" t="s">
        <v>527</v>
      </c>
      <c r="Y211" s="66"/>
    </row>
    <row r="212" spans="1:25" ht="15" x14ac:dyDescent="0.25">
      <c r="A212">
        <v>2.58</v>
      </c>
      <c r="B212">
        <v>1.55</v>
      </c>
      <c r="C212" s="43">
        <f t="shared" si="43"/>
        <v>3.275818954738674E-2</v>
      </c>
      <c r="D212" s="44">
        <f>IF(OR($A212="",$B212=""),"",A212*'MPTO_working_2-way'!$G211)</f>
        <v>2.6645161290322577</v>
      </c>
      <c r="E212" s="46">
        <f>IF(OR($A212="",$B212=""),"",B212*'MPTO_working_2-way'!$G211)</f>
        <v>1.6007751937984496</v>
      </c>
      <c r="F212" s="44">
        <f>IF(OR($A212="",$B212=""),"",'MPTO_working_2-way'!D211)</f>
        <v>2.6938363085213872</v>
      </c>
      <c r="G212" s="46">
        <f>IF(OR($A212="",$B212=""),"",'MPTO_working_2-way'!E211)</f>
        <v>1.5903758202425928</v>
      </c>
      <c r="H212" s="44">
        <f>IF(OR($A212="",$B212=""),"",'OddsRatio_working_2-way'!M211)</f>
        <v>2.6949121725703877</v>
      </c>
      <c r="I212" s="44">
        <f>IF(OR($A212="",$B212=""),"",'OddsRatio_working_2-way'!N211)</f>
        <v>1.5900010727301979</v>
      </c>
      <c r="J212" s="44">
        <f>IF('Log_working_2-way'!$D211="","",A212^('Log_working_2-way'!$D211))</f>
        <v>2.7086271490229712</v>
      </c>
      <c r="K212" s="46">
        <f>IF('Log_working_2-way'!$D211="","",B212^('Log_working_2-way'!$D211))</f>
        <v>1.5852651940897229</v>
      </c>
      <c r="L212" s="53">
        <f t="shared" si="35"/>
        <v>0.37530266343825669</v>
      </c>
      <c r="M212" s="53">
        <f t="shared" si="36"/>
        <v>0.62469733656174331</v>
      </c>
      <c r="N212" s="54">
        <v>100</v>
      </c>
      <c r="O212" s="54">
        <f t="shared" si="37"/>
        <v>61.240310077519375</v>
      </c>
      <c r="P212" s="54">
        <f t="shared" si="38"/>
        <v>35.483870967741936</v>
      </c>
      <c r="Q212" s="54">
        <f t="shared" si="39"/>
        <v>64.516129032258064</v>
      </c>
      <c r="R212" s="54">
        <f t="shared" si="40"/>
        <v>38.759689922480618</v>
      </c>
      <c r="S212" s="55">
        <f t="shared" si="41"/>
        <v>-3.2758189547386891</v>
      </c>
      <c r="T212" s="55">
        <f t="shared" si="42"/>
        <v>-3.275818954738682</v>
      </c>
      <c r="U212" t="s">
        <v>79</v>
      </c>
      <c r="V212" t="s">
        <v>80</v>
      </c>
      <c r="W212" t="s">
        <v>433</v>
      </c>
      <c r="X212" t="s">
        <v>527</v>
      </c>
      <c r="Y212" s="66"/>
    </row>
    <row r="213" spans="1:25" ht="15" x14ac:dyDescent="0.25">
      <c r="A213">
        <v>2.2400000000000002</v>
      </c>
      <c r="B213">
        <v>1.7</v>
      </c>
      <c r="C213" s="43">
        <f t="shared" si="43"/>
        <v>3.4663865546218364E-2</v>
      </c>
      <c r="D213" s="44">
        <f>IF(OR($A213="",$B213=""),"",A213*'MPTO_working_2-way'!$G212)</f>
        <v>2.3176470588235292</v>
      </c>
      <c r="E213" s="46">
        <f>IF(OR($A213="",$B213=""),"",B213*'MPTO_working_2-way'!$G212)</f>
        <v>1.7589285714285712</v>
      </c>
      <c r="F213" s="44">
        <f>IF(OR($A213="",$B213=""),"",'MPTO_working_2-way'!D212)</f>
        <v>2.3304773561811505</v>
      </c>
      <c r="G213" s="46">
        <f>IF(OR($A213="",$B213=""),"",'MPTO_working_2-way'!E212)</f>
        <v>1.7516099356025756</v>
      </c>
      <c r="H213" s="44">
        <f>IF(OR($A213="",$B213=""),"",'OddsRatio_working_2-way'!M212)</f>
        <v>2.3309502512973848</v>
      </c>
      <c r="I213" s="44">
        <f>IF(OR($A213="",$B213=""),"",'OddsRatio_working_2-way'!N212)</f>
        <v>1.7513428837969105</v>
      </c>
      <c r="J213" s="44">
        <f>IF('Log_working_2-way'!$D212="","",A213^('Log_working_2-way'!$D212))</f>
        <v>2.3368656510313084</v>
      </c>
      <c r="K213" s="46">
        <f>IF('Log_working_2-way'!$D212="","",B213^('Log_working_2-way'!$D212))</f>
        <v>1.7480183212340654</v>
      </c>
      <c r="L213" s="53">
        <f t="shared" si="35"/>
        <v>0.43147208121827418</v>
      </c>
      <c r="M213" s="53">
        <f t="shared" si="36"/>
        <v>0.56852791878172593</v>
      </c>
      <c r="N213" s="54">
        <v>100</v>
      </c>
      <c r="O213" s="54">
        <f t="shared" si="37"/>
        <v>55.357142857142868</v>
      </c>
      <c r="P213" s="54">
        <f t="shared" si="38"/>
        <v>41.176470588235297</v>
      </c>
      <c r="Q213" s="54">
        <f t="shared" si="39"/>
        <v>58.82352941176471</v>
      </c>
      <c r="R213" s="54">
        <f t="shared" si="40"/>
        <v>44.642857142857139</v>
      </c>
      <c r="S213" s="55">
        <f t="shared" si="41"/>
        <v>-3.4663865546218418</v>
      </c>
      <c r="T213" s="55">
        <f t="shared" si="42"/>
        <v>-3.4663865546218418</v>
      </c>
      <c r="U213" t="s">
        <v>77</v>
      </c>
      <c r="V213" t="s">
        <v>86</v>
      </c>
      <c r="W213" t="s">
        <v>433</v>
      </c>
      <c r="X213" t="s">
        <v>527</v>
      </c>
      <c r="Y213" s="66"/>
    </row>
    <row r="214" spans="1:25" ht="15" x14ac:dyDescent="0.25">
      <c r="A214">
        <v>2.57</v>
      </c>
      <c r="B214">
        <v>1.55</v>
      </c>
      <c r="C214" s="43">
        <f t="shared" si="43"/>
        <v>3.4266348688339443E-2</v>
      </c>
      <c r="D214" s="44">
        <f>IF(OR($A214="",$B214=""),"",A214*'MPTO_working_2-way'!$G213)</f>
        <v>2.6580645161290324</v>
      </c>
      <c r="E214" s="46">
        <f>IF(OR($A214="",$B214=""),"",B214*'MPTO_working_2-way'!$G213)</f>
        <v>1.6031128404669261</v>
      </c>
      <c r="F214" s="44">
        <f>IF(OR($A214="",$B214=""),"",'MPTO_working_2-way'!D213)</f>
        <v>2.6883752319892018</v>
      </c>
      <c r="G214" s="46">
        <f>IF(OR($A214="",$B214=""),"",'MPTO_working_2-way'!E213)</f>
        <v>1.5922854002198461</v>
      </c>
      <c r="H214" s="44">
        <f>IF(OR($A214="",$B214=""),"",'OddsRatio_working_2-way'!M213)</f>
        <v>2.6895400127092146</v>
      </c>
      <c r="I214" s="44">
        <f>IF(OR($A214="",$B214=""),"",'OddsRatio_working_2-way'!N213)</f>
        <v>1.5918770745159672</v>
      </c>
      <c r="J214" s="44">
        <f>IF('Log_working_2-way'!$D213="","",A214^('Log_working_2-way'!$D213))</f>
        <v>2.7037432906322652</v>
      </c>
      <c r="K214" s="46">
        <f>IF('Log_working_2-way'!$D213="","",B214^('Log_working_2-way'!$D213))</f>
        <v>1.5869428836481319</v>
      </c>
      <c r="L214" s="53">
        <f t="shared" si="35"/>
        <v>0.37621359223300971</v>
      </c>
      <c r="M214" s="53">
        <f t="shared" si="36"/>
        <v>0.62378640776699024</v>
      </c>
      <c r="N214" s="54">
        <v>100</v>
      </c>
      <c r="O214" s="54">
        <f t="shared" si="37"/>
        <v>61.089494163424128</v>
      </c>
      <c r="P214" s="54">
        <f t="shared" si="38"/>
        <v>35.483870967741936</v>
      </c>
      <c r="Q214" s="54">
        <f t="shared" si="39"/>
        <v>64.516129032258064</v>
      </c>
      <c r="R214" s="54">
        <f t="shared" si="40"/>
        <v>38.910505836575879</v>
      </c>
      <c r="S214" s="55">
        <f t="shared" si="41"/>
        <v>-3.4266348688339363</v>
      </c>
      <c r="T214" s="55">
        <f t="shared" si="42"/>
        <v>-3.4266348688339434</v>
      </c>
      <c r="U214" t="s">
        <v>278</v>
      </c>
      <c r="V214" t="s">
        <v>139</v>
      </c>
      <c r="W214" t="s">
        <v>433</v>
      </c>
      <c r="X214" t="s">
        <v>527</v>
      </c>
      <c r="Y214" s="66"/>
    </row>
    <row r="215" spans="1:25" ht="15" x14ac:dyDescent="0.25">
      <c r="A215">
        <v>1.7</v>
      </c>
      <c r="B215">
        <v>2.25</v>
      </c>
      <c r="C215" s="43">
        <f t="shared" si="43"/>
        <v>3.2679738562091387E-2</v>
      </c>
      <c r="D215" s="44">
        <f>IF(OR($A215="",$B215=""),"",A215*'MPTO_working_2-way'!$G214)</f>
        <v>1.7555555555555553</v>
      </c>
      <c r="E215" s="46">
        <f>IF(OR($A215="",$B215=""),"",B215*'MPTO_working_2-way'!$G214)</f>
        <v>2.3235294117647056</v>
      </c>
      <c r="F215" s="44">
        <f>IF(OR($A215="",$B215=""),"",'MPTO_working_2-way'!D214)</f>
        <v>1.7485714285714284</v>
      </c>
      <c r="G215" s="46">
        <f>IF(OR($A215="",$B215=""),"",'MPTO_working_2-way'!E214)</f>
        <v>2.3358778625954195</v>
      </c>
      <c r="H215" s="44">
        <f>IF(OR($A215="",$B215=""),"",'OddsRatio_working_2-way'!M214)</f>
        <v>1.7483314773547878</v>
      </c>
      <c r="I215" s="44">
        <f>IF(OR($A215="",$B215=""),"",'OddsRatio_working_2-way'!N214)</f>
        <v>2.3363062095621219</v>
      </c>
      <c r="J215" s="44">
        <f>IF('Log_working_2-way'!$D214="","",A215^('Log_working_2-way'!$D214))</f>
        <v>1.7451629298644922</v>
      </c>
      <c r="K215" s="46">
        <f>IF('Log_working_2-way'!$D214="","",B215^('Log_working_2-way'!$D214))</f>
        <v>2.3419883892799152</v>
      </c>
      <c r="L215" s="53">
        <f t="shared" si="35"/>
        <v>0.569620253164557</v>
      </c>
      <c r="M215" s="53">
        <f t="shared" si="36"/>
        <v>0.43037974683544311</v>
      </c>
      <c r="N215" s="54">
        <v>100</v>
      </c>
      <c r="O215" s="54">
        <f t="shared" si="37"/>
        <v>41.176470588235297</v>
      </c>
      <c r="P215" s="54">
        <f t="shared" si="38"/>
        <v>55.55555555555555</v>
      </c>
      <c r="Q215" s="54">
        <f t="shared" si="39"/>
        <v>44.444444444444443</v>
      </c>
      <c r="R215" s="54">
        <f t="shared" si="40"/>
        <v>58.82352941176471</v>
      </c>
      <c r="S215" s="55">
        <f t="shared" si="41"/>
        <v>-3.2679738562091458</v>
      </c>
      <c r="T215" s="55">
        <f t="shared" si="42"/>
        <v>-3.26797385620916</v>
      </c>
      <c r="U215" t="s">
        <v>85</v>
      </c>
      <c r="V215" t="s">
        <v>37</v>
      </c>
      <c r="W215" t="s">
        <v>433</v>
      </c>
      <c r="X215" t="s">
        <v>527</v>
      </c>
      <c r="Y215" s="66"/>
    </row>
    <row r="216" spans="1:25" ht="15" x14ac:dyDescent="0.25">
      <c r="A216">
        <v>2.1800000000000002</v>
      </c>
      <c r="B216">
        <v>1.74</v>
      </c>
      <c r="C216" s="43">
        <f t="shared" si="43"/>
        <v>3.3428240008436028E-2</v>
      </c>
      <c r="D216" s="44">
        <f>IF(OR($A216="",$B216=""),"",A216*'MPTO_working_2-way'!$G215)</f>
        <v>2.2528735632183907</v>
      </c>
      <c r="E216" s="46">
        <f>IF(OR($A216="",$B216=""),"",B216*'MPTO_working_2-way'!$G215)</f>
        <v>1.7981651376146788</v>
      </c>
      <c r="F216" s="44">
        <f>IF(OR($A216="",$B216=""),"",'MPTO_working_2-way'!D215)</f>
        <v>2.2624358821424311</v>
      </c>
      <c r="G216" s="46">
        <f>IF(OR($A216="",$B216=""),"",'MPTO_working_2-way'!E215)</f>
        <v>1.7921194368326561</v>
      </c>
      <c r="H216" s="44">
        <f>IF(OR($A216="",$B216=""),"",'OddsRatio_working_2-way'!M215)</f>
        <v>2.26277258229445</v>
      </c>
      <c r="I216" s="44">
        <f>IF(OR($A216="",$B216=""),"",'OddsRatio_working_2-way'!N215)</f>
        <v>1.7919082295744857</v>
      </c>
      <c r="J216" s="44">
        <f>IF('Log_working_2-way'!$D215="","",A216^('Log_working_2-way'!$D215))</f>
        <v>2.2671631499443738</v>
      </c>
      <c r="K216" s="46">
        <f>IF('Log_working_2-way'!$D215="","",B216^('Log_working_2-way'!$D215))</f>
        <v>1.7891643629660847</v>
      </c>
      <c r="L216" s="53">
        <f t="shared" si="35"/>
        <v>0.44387755102040816</v>
      </c>
      <c r="M216" s="53">
        <f t="shared" si="36"/>
        <v>0.55612244897959184</v>
      </c>
      <c r="N216" s="54">
        <v>100</v>
      </c>
      <c r="O216" s="54">
        <f t="shared" si="37"/>
        <v>54.128440366972484</v>
      </c>
      <c r="P216" s="54">
        <f t="shared" si="38"/>
        <v>42.528735632183903</v>
      </c>
      <c r="Q216" s="54">
        <f t="shared" si="39"/>
        <v>57.47126436781609</v>
      </c>
      <c r="R216" s="54">
        <f t="shared" si="40"/>
        <v>45.871559633027523</v>
      </c>
      <c r="S216" s="55">
        <f t="shared" si="41"/>
        <v>-3.3428240008436063</v>
      </c>
      <c r="T216" s="55">
        <f t="shared" si="42"/>
        <v>-3.3428240008436205</v>
      </c>
      <c r="U216" t="s">
        <v>36</v>
      </c>
      <c r="V216" t="s">
        <v>76</v>
      </c>
      <c r="W216" t="s">
        <v>433</v>
      </c>
      <c r="X216" t="s">
        <v>527</v>
      </c>
      <c r="Y216" s="66"/>
    </row>
    <row r="217" spans="1:25" ht="15" x14ac:dyDescent="0.25">
      <c r="A217">
        <v>1.93</v>
      </c>
      <c r="B217">
        <v>1.93</v>
      </c>
      <c r="C217" s="43">
        <f t="shared" si="43"/>
        <v>3.62694300518136E-2</v>
      </c>
      <c r="D217" s="44">
        <f>IF(OR($A217="",$B217=""),"",A217*'MPTO_working_2-way'!$G216)</f>
        <v>2</v>
      </c>
      <c r="E217" s="46">
        <f>IF(OR($A217="",$B217=""),"",B217*'MPTO_working_2-way'!$G216)</f>
        <v>2</v>
      </c>
      <c r="F217" s="44">
        <f>IF(OR($A217="",$B217=""),"",'MPTO_working_2-way'!D216)</f>
        <v>2.0000000000000004</v>
      </c>
      <c r="G217" s="46">
        <f>IF(OR($A217="",$B217=""),"",'MPTO_working_2-way'!E216)</f>
        <v>2.0000000000000004</v>
      </c>
      <c r="H217" s="44">
        <f>IF(OR($A217="",$B217=""),"",'OddsRatio_working_2-way'!M216)</f>
        <v>2</v>
      </c>
      <c r="I217" s="44">
        <f>IF(OR($A217="",$B217=""),"",'OddsRatio_working_2-way'!N216)</f>
        <v>2</v>
      </c>
      <c r="J217" s="44">
        <f>IF('Log_working_2-way'!$D216="","",A217^('Log_working_2-way'!$D216))</f>
        <v>1.9999999999999618</v>
      </c>
      <c r="K217" s="46">
        <f>IF('Log_working_2-way'!$D216="","",B217^('Log_working_2-way'!$D216))</f>
        <v>1.9999999999999618</v>
      </c>
      <c r="L217" s="53">
        <f t="shared" si="35"/>
        <v>0.5</v>
      </c>
      <c r="M217" s="53">
        <f t="shared" si="36"/>
        <v>0.5</v>
      </c>
      <c r="N217" s="54">
        <v>100</v>
      </c>
      <c r="O217" s="54">
        <f t="shared" si="37"/>
        <v>48.186528497409334</v>
      </c>
      <c r="P217" s="54">
        <f t="shared" si="38"/>
        <v>48.186528497409334</v>
      </c>
      <c r="Q217" s="54">
        <f t="shared" si="39"/>
        <v>51.81347150259068</v>
      </c>
      <c r="R217" s="54">
        <f t="shared" si="40"/>
        <v>51.81347150259068</v>
      </c>
      <c r="S217" s="55">
        <f t="shared" si="41"/>
        <v>-3.6269430051813458</v>
      </c>
      <c r="T217" s="55">
        <f t="shared" si="42"/>
        <v>-3.6269430051813458</v>
      </c>
      <c r="U217" t="s">
        <v>458</v>
      </c>
      <c r="V217" t="s">
        <v>284</v>
      </c>
      <c r="W217" t="s">
        <v>444</v>
      </c>
      <c r="X217" t="s">
        <v>527</v>
      </c>
      <c r="Y217" s="66"/>
    </row>
    <row r="218" spans="1:25" ht="15" x14ac:dyDescent="0.25">
      <c r="A218">
        <v>2.35</v>
      </c>
      <c r="B218">
        <v>1.62</v>
      </c>
      <c r="C218" s="43">
        <f t="shared" si="43"/>
        <v>4.2815865510900997E-2</v>
      </c>
      <c r="D218" s="44">
        <f>IF(OR($A218="",$B218=""),"",A218*'MPTO_working_2-way'!$G217)</f>
        <v>2.4506172839506175</v>
      </c>
      <c r="E218" s="46">
        <f>IF(OR($A218="",$B218=""),"",B218*'MPTO_working_2-way'!$G217)</f>
        <v>1.6893617021276597</v>
      </c>
      <c r="F218" s="44">
        <f>IF(OR($A218="",$B218=""),"",'MPTO_working_2-way'!D217)</f>
        <v>2.4744881377965555</v>
      </c>
      <c r="G218" s="46">
        <f>IF(OR($A218="",$B218=""),"",'MPTO_working_2-way'!E217)</f>
        <v>1.6782014547057529</v>
      </c>
      <c r="H218" s="44">
        <f>IF(OR($A218="",$B218=""),"",'OddsRatio_working_2-way'!M217)</f>
        <v>2.4756081305138942</v>
      </c>
      <c r="I218" s="44">
        <f>IF(OR($A218="",$B218=""),"",'OddsRatio_working_2-way'!N217)</f>
        <v>1.6776866969767514</v>
      </c>
      <c r="J218" s="44">
        <f>IF('Log_working_2-way'!$D217="","",A218^('Log_working_2-way'!$D217))</f>
        <v>2.4867940256326873</v>
      </c>
      <c r="K218" s="46">
        <f>IF('Log_working_2-way'!$D217="","",B218^('Log_working_2-way'!$D217))</f>
        <v>1.6725881209900304</v>
      </c>
      <c r="L218" s="53">
        <f t="shared" si="35"/>
        <v>0.40806045340050373</v>
      </c>
      <c r="M218" s="53">
        <f t="shared" si="36"/>
        <v>0.59193954659949621</v>
      </c>
      <c r="N218" s="54">
        <v>100</v>
      </c>
      <c r="O218" s="54">
        <f t="shared" si="37"/>
        <v>57.446808510638299</v>
      </c>
      <c r="P218" s="54">
        <f t="shared" si="38"/>
        <v>38.271604938271601</v>
      </c>
      <c r="Q218" s="54">
        <f t="shared" si="39"/>
        <v>61.728395061728392</v>
      </c>
      <c r="R218" s="54">
        <f t="shared" si="40"/>
        <v>42.553191489361701</v>
      </c>
      <c r="S218" s="55">
        <f t="shared" si="41"/>
        <v>-4.2815865510900935</v>
      </c>
      <c r="T218" s="55">
        <f t="shared" si="42"/>
        <v>-4.2815865510901006</v>
      </c>
      <c r="U218" t="s">
        <v>451</v>
      </c>
      <c r="V218" t="s">
        <v>294</v>
      </c>
      <c r="W218" t="s">
        <v>444</v>
      </c>
      <c r="X218" t="s">
        <v>527</v>
      </c>
      <c r="Y218" s="66"/>
    </row>
    <row r="219" spans="1:25" ht="15" x14ac:dyDescent="0.25">
      <c r="A219">
        <v>2.13</v>
      </c>
      <c r="B219">
        <v>1.75</v>
      </c>
      <c r="C219" s="43">
        <f t="shared" si="43"/>
        <v>4.091213950368866E-2</v>
      </c>
      <c r="D219" s="44">
        <f>IF(OR($A219="",$B219=""),"",A219*'MPTO_working_2-way'!$G218)</f>
        <v>2.2171428571428566</v>
      </c>
      <c r="E219" s="46">
        <f>IF(OR($A219="",$B219=""),"",B219*'MPTO_working_2-way'!$G218)</f>
        <v>1.821596244131455</v>
      </c>
      <c r="F219" s="44">
        <f>IF(OR($A219="",$B219=""),"",'MPTO_working_2-way'!D218)</f>
        <v>2.2270351008215079</v>
      </c>
      <c r="G219" s="46">
        <f>IF(OR($A219="",$B219=""),"",'MPTO_working_2-way'!E218)</f>
        <v>1.8149726110772972</v>
      </c>
      <c r="H219" s="44">
        <f>IF(OR($A219="",$B219=""),"",'OddsRatio_working_2-way'!M218)</f>
        <v>2.2274635093014643</v>
      </c>
      <c r="I219" s="44">
        <f>IF(OR($A219="",$B219=""),"",'OddsRatio_working_2-way'!N218)</f>
        <v>1.814688169890353</v>
      </c>
      <c r="J219" s="44">
        <f>IF('Log_working_2-way'!$D218="","",A219^('Log_working_2-way'!$D218))</f>
        <v>2.2320342511460129</v>
      </c>
      <c r="K219" s="46">
        <f>IF('Log_working_2-way'!$D218="","",B219^('Log_working_2-way'!$D218))</f>
        <v>1.8116657463618295</v>
      </c>
      <c r="L219" s="53">
        <f t="shared" si="35"/>
        <v>0.45103092783505166</v>
      </c>
      <c r="M219" s="53">
        <f t="shared" si="36"/>
        <v>0.54896907216494861</v>
      </c>
      <c r="N219" s="54">
        <v>100</v>
      </c>
      <c r="O219" s="54">
        <f t="shared" si="37"/>
        <v>53.051643192488264</v>
      </c>
      <c r="P219" s="54">
        <f t="shared" si="38"/>
        <v>42.857142857142854</v>
      </c>
      <c r="Q219" s="54">
        <f t="shared" si="39"/>
        <v>57.142857142857139</v>
      </c>
      <c r="R219" s="54">
        <f t="shared" si="40"/>
        <v>46.948356807511736</v>
      </c>
      <c r="S219" s="55">
        <f t="shared" si="41"/>
        <v>-4.0912139503688749</v>
      </c>
      <c r="T219" s="55">
        <f t="shared" si="42"/>
        <v>-4.091213950368882</v>
      </c>
      <c r="U219" t="s">
        <v>43</v>
      </c>
      <c r="V219" t="s">
        <v>295</v>
      </c>
      <c r="W219" t="s">
        <v>444</v>
      </c>
      <c r="X219" t="s">
        <v>527</v>
      </c>
      <c r="Y219" s="66"/>
    </row>
    <row r="220" spans="1:25" ht="15" x14ac:dyDescent="0.25">
      <c r="A220">
        <v>2.15</v>
      </c>
      <c r="B220">
        <v>1.73</v>
      </c>
      <c r="C220" s="43">
        <f t="shared" si="43"/>
        <v>4.3150961150692391E-2</v>
      </c>
      <c r="D220" s="44">
        <f>IF(OR($A220="",$B220=""),"",A220*'MPTO_working_2-way'!$G219)</f>
        <v>2.2427745664739884</v>
      </c>
      <c r="E220" s="46">
        <f>IF(OR($A220="",$B220=""),"",B220*'MPTO_working_2-way'!$G219)</f>
        <v>1.8046511627906978</v>
      </c>
      <c r="F220" s="44">
        <f>IF(OR($A220="",$B220=""),"",'MPTO_working_2-way'!D219)</f>
        <v>2.2545840278830127</v>
      </c>
      <c r="G220" s="46">
        <f>IF(OR($A220="",$B220=""),"",'MPTO_working_2-way'!E219)</f>
        <v>1.7970769416596208</v>
      </c>
      <c r="H220" s="44">
        <f>IF(OR($A220="",$B220=""),"",'OddsRatio_working_2-way'!M219)</f>
        <v>2.2551264740070716</v>
      </c>
      <c r="I220" s="44">
        <f>IF(OR($A220="",$B220=""),"",'OddsRatio_working_2-way'!N219)</f>
        <v>1.7967324574131842</v>
      </c>
      <c r="J220" s="44">
        <f>IF('Log_working_2-way'!$D219="","",A220^('Log_working_2-way'!$D219))</f>
        <v>2.2606025771636125</v>
      </c>
      <c r="K220" s="46">
        <f>IF('Log_working_2-way'!$D219="","",B220^('Log_working_2-way'!$D219))</f>
        <v>1.7932714228219797</v>
      </c>
      <c r="L220" s="53">
        <f t="shared" si="35"/>
        <v>0.44587628865979384</v>
      </c>
      <c r="M220" s="53">
        <f t="shared" si="36"/>
        <v>0.5541237113402061</v>
      </c>
      <c r="N220" s="54">
        <v>100</v>
      </c>
      <c r="O220" s="54">
        <f t="shared" si="37"/>
        <v>53.488372093023258</v>
      </c>
      <c r="P220" s="54">
        <f t="shared" si="38"/>
        <v>42.196531791907518</v>
      </c>
      <c r="Q220" s="54">
        <f t="shared" si="39"/>
        <v>57.80346820809249</v>
      </c>
      <c r="R220" s="54">
        <f t="shared" si="40"/>
        <v>46.511627906976742</v>
      </c>
      <c r="S220" s="55">
        <f t="shared" si="41"/>
        <v>-4.3150961150692311</v>
      </c>
      <c r="T220" s="55">
        <f t="shared" si="42"/>
        <v>-4.315096115069224</v>
      </c>
      <c r="U220" t="s">
        <v>467</v>
      </c>
      <c r="V220" t="s">
        <v>285</v>
      </c>
      <c r="W220" t="s">
        <v>444</v>
      </c>
      <c r="X220" t="s">
        <v>527</v>
      </c>
      <c r="Y220" s="66"/>
    </row>
    <row r="221" spans="1:25" ht="15" x14ac:dyDescent="0.25">
      <c r="A221">
        <v>2.27</v>
      </c>
      <c r="B221">
        <v>1.66</v>
      </c>
      <c r="C221" s="43">
        <f t="shared" si="43"/>
        <v>4.2938272915450382E-2</v>
      </c>
      <c r="D221" s="44">
        <f>IF(OR($A221="",$B221=""),"",A221*'MPTO_working_2-way'!$G220)</f>
        <v>2.3674698795180724</v>
      </c>
      <c r="E221" s="46">
        <f>IF(OR($A221="",$B221=""),"",B221*'MPTO_working_2-way'!$G220)</f>
        <v>1.7312775330396475</v>
      </c>
      <c r="F221" s="44">
        <f>IF(OR($A221="",$B221=""),"",'MPTO_working_2-way'!D220)</f>
        <v>2.3862959913874993</v>
      </c>
      <c r="G221" s="46">
        <f>IF(OR($A221="",$B221=""),"",'MPTO_working_2-way'!E220)</f>
        <v>1.7213466721483714</v>
      </c>
      <c r="H221" s="44">
        <f>IF(OR($A221="",$B221=""),"",'OddsRatio_working_2-way'!M220)</f>
        <v>2.387170654332921</v>
      </c>
      <c r="I221" s="44">
        <f>IF(OR($A221="",$B221=""),"",'OddsRatio_working_2-way'!N220)</f>
        <v>1.7208918361100216</v>
      </c>
      <c r="J221" s="44">
        <f>IF('Log_working_2-way'!$D220="","",A221^('Log_working_2-way'!$D220))</f>
        <v>2.3959540887220943</v>
      </c>
      <c r="K221" s="46">
        <f>IF('Log_working_2-way'!$D220="","",B221^('Log_working_2-way'!$D220))</f>
        <v>1.7163559375473425</v>
      </c>
      <c r="L221" s="53">
        <f t="shared" si="35"/>
        <v>0.42239185750636132</v>
      </c>
      <c r="M221" s="53">
        <f t="shared" si="36"/>
        <v>0.57760814249363868</v>
      </c>
      <c r="N221" s="54">
        <v>100</v>
      </c>
      <c r="O221" s="54">
        <f t="shared" si="37"/>
        <v>55.947136563876647</v>
      </c>
      <c r="P221" s="54">
        <f t="shared" si="38"/>
        <v>39.759036144578317</v>
      </c>
      <c r="Q221" s="54">
        <f t="shared" si="39"/>
        <v>60.24096385542169</v>
      </c>
      <c r="R221" s="54">
        <f t="shared" si="40"/>
        <v>44.052863436123346</v>
      </c>
      <c r="S221" s="55">
        <f t="shared" si="41"/>
        <v>-4.2938272915450426</v>
      </c>
      <c r="T221" s="55">
        <f t="shared" si="42"/>
        <v>-4.2938272915450284</v>
      </c>
      <c r="U221" t="s">
        <v>289</v>
      </c>
      <c r="V221" t="s">
        <v>291</v>
      </c>
      <c r="W221" t="s">
        <v>444</v>
      </c>
      <c r="X221" t="s">
        <v>527</v>
      </c>
      <c r="Y221" s="66"/>
    </row>
    <row r="222" spans="1:25" ht="15" x14ac:dyDescent="0.25">
      <c r="A222">
        <v>2.2799999999999998</v>
      </c>
      <c r="B222">
        <v>1.65</v>
      </c>
      <c r="C222" s="43">
        <f t="shared" si="43"/>
        <v>4.4657097288676173E-2</v>
      </c>
      <c r="D222" s="44">
        <f>IF(OR($A222="",$B222=""),"",A222*'MPTO_working_2-way'!$G221)</f>
        <v>2.3818181818181814</v>
      </c>
      <c r="E222" s="46">
        <f>IF(OR($A222="",$B222=""),"",B222*'MPTO_working_2-way'!$G221)</f>
        <v>1.7236842105263155</v>
      </c>
      <c r="F222" s="44">
        <f>IF(OR($A222="",$B222=""),"",'MPTO_working_2-way'!D221)</f>
        <v>2.402298850574712</v>
      </c>
      <c r="G222" s="46">
        <f>IF(OR($A222="",$B222=""),"",'MPTO_working_2-way'!E221)</f>
        <v>1.7131147540983604</v>
      </c>
      <c r="H222" s="44">
        <f>IF(OR($A222="",$B222=""),"",'OddsRatio_working_2-way'!M221)</f>
        <v>2.4032928308912465</v>
      </c>
      <c r="I222" s="44">
        <f>IF(OR($A222="",$B222=""),"",'OddsRatio_working_2-way'!N221)</f>
        <v>1.7126096406869604</v>
      </c>
      <c r="J222" s="44">
        <f>IF('Log_working_2-way'!$D221="","",A222^('Log_working_2-way'!$D221))</f>
        <v>2.4128750224751347</v>
      </c>
      <c r="K222" s="46">
        <f>IF('Log_working_2-way'!$D221="","",B222^('Log_working_2-way'!$D221))</f>
        <v>1.7077766851929645</v>
      </c>
      <c r="L222" s="53">
        <f t="shared" si="35"/>
        <v>0.4198473282442749</v>
      </c>
      <c r="M222" s="53">
        <f t="shared" si="36"/>
        <v>0.58015267175572527</v>
      </c>
      <c r="N222" s="54">
        <v>100</v>
      </c>
      <c r="O222" s="54">
        <f t="shared" si="37"/>
        <v>56.140350877192972</v>
      </c>
      <c r="P222" s="54">
        <f t="shared" si="38"/>
        <v>39.393939393939398</v>
      </c>
      <c r="Q222" s="54">
        <f t="shared" si="39"/>
        <v>60.606060606060609</v>
      </c>
      <c r="R222" s="54">
        <f t="shared" si="40"/>
        <v>43.859649122807021</v>
      </c>
      <c r="S222" s="55">
        <f t="shared" si="41"/>
        <v>-4.4657097288676368</v>
      </c>
      <c r="T222" s="55">
        <f t="shared" si="42"/>
        <v>-4.4657097288676226</v>
      </c>
      <c r="U222" t="s">
        <v>281</v>
      </c>
      <c r="V222" t="s">
        <v>290</v>
      </c>
      <c r="W222" t="s">
        <v>444</v>
      </c>
      <c r="X222" t="s">
        <v>527</v>
      </c>
      <c r="Y222" s="66"/>
    </row>
    <row r="223" spans="1:25" ht="15" x14ac:dyDescent="0.25">
      <c r="A223">
        <v>2.56</v>
      </c>
      <c r="B223">
        <v>1.53</v>
      </c>
      <c r="C223" s="43">
        <f t="shared" si="43"/>
        <v>4.4219771241829964E-2</v>
      </c>
      <c r="D223" s="44">
        <f>IF(OR($A223="",$B223=""),"",A223*'MPTO_working_2-way'!$G222)</f>
        <v>2.6732026143790848</v>
      </c>
      <c r="E223" s="46">
        <f>IF(OR($A223="",$B223=""),"",B223*'MPTO_working_2-way'!$G222)</f>
        <v>1.5976562499999998</v>
      </c>
      <c r="F223" s="44">
        <f>IF(OR($A223="",$B223=""),"",'MPTO_working_2-way'!D222)</f>
        <v>2.7135929056394623</v>
      </c>
      <c r="G223" s="46">
        <f>IF(OR($A223="",$B223=""),"",'MPTO_working_2-way'!E222)</f>
        <v>1.5835691760329909</v>
      </c>
      <c r="H223" s="44">
        <f>IF(OR($A223="",$B223=""),"",'OddsRatio_working_2-way'!M222)</f>
        <v>2.7156328938368763</v>
      </c>
      <c r="I223" s="44">
        <f>IF(OR($A223="",$B223=""),"",'OddsRatio_working_2-way'!N222)</f>
        <v>1.5828752780343234</v>
      </c>
      <c r="J223" s="44">
        <f>IF('Log_working_2-way'!$D222="","",A223^('Log_working_2-way'!$D222))</f>
        <v>2.7348434621970585</v>
      </c>
      <c r="K223" s="46">
        <f>IF('Log_working_2-way'!$D222="","",B223^('Log_working_2-way'!$D222))</f>
        <v>1.5764208827996882</v>
      </c>
      <c r="L223" s="53">
        <f t="shared" si="35"/>
        <v>0.37408312958435208</v>
      </c>
      <c r="M223" s="53">
        <f t="shared" si="36"/>
        <v>0.62591687041564803</v>
      </c>
      <c r="N223" s="54">
        <v>100</v>
      </c>
      <c r="O223" s="54">
        <f t="shared" si="37"/>
        <v>60.9375</v>
      </c>
      <c r="P223" s="54">
        <f t="shared" si="38"/>
        <v>34.640522875816991</v>
      </c>
      <c r="Q223" s="54">
        <f t="shared" si="39"/>
        <v>65.359477124183002</v>
      </c>
      <c r="R223" s="54">
        <f t="shared" si="40"/>
        <v>39.0625</v>
      </c>
      <c r="S223" s="55">
        <f t="shared" si="41"/>
        <v>-4.4219771241830017</v>
      </c>
      <c r="T223" s="55">
        <f t="shared" si="42"/>
        <v>-4.4219771241830088</v>
      </c>
      <c r="U223" t="s">
        <v>286</v>
      </c>
      <c r="V223" t="s">
        <v>282</v>
      </c>
      <c r="W223" t="s">
        <v>444</v>
      </c>
      <c r="X223" t="s">
        <v>527</v>
      </c>
      <c r="Y223" s="66"/>
    </row>
    <row r="224" spans="1:25" ht="15" x14ac:dyDescent="0.25">
      <c r="A224">
        <v>2.21</v>
      </c>
      <c r="B224">
        <v>1.69</v>
      </c>
      <c r="C224" s="43">
        <f t="shared" si="43"/>
        <v>4.4204664114166459E-2</v>
      </c>
      <c r="D224" s="44">
        <f>IF(OR($A224="",$B224=""),"",A224*'MPTO_working_2-way'!$G223)</f>
        <v>2.3076923076923079</v>
      </c>
      <c r="E224" s="46">
        <f>IF(OR($A224="",$B224=""),"",B224*'MPTO_working_2-way'!$G223)</f>
        <v>1.7647058823529413</v>
      </c>
      <c r="F224" s="44">
        <f>IF(OR($A224="",$B224=""),"",'MPTO_working_2-way'!D223)</f>
        <v>2.3234937323089366</v>
      </c>
      <c r="G224" s="46">
        <f>IF(OR($A224="",$B224=""),"",'MPTO_working_2-way'!E223)</f>
        <v>1.7555759242285367</v>
      </c>
      <c r="H224" s="44">
        <f>IF(OR($A224="",$B224=""),"",'OddsRatio_working_2-way'!M223)</f>
        <v>2.3242443839434617</v>
      </c>
      <c r="I224" s="44">
        <f>IF(OR($A224="",$B224=""),"",'OddsRatio_working_2-way'!N223)</f>
        <v>1.7551476239016437</v>
      </c>
      <c r="J224" s="44">
        <f>IF('Log_working_2-way'!$D223="","",A224^('Log_working_2-way'!$D223))</f>
        <v>2.3316041139779355</v>
      </c>
      <c r="K224" s="46">
        <f>IF('Log_working_2-way'!$D223="","",B224^('Log_working_2-way'!$D223))</f>
        <v>1.7509739490156586</v>
      </c>
      <c r="L224" s="53">
        <f t="shared" si="35"/>
        <v>0.43333333333333329</v>
      </c>
      <c r="M224" s="53">
        <f t="shared" si="36"/>
        <v>0.56666666666666665</v>
      </c>
      <c r="N224" s="54">
        <v>100</v>
      </c>
      <c r="O224" s="54">
        <f t="shared" si="37"/>
        <v>54.751131221719454</v>
      </c>
      <c r="P224" s="54">
        <f t="shared" si="38"/>
        <v>40.828402366863905</v>
      </c>
      <c r="Q224" s="54">
        <f t="shared" si="39"/>
        <v>59.171597633136095</v>
      </c>
      <c r="R224" s="54">
        <f t="shared" si="40"/>
        <v>45.248868778280546</v>
      </c>
      <c r="S224" s="55">
        <f t="shared" si="41"/>
        <v>-4.4204664114166405</v>
      </c>
      <c r="T224" s="55">
        <f t="shared" si="42"/>
        <v>-4.4204664114166405</v>
      </c>
      <c r="U224" t="s">
        <v>288</v>
      </c>
      <c r="V224" t="s">
        <v>83</v>
      </c>
      <c r="W224" t="s">
        <v>444</v>
      </c>
      <c r="X224" t="s">
        <v>527</v>
      </c>
      <c r="Y224" s="66"/>
    </row>
    <row r="225" spans="1:25" ht="15" x14ac:dyDescent="0.25">
      <c r="A225">
        <v>1.91</v>
      </c>
      <c r="B225">
        <v>1.94</v>
      </c>
      <c r="C225" s="43">
        <f t="shared" si="43"/>
        <v>3.9024126949857019E-2</v>
      </c>
      <c r="D225" s="44">
        <f>IF(OR($A225="",$B225=""),"",A225*'MPTO_working_2-way'!$G224)</f>
        <v>1.9845360824742269</v>
      </c>
      <c r="E225" s="46">
        <f>IF(OR($A225="",$B225=""),"",B225*'MPTO_working_2-way'!$G224)</f>
        <v>2.0157068062827226</v>
      </c>
      <c r="F225" s="44">
        <f>IF(OR($A225="",$B225=""),"",'MPTO_working_2-way'!D224)</f>
        <v>1.98393746319002</v>
      </c>
      <c r="G225" s="46">
        <f>IF(OR($A225="",$B225=""),"",'MPTO_working_2-way'!E224)</f>
        <v>2.0163247537682976</v>
      </c>
      <c r="H225" s="44">
        <f>IF(OR($A225="",$B225=""),"",'OddsRatio_working_2-way'!M224)</f>
        <v>1.9839131599805839</v>
      </c>
      <c r="I225" s="44">
        <f>IF(OR($A225="",$B225=""),"",'OddsRatio_working_2-way'!N224)</f>
        <v>2.0163498575623611</v>
      </c>
      <c r="J225" s="44">
        <f>IF('Log_working_2-way'!$D224="","",A225^('Log_working_2-way'!$D224))</f>
        <v>1.9836394873960235</v>
      </c>
      <c r="K225" s="46">
        <f>IF('Log_working_2-way'!$D224="","",B225^('Log_working_2-way'!$D224))</f>
        <v>2.0166326309725022</v>
      </c>
      <c r="L225" s="53">
        <f t="shared" si="35"/>
        <v>0.50389610389610384</v>
      </c>
      <c r="M225" s="53">
        <f t="shared" si="36"/>
        <v>0.4961038961038961</v>
      </c>
      <c r="N225" s="54">
        <v>100</v>
      </c>
      <c r="O225" s="54">
        <f t="shared" si="37"/>
        <v>47.643979057591622</v>
      </c>
      <c r="P225" s="54">
        <f t="shared" si="38"/>
        <v>48.453608247422686</v>
      </c>
      <c r="Q225" s="54">
        <f t="shared" si="39"/>
        <v>51.546391752577328</v>
      </c>
      <c r="R225" s="54">
        <f t="shared" si="40"/>
        <v>52.356020942408378</v>
      </c>
      <c r="S225" s="55">
        <f t="shared" si="41"/>
        <v>-3.9024126949857063</v>
      </c>
      <c r="T225" s="55">
        <f t="shared" si="42"/>
        <v>-3.9024126949856921</v>
      </c>
      <c r="U225" t="s">
        <v>283</v>
      </c>
      <c r="V225" t="s">
        <v>287</v>
      </c>
      <c r="W225" t="s">
        <v>444</v>
      </c>
      <c r="X225" t="s">
        <v>527</v>
      </c>
      <c r="Y225" s="66"/>
    </row>
    <row r="226" spans="1:25" ht="15" x14ac:dyDescent="0.25">
      <c r="A226">
        <v>1.67</v>
      </c>
      <c r="B226">
        <v>2.25</v>
      </c>
      <c r="C226" s="43">
        <f t="shared" si="43"/>
        <v>4.3246839654025315E-2</v>
      </c>
      <c r="D226" s="44">
        <f>IF(OR($A226="",$B226=""),"",A226*'MPTO_working_2-way'!$G225)</f>
        <v>1.7422222222222221</v>
      </c>
      <c r="E226" s="46">
        <f>IF(OR($A226="",$B226=""),"",B226*'MPTO_working_2-way'!$G225)</f>
        <v>2.3473053892215567</v>
      </c>
      <c r="F226" s="44">
        <f>IF(OR($A226="",$B226=""),"",'MPTO_working_2-way'!D225)</f>
        <v>1.732564841498559</v>
      </c>
      <c r="G226" s="46">
        <f>IF(OR($A226="",$B226=""),"",'MPTO_working_2-way'!E225)</f>
        <v>2.3650668764752165</v>
      </c>
      <c r="H226" s="44">
        <f>IF(OR($A226="",$B226=""),"",'OddsRatio_working_2-way'!M225)</f>
        <v>1.7321202087089249</v>
      </c>
      <c r="I226" s="44">
        <f>IF(OR($A226="",$B226=""),"",'OddsRatio_working_2-way'!N225)</f>
        <v>2.3658959117703833</v>
      </c>
      <c r="J226" s="44">
        <f>IF('Log_working_2-way'!$D225="","",A226^('Log_working_2-way'!$D225))</f>
        <v>1.7277084220437684</v>
      </c>
      <c r="K226" s="46">
        <f>IF('Log_working_2-way'!$D225="","",B226^('Log_working_2-way'!$D225))</f>
        <v>2.3741767577611035</v>
      </c>
      <c r="L226" s="53">
        <f t="shared" si="35"/>
        <v>0.57397959183673475</v>
      </c>
      <c r="M226" s="53">
        <f t="shared" si="36"/>
        <v>0.42602040816326531</v>
      </c>
      <c r="N226" s="54">
        <v>100</v>
      </c>
      <c r="O226" s="54">
        <f t="shared" si="37"/>
        <v>40.119760479041922</v>
      </c>
      <c r="P226" s="54">
        <f t="shared" si="38"/>
        <v>55.55555555555555</v>
      </c>
      <c r="Q226" s="54">
        <f t="shared" si="39"/>
        <v>44.444444444444443</v>
      </c>
      <c r="R226" s="54">
        <f t="shared" si="40"/>
        <v>59.880239520958092</v>
      </c>
      <c r="S226" s="55">
        <f t="shared" si="41"/>
        <v>-4.3246839654025209</v>
      </c>
      <c r="T226" s="55">
        <f t="shared" si="42"/>
        <v>-4.3246839654025422</v>
      </c>
      <c r="U226" t="s">
        <v>466</v>
      </c>
      <c r="V226" t="s">
        <v>292</v>
      </c>
      <c r="W226" t="s">
        <v>444</v>
      </c>
      <c r="X226" t="s">
        <v>527</v>
      </c>
      <c r="Y226" s="66"/>
    </row>
    <row r="227" spans="1:25" ht="15" x14ac:dyDescent="0.25">
      <c r="A227">
        <v>1.88</v>
      </c>
      <c r="B227">
        <v>1.97</v>
      </c>
      <c r="C227" s="43">
        <f t="shared" si="43"/>
        <v>3.9529106814990778E-2</v>
      </c>
      <c r="D227" s="44">
        <f>IF(OR($A227="",$B227=""),"",A227*'MPTO_working_2-way'!$G226)</f>
        <v>1.9543147208121825</v>
      </c>
      <c r="E227" s="46">
        <f>IF(OR($A227="",$B227=""),"",B227*'MPTO_working_2-way'!$G226)</f>
        <v>2.0478723404255317</v>
      </c>
      <c r="F227" s="44">
        <f>IF(OR($A227="",$B227=""),"",'MPTO_working_2-way'!D226)</f>
        <v>1.9525516659637281</v>
      </c>
      <c r="G227" s="46">
        <f>IF(OR($A227="",$B227=""),"",'MPTO_working_2-way'!E226)</f>
        <v>2.049811822005756</v>
      </c>
      <c r="H227" s="44">
        <f>IF(OR($A227="",$B227=""),"",'OddsRatio_working_2-way'!M226)</f>
        <v>1.9524791309238021</v>
      </c>
      <c r="I227" s="44">
        <f>IF(OR($A227="",$B227=""),"",'OddsRatio_working_2-way'!N226)</f>
        <v>2.049891769313736</v>
      </c>
      <c r="J227" s="44">
        <f>IF('Log_working_2-way'!$D226="","",A227^('Log_working_2-way'!$D226))</f>
        <v>1.9516734382679068</v>
      </c>
      <c r="K227" s="46">
        <f>IF('Log_working_2-way'!$D226="","",B227^('Log_working_2-way'!$D226))</f>
        <v>2.0507806142198279</v>
      </c>
      <c r="L227" s="53">
        <f t="shared" si="35"/>
        <v>0.51168831168831175</v>
      </c>
      <c r="M227" s="53">
        <f t="shared" si="36"/>
        <v>0.48831168831168836</v>
      </c>
      <c r="N227" s="54">
        <v>100</v>
      </c>
      <c r="O227" s="54">
        <f t="shared" si="37"/>
        <v>46.808510638297875</v>
      </c>
      <c r="P227" s="54">
        <f t="shared" si="38"/>
        <v>49.238578680203041</v>
      </c>
      <c r="Q227" s="54">
        <f t="shared" si="39"/>
        <v>50.761421319796952</v>
      </c>
      <c r="R227" s="54">
        <f t="shared" si="40"/>
        <v>53.191489361702125</v>
      </c>
      <c r="S227" s="55">
        <f t="shared" si="41"/>
        <v>-3.9529106814990769</v>
      </c>
      <c r="T227" s="55">
        <f t="shared" si="42"/>
        <v>-3.952910681499084</v>
      </c>
      <c r="U227" t="s">
        <v>280</v>
      </c>
      <c r="V227" t="s">
        <v>293</v>
      </c>
      <c r="W227" t="s">
        <v>444</v>
      </c>
      <c r="X227" t="s">
        <v>527</v>
      </c>
      <c r="Y227" s="66"/>
    </row>
    <row r="228" spans="1:25" s="50" customFormat="1" ht="15" x14ac:dyDescent="0.25">
      <c r="A228">
        <v>2.12</v>
      </c>
      <c r="B228">
        <v>1.75</v>
      </c>
      <c r="C228" s="43">
        <f t="shared" si="43"/>
        <v>4.3126684636118462E-2</v>
      </c>
      <c r="D228" s="44">
        <f>IF(OR($A228="",$B228=""),"",A228*'MPTO_working_2-way'!$G227)</f>
        <v>2.2114285714285713</v>
      </c>
      <c r="E228" s="46">
        <f>IF(OR($A228="",$B228=""),"",B228*'MPTO_working_2-way'!$G227)</f>
        <v>1.8254716981132073</v>
      </c>
      <c r="F228" s="44">
        <f>IF(OR($A228="",$B228=""),"",'MPTO_working_2-way'!D227)</f>
        <v>2.2215568862275448</v>
      </c>
      <c r="G228" s="46">
        <f>IF(OR($A228="",$B228=""),"",'MPTO_working_2-way'!E227)</f>
        <v>1.8186274509803919</v>
      </c>
      <c r="H228" s="44">
        <f>IF(OR($A228="",$B228=""),"",'OddsRatio_working_2-way'!M227)</f>
        <v>2.2220201853215569</v>
      </c>
      <c r="I228" s="44">
        <f>IF(OR($A228="",$B228=""),"",'OddsRatio_working_2-way'!N227)</f>
        <v>1.8183170883849711</v>
      </c>
      <c r="J228" s="44">
        <f>IF('Log_working_2-way'!$D227="","",A228^('Log_working_2-way'!$D227))</f>
        <v>2.2267095575120122</v>
      </c>
      <c r="K228" s="46">
        <f>IF('Log_working_2-way'!$D227="","",B228^('Log_working_2-way'!$D227))</f>
        <v>1.8151888879286393</v>
      </c>
      <c r="L228" s="53">
        <f t="shared" si="35"/>
        <v>0.45219638242894061</v>
      </c>
      <c r="M228" s="53">
        <f t="shared" si="36"/>
        <v>0.54780361757105955</v>
      </c>
      <c r="N228" s="54">
        <v>100</v>
      </c>
      <c r="O228" s="54">
        <f t="shared" si="37"/>
        <v>52.830188679245275</v>
      </c>
      <c r="P228" s="54">
        <f t="shared" si="38"/>
        <v>42.857142857142854</v>
      </c>
      <c r="Q228" s="54">
        <f t="shared" si="39"/>
        <v>57.142857142857139</v>
      </c>
      <c r="R228" s="54">
        <f t="shared" si="40"/>
        <v>47.169811320754711</v>
      </c>
      <c r="S228" s="55">
        <f t="shared" si="41"/>
        <v>-4.312668463611864</v>
      </c>
      <c r="T228" s="55">
        <f t="shared" si="42"/>
        <v>-4.3126684636118569</v>
      </c>
      <c r="U228" t="s">
        <v>84</v>
      </c>
      <c r="V228" t="s">
        <v>455</v>
      </c>
      <c r="W228" t="s">
        <v>444</v>
      </c>
      <c r="X228" t="s">
        <v>527</v>
      </c>
      <c r="Y228" s="66"/>
    </row>
    <row r="229" spans="1:25" ht="15" x14ac:dyDescent="0.25">
      <c r="A229">
        <v>2.52</v>
      </c>
      <c r="B229">
        <v>1.55</v>
      </c>
      <c r="C229" s="43">
        <f t="shared" si="43"/>
        <v>4.1986687147977486E-2</v>
      </c>
      <c r="D229" s="44">
        <f>IF(OR($A229="",$B229=""),"",A229*'MPTO_working_2-way'!$G228)</f>
        <v>2.6258064516129034</v>
      </c>
      <c r="E229" s="46">
        <f>IF(OR($A229="",$B229=""),"",B229*'MPTO_working_2-way'!$G228)</f>
        <v>1.6150793650793651</v>
      </c>
      <c r="F229" s="44">
        <f>IF(OR($A229="",$B229=""),"",'MPTO_working_2-way'!D228)</f>
        <v>2.6607629427792916</v>
      </c>
      <c r="G229" s="46">
        <f>IF(OR($A229="",$B229=""),"",'MPTO_working_2-way'!E228)</f>
        <v>1.6021328958162429</v>
      </c>
      <c r="H229" s="44">
        <f>IF(OR($A229="",$B229=""),"",'OddsRatio_working_2-way'!M228)</f>
        <v>2.662418829187267</v>
      </c>
      <c r="I229" s="44">
        <f>IF(OR($A229="",$B229=""),"",'OddsRatio_working_2-way'!N228)</f>
        <v>1.6015331289822348</v>
      </c>
      <c r="J229" s="44">
        <f>IF('Log_working_2-way'!$D228="","",A229^('Log_working_2-way'!$D228))</f>
        <v>2.6789459030589455</v>
      </c>
      <c r="K229" s="46">
        <f>IF('Log_working_2-way'!$D228="","",B229^('Log_working_2-way'!$D228))</f>
        <v>1.5956118051078381</v>
      </c>
      <c r="L229" s="53">
        <f t="shared" si="35"/>
        <v>0.38083538083538082</v>
      </c>
      <c r="M229" s="53">
        <f t="shared" si="36"/>
        <v>0.61916461916461918</v>
      </c>
      <c r="N229" s="54">
        <v>100</v>
      </c>
      <c r="O229" s="54">
        <f t="shared" si="37"/>
        <v>60.317460317460316</v>
      </c>
      <c r="P229" s="54">
        <f t="shared" si="38"/>
        <v>35.483870967741936</v>
      </c>
      <c r="Q229" s="54">
        <f t="shared" si="39"/>
        <v>64.516129032258064</v>
      </c>
      <c r="R229" s="54">
        <f t="shared" si="40"/>
        <v>39.682539682539684</v>
      </c>
      <c r="S229" s="55">
        <f t="shared" si="41"/>
        <v>-4.1986687147977477</v>
      </c>
      <c r="T229" s="55">
        <f t="shared" si="42"/>
        <v>-4.1986687147977477</v>
      </c>
      <c r="U229" t="s">
        <v>298</v>
      </c>
      <c r="V229" t="s">
        <v>301</v>
      </c>
      <c r="W229" t="s">
        <v>439</v>
      </c>
      <c r="X229" t="s">
        <v>527</v>
      </c>
      <c r="Y229" s="66"/>
    </row>
    <row r="230" spans="1:25" ht="15" x14ac:dyDescent="0.25">
      <c r="A230">
        <v>2.1800000000000002</v>
      </c>
      <c r="B230">
        <v>1.71</v>
      </c>
      <c r="C230" s="43">
        <f t="shared" si="43"/>
        <v>4.3510917967702012E-2</v>
      </c>
      <c r="D230" s="44">
        <f>IF(OR($A230="",$B230=""),"",A230*'MPTO_working_2-way'!$G229)</f>
        <v>2.2748538011695905</v>
      </c>
      <c r="E230" s="46">
        <f>IF(OR($A230="",$B230=""),"",B230*'MPTO_working_2-way'!$G229)</f>
        <v>1.7844036697247705</v>
      </c>
      <c r="F230" s="44">
        <f>IF(OR($A230="",$B230=""),"",'MPTO_working_2-way'!D229)</f>
        <v>2.2885382773650926</v>
      </c>
      <c r="G230" s="46">
        <f>IF(OR($A230="",$B230=""),"",'MPTO_working_2-way'!E229)</f>
        <v>1.7760731811901471</v>
      </c>
      <c r="H230" s="44">
        <f>IF(OR($A230="",$B230=""),"",'OddsRatio_working_2-way'!M229)</f>
        <v>2.2891748643942433</v>
      </c>
      <c r="I230" s="44">
        <f>IF(OR($A230="",$B230=""),"",'OddsRatio_working_2-way'!N229)</f>
        <v>1.7756899607795869</v>
      </c>
      <c r="J230" s="44">
        <f>IF('Log_working_2-way'!$D229="","",A230^('Log_working_2-way'!$D229))</f>
        <v>2.2955329814159455</v>
      </c>
      <c r="K230" s="46">
        <f>IF('Log_working_2-way'!$D229="","",B230^('Log_working_2-way'!$D229))</f>
        <v>1.7718830893109678</v>
      </c>
      <c r="L230" s="53">
        <f t="shared" si="35"/>
        <v>0.43958868894601544</v>
      </c>
      <c r="M230" s="53">
        <f t="shared" si="36"/>
        <v>0.56041131105398467</v>
      </c>
      <c r="N230" s="54">
        <v>100</v>
      </c>
      <c r="O230" s="54">
        <f t="shared" si="37"/>
        <v>54.128440366972484</v>
      </c>
      <c r="P230" s="54">
        <f t="shared" si="38"/>
        <v>41.520467836257311</v>
      </c>
      <c r="Q230" s="54">
        <f t="shared" si="39"/>
        <v>58.479532163742689</v>
      </c>
      <c r="R230" s="54">
        <f t="shared" si="40"/>
        <v>45.871559633027523</v>
      </c>
      <c r="S230" s="55">
        <f t="shared" si="41"/>
        <v>-4.3510917967702056</v>
      </c>
      <c r="T230" s="55">
        <f t="shared" si="42"/>
        <v>-4.3510917967702127</v>
      </c>
      <c r="U230" t="s">
        <v>461</v>
      </c>
      <c r="V230" t="s">
        <v>460</v>
      </c>
      <c r="W230" t="s">
        <v>439</v>
      </c>
      <c r="X230" t="s">
        <v>527</v>
      </c>
      <c r="Y230" s="66"/>
    </row>
    <row r="231" spans="1:25" s="50" customFormat="1" ht="15" x14ac:dyDescent="0.25">
      <c r="A231">
        <v>2.02</v>
      </c>
      <c r="B231">
        <v>1.84</v>
      </c>
      <c r="C231" s="43">
        <f t="shared" si="43"/>
        <v>3.8527765820060234E-2</v>
      </c>
      <c r="D231" s="44">
        <f>IF(OR($A231="",$B231=""),"",A231*'MPTO_working_2-way'!$G230)</f>
        <v>2.0978260869565215</v>
      </c>
      <c r="E231" s="46">
        <f>IF(OR($A231="",$B231=""),"",B231*'MPTO_working_2-way'!$G230)</f>
        <v>1.9108910891089108</v>
      </c>
      <c r="F231" s="44">
        <f>IF(OR($A231="",$B231=""),"",'MPTO_working_2-way'!D230)</f>
        <v>2.1017869260348339</v>
      </c>
      <c r="G231" s="46">
        <f>IF(OR($A231="",$B231=""),"",'MPTO_working_2-way'!E230)</f>
        <v>1.9076165058509547</v>
      </c>
      <c r="H231" s="44">
        <f>IF(OR($A231="",$B231=""),"",'OddsRatio_working_2-way'!M230)</f>
        <v>2.1019463300386789</v>
      </c>
      <c r="I231" s="44">
        <f>IF(OR($A231="",$B231=""),"",'OddsRatio_working_2-way'!N230)</f>
        <v>1.9074852129730298</v>
      </c>
      <c r="J231" s="44">
        <f>IF('Log_working_2-way'!$D230="","",A231^('Log_working_2-way'!$D230))</f>
        <v>2.1037631107837189</v>
      </c>
      <c r="K231" s="46">
        <f>IF('Log_working_2-way'!$D230="","",B231^('Log_working_2-way'!$D230))</f>
        <v>1.9059915032763037</v>
      </c>
      <c r="L231" s="53">
        <f t="shared" si="35"/>
        <v>0.47668393782383423</v>
      </c>
      <c r="M231" s="53">
        <f t="shared" si="36"/>
        <v>0.52331606217616577</v>
      </c>
      <c r="N231" s="54">
        <v>100</v>
      </c>
      <c r="O231" s="54">
        <f t="shared" si="37"/>
        <v>50.495049504950494</v>
      </c>
      <c r="P231" s="54">
        <f t="shared" si="38"/>
        <v>45.652173913043477</v>
      </c>
      <c r="Q231" s="54">
        <f t="shared" si="39"/>
        <v>54.347826086956516</v>
      </c>
      <c r="R231" s="54">
        <f t="shared" si="40"/>
        <v>49.504950495049506</v>
      </c>
      <c r="S231" s="55">
        <f t="shared" si="41"/>
        <v>-3.8527765820060225</v>
      </c>
      <c r="T231" s="55">
        <f t="shared" si="42"/>
        <v>-3.8527765820060296</v>
      </c>
      <c r="U231" t="s">
        <v>299</v>
      </c>
      <c r="V231" t="s">
        <v>245</v>
      </c>
      <c r="W231" t="s">
        <v>439</v>
      </c>
      <c r="X231" t="s">
        <v>527</v>
      </c>
      <c r="Y231" s="66"/>
    </row>
    <row r="232" spans="1:25" ht="15" x14ac:dyDescent="0.25">
      <c r="A232">
        <v>2.2000000000000002</v>
      </c>
      <c r="B232">
        <v>1.7</v>
      </c>
      <c r="C232" s="43">
        <f t="shared" si="43"/>
        <v>4.2780748663101553E-2</v>
      </c>
      <c r="D232" s="44">
        <f>IF(OR($A232="",$B232=""),"",A232*'MPTO_working_2-way'!$G231)</f>
        <v>2.2941176470588238</v>
      </c>
      <c r="E232" s="46">
        <f>IF(OR($A232="",$B232=""),"",B232*'MPTO_working_2-way'!$G231)</f>
        <v>1.7727272727272725</v>
      </c>
      <c r="F232" s="44">
        <f>IF(OR($A232="",$B232=""),"",'MPTO_working_2-way'!D231)</f>
        <v>2.308641975308642</v>
      </c>
      <c r="G232" s="46">
        <f>IF(OR($A232="",$B232=""),"",'MPTO_working_2-way'!E231)</f>
        <v>1.7641509433962264</v>
      </c>
      <c r="H232" s="44">
        <f>IF(OR($A232="",$B232=""),"",'OddsRatio_working_2-way'!M231)</f>
        <v>2.3093073414159546</v>
      </c>
      <c r="I232" s="44">
        <f>IF(OR($A232="",$B232=""),"",'OddsRatio_working_2-way'!N231)</f>
        <v>1.7637626158259732</v>
      </c>
      <c r="J232" s="44">
        <f>IF('Log_working_2-way'!$D231="","",A232^('Log_working_2-way'!$D231))</f>
        <v>2.3160568010337612</v>
      </c>
      <c r="K232" s="46">
        <f>IF('Log_working_2-way'!$D231="","",B232^('Log_working_2-way'!$D231))</f>
        <v>1.7598456230871857</v>
      </c>
      <c r="L232" s="53">
        <f t="shared" si="35"/>
        <v>0.43589743589743585</v>
      </c>
      <c r="M232" s="53">
        <f t="shared" si="36"/>
        <v>0.56410256410256421</v>
      </c>
      <c r="N232" s="54">
        <v>100</v>
      </c>
      <c r="O232" s="54">
        <f t="shared" si="37"/>
        <v>54.545454545454554</v>
      </c>
      <c r="P232" s="54">
        <f t="shared" si="38"/>
        <v>41.176470588235297</v>
      </c>
      <c r="Q232" s="54">
        <f t="shared" si="39"/>
        <v>58.82352941176471</v>
      </c>
      <c r="R232" s="54">
        <f t="shared" si="40"/>
        <v>45.454545454545453</v>
      </c>
      <c r="S232" s="55">
        <f t="shared" si="41"/>
        <v>-4.2780748663101562</v>
      </c>
      <c r="T232" s="55">
        <f t="shared" si="42"/>
        <v>-4.2780748663101562</v>
      </c>
      <c r="U232" t="s">
        <v>459</v>
      </c>
      <c r="V232" t="s">
        <v>456</v>
      </c>
      <c r="W232" t="s">
        <v>439</v>
      </c>
      <c r="X232" t="s">
        <v>527</v>
      </c>
      <c r="Y232" s="66"/>
    </row>
    <row r="233" spans="1:25" ht="15" x14ac:dyDescent="0.25">
      <c r="A233">
        <v>2.36</v>
      </c>
      <c r="B233">
        <v>1.61</v>
      </c>
      <c r="C233" s="43">
        <f t="shared" si="43"/>
        <v>4.4846825981682326E-2</v>
      </c>
      <c r="D233" s="44">
        <f>IF(OR($A233="",$B233=""),"",A233*'MPTO_working_2-way'!$G232)</f>
        <v>2.4658385093167703</v>
      </c>
      <c r="E233" s="46">
        <f>IF(OR($A233="",$B233=""),"",B233*'MPTO_working_2-way'!$G232)</f>
        <v>1.6822033898305087</v>
      </c>
      <c r="F233" s="44">
        <f>IF(OR($A233="",$B233=""),"",'MPTO_working_2-way'!D232)</f>
        <v>2.4918677859391396</v>
      </c>
      <c r="G233" s="46">
        <f>IF(OR($A233="",$B233=""),"",'MPTO_working_2-way'!E232)</f>
        <v>1.6703006857745737</v>
      </c>
      <c r="H233" s="44">
        <f>IF(OR($A233="",$B233=""),"",'OddsRatio_working_2-way'!M232)</f>
        <v>2.4931537753095996</v>
      </c>
      <c r="I233" s="44">
        <f>IF(OR($A233="",$B233=""),"",'OddsRatio_working_2-way'!N232)</f>
        <v>1.6697233845138648</v>
      </c>
      <c r="J233" s="44">
        <f>IF('Log_working_2-way'!$D232="","",A233^('Log_working_2-way'!$D232))</f>
        <v>2.5053926130981345</v>
      </c>
      <c r="K233" s="46">
        <f>IF('Log_working_2-way'!$D232="","",B233^('Log_working_2-way'!$D232))</f>
        <v>1.6642785352461773</v>
      </c>
      <c r="L233" s="53">
        <f t="shared" si="35"/>
        <v>0.40554156171284633</v>
      </c>
      <c r="M233" s="53">
        <f t="shared" si="36"/>
        <v>0.59445843828715361</v>
      </c>
      <c r="N233" s="54">
        <v>100</v>
      </c>
      <c r="O233" s="54">
        <f t="shared" si="37"/>
        <v>57.627118644067799</v>
      </c>
      <c r="P233" s="54">
        <f t="shared" si="38"/>
        <v>37.888198757763973</v>
      </c>
      <c r="Q233" s="54">
        <f t="shared" si="39"/>
        <v>62.11180124223602</v>
      </c>
      <c r="R233" s="54">
        <f t="shared" si="40"/>
        <v>42.372881355932208</v>
      </c>
      <c r="S233" s="55">
        <f t="shared" si="41"/>
        <v>-4.4846825981682201</v>
      </c>
      <c r="T233" s="55">
        <f t="shared" si="42"/>
        <v>-4.4846825981682343</v>
      </c>
      <c r="U233" t="s">
        <v>463</v>
      </c>
      <c r="V233" t="s">
        <v>462</v>
      </c>
      <c r="W233" t="s">
        <v>439</v>
      </c>
      <c r="X233" t="s">
        <v>527</v>
      </c>
      <c r="Y233" s="66"/>
    </row>
    <row r="234" spans="1:25" ht="15" x14ac:dyDescent="0.25">
      <c r="A234">
        <v>2.13</v>
      </c>
      <c r="B234">
        <v>1.74</v>
      </c>
      <c r="C234" s="43">
        <f t="shared" si="43"/>
        <v>4.4196211753278369E-2</v>
      </c>
      <c r="D234" s="44">
        <f>IF(OR($A234="",$B234=""),"",A234*'MPTO_working_2-way'!$G233)</f>
        <v>2.2241379310344827</v>
      </c>
      <c r="E234" s="46">
        <f>IF(OR($A234="",$B234=""),"",B234*'MPTO_working_2-way'!$G233)</f>
        <v>1.8169014084507042</v>
      </c>
      <c r="F234" s="44">
        <f>IF(OR($A234="",$B234=""),"",'MPTO_working_2-way'!D233)</f>
        <v>2.2352089741270129</v>
      </c>
      <c r="G234" s="46">
        <f>IF(OR($A234="",$B234=""),"",'MPTO_working_2-way'!E233)</f>
        <v>1.8095796103705875</v>
      </c>
      <c r="H234" s="44">
        <f>IF(OR($A234="",$B234=""),"",'OddsRatio_working_2-way'!M233)</f>
        <v>2.235729350232901</v>
      </c>
      <c r="I234" s="44">
        <f>IF(OR($A234="",$B234=""),"",'OddsRatio_working_2-way'!N233)</f>
        <v>1.8092386895330501</v>
      </c>
      <c r="J234" s="44">
        <f>IF('Log_working_2-way'!$D233="","",A234^('Log_working_2-way'!$D233))</f>
        <v>2.2408640724077871</v>
      </c>
      <c r="K234" s="46">
        <f>IF('Log_working_2-way'!$D233="","",B234^('Log_working_2-way'!$D233))</f>
        <v>1.8058900424598134</v>
      </c>
      <c r="L234" s="53">
        <f t="shared" si="35"/>
        <v>0.44961240310077522</v>
      </c>
      <c r="M234" s="53">
        <f t="shared" si="36"/>
        <v>0.55038759689922478</v>
      </c>
      <c r="N234" s="54">
        <v>100</v>
      </c>
      <c r="O234" s="54">
        <f t="shared" si="37"/>
        <v>53.051643192488264</v>
      </c>
      <c r="P234" s="54">
        <f t="shared" si="38"/>
        <v>42.528735632183903</v>
      </c>
      <c r="Q234" s="54">
        <f t="shared" si="39"/>
        <v>57.47126436781609</v>
      </c>
      <c r="R234" s="54">
        <f t="shared" si="40"/>
        <v>46.948356807511736</v>
      </c>
      <c r="S234" s="55">
        <f t="shared" si="41"/>
        <v>-4.4196211753278263</v>
      </c>
      <c r="T234" s="55">
        <f t="shared" si="42"/>
        <v>-4.4196211753278334</v>
      </c>
      <c r="U234" t="s">
        <v>302</v>
      </c>
      <c r="V234" t="s">
        <v>296</v>
      </c>
      <c r="W234" t="s">
        <v>439</v>
      </c>
      <c r="X234" t="s">
        <v>527</v>
      </c>
      <c r="Y234" s="66"/>
    </row>
    <row r="235" spans="1:25" ht="15" x14ac:dyDescent="0.25">
      <c r="A235">
        <v>1.85</v>
      </c>
      <c r="B235">
        <v>2</v>
      </c>
      <c r="C235" s="43">
        <f t="shared" si="43"/>
        <v>4.0540540540540349E-2</v>
      </c>
      <c r="D235" s="44">
        <f>IF(OR($A235="",$B235=""),"",A235*'MPTO_working_2-way'!$G234)</f>
        <v>1.9249999999999998</v>
      </c>
      <c r="E235" s="46">
        <f>IF(OR($A235="",$B235=""),"",B235*'MPTO_working_2-way'!$G234)</f>
        <v>2.0810810810810807</v>
      </c>
      <c r="F235" s="44">
        <f>IF(OR($A235="",$B235=""),"",'MPTO_working_2-way'!D234)</f>
        <v>1.9220779220779218</v>
      </c>
      <c r="G235" s="46">
        <f>IF(OR($A235="",$B235=""),"",'MPTO_working_2-way'!E234)</f>
        <v>2.0845070422535206</v>
      </c>
      <c r="H235" s="44">
        <f>IF(OR($A235="",$B235=""),"",'OddsRatio_working_2-way'!M234)</f>
        <v>1.9219544457292885</v>
      </c>
      <c r="I235" s="44">
        <f>IF(OR($A235="",$B235=""),"",'OddsRatio_working_2-way'!N234)</f>
        <v>2.0846522890932806</v>
      </c>
      <c r="J235" s="44">
        <f>IF('Log_working_2-way'!$D234="","",A235^('Log_working_2-way'!$D234))</f>
        <v>1.9206189818740487</v>
      </c>
      <c r="K235" s="46">
        <f>IF('Log_working_2-way'!$D234="","",B235^('Log_working_2-way'!$D234))</f>
        <v>2.086225702151145</v>
      </c>
      <c r="L235" s="53">
        <f t="shared" si="35"/>
        <v>0.51948051948051954</v>
      </c>
      <c r="M235" s="53">
        <f t="shared" si="36"/>
        <v>0.48051948051948062</v>
      </c>
      <c r="N235" s="54">
        <v>100</v>
      </c>
      <c r="O235" s="54">
        <f t="shared" si="37"/>
        <v>45.945945945945937</v>
      </c>
      <c r="P235" s="54">
        <f t="shared" si="38"/>
        <v>50</v>
      </c>
      <c r="Q235" s="54">
        <f t="shared" si="39"/>
        <v>50</v>
      </c>
      <c r="R235" s="54">
        <f t="shared" si="40"/>
        <v>54.054054054054049</v>
      </c>
      <c r="S235" s="55">
        <f t="shared" si="41"/>
        <v>-4.0540540540540633</v>
      </c>
      <c r="T235" s="55">
        <f t="shared" si="42"/>
        <v>-4.0540540540540491</v>
      </c>
      <c r="U235" t="s">
        <v>457</v>
      </c>
      <c r="V235" t="s">
        <v>300</v>
      </c>
      <c r="W235" t="s">
        <v>439</v>
      </c>
      <c r="X235" t="s">
        <v>527</v>
      </c>
      <c r="Y235" s="66"/>
    </row>
    <row r="236" spans="1:25" ht="15" x14ac:dyDescent="0.25">
      <c r="A236">
        <v>2.2599999999999998</v>
      </c>
      <c r="B236">
        <v>1.67</v>
      </c>
      <c r="C236" s="43">
        <f t="shared" si="43"/>
        <v>4.1280271315775607E-2</v>
      </c>
      <c r="D236" s="44">
        <f>IF(OR($A236="",$B236=""),"",A236*'MPTO_working_2-way'!$G235)</f>
        <v>2.3532934131736525</v>
      </c>
      <c r="E236" s="46">
        <f>IF(OR($A236="",$B236=""),"",B236*'MPTO_working_2-way'!$G235)</f>
        <v>1.7389380530973453</v>
      </c>
      <c r="F236" s="44">
        <f>IF(OR($A236="",$B236=""),"",'MPTO_working_2-way'!D235)</f>
        <v>2.3705797374536774</v>
      </c>
      <c r="G236" s="46">
        <f>IF(OR($A236="",$B236=""),"",'MPTO_working_2-way'!E235)</f>
        <v>1.7296182576417214</v>
      </c>
      <c r="H236" s="44">
        <f>IF(OR($A236="",$B236=""),"",'OddsRatio_working_2-way'!M235)</f>
        <v>2.3713486117415123</v>
      </c>
      <c r="I236" s="44">
        <f>IF(OR($A236="",$B236=""),"",'OddsRatio_working_2-way'!N235)</f>
        <v>1.729209182433979</v>
      </c>
      <c r="J236" s="44">
        <f>IF('Log_working_2-way'!$D235="","",A236^('Log_working_2-way'!$D235))</f>
        <v>2.3793921576668016</v>
      </c>
      <c r="K236" s="46">
        <f>IF('Log_working_2-way'!$D235="","",B236^('Log_working_2-way'!$D235))</f>
        <v>1.7249569996766947</v>
      </c>
      <c r="L236" s="53">
        <f t="shared" si="35"/>
        <v>0.42493638676844786</v>
      </c>
      <c r="M236" s="53">
        <f t="shared" si="36"/>
        <v>0.57506361323155208</v>
      </c>
      <c r="N236" s="54">
        <v>100</v>
      </c>
      <c r="O236" s="54">
        <f t="shared" si="37"/>
        <v>55.752212389380524</v>
      </c>
      <c r="P236" s="54">
        <f t="shared" si="38"/>
        <v>40.119760479041922</v>
      </c>
      <c r="Q236" s="54">
        <f t="shared" si="39"/>
        <v>59.880239520958092</v>
      </c>
      <c r="R236" s="54">
        <f t="shared" si="40"/>
        <v>44.247787610619469</v>
      </c>
      <c r="S236" s="55">
        <f t="shared" si="41"/>
        <v>-4.1280271315775678</v>
      </c>
      <c r="T236" s="55">
        <f t="shared" si="42"/>
        <v>-4.1280271315775465</v>
      </c>
      <c r="U236" t="s">
        <v>469</v>
      </c>
      <c r="V236" t="s">
        <v>297</v>
      </c>
      <c r="W236" t="s">
        <v>439</v>
      </c>
      <c r="X236" t="s">
        <v>527</v>
      </c>
      <c r="Y236" s="66"/>
    </row>
    <row r="237" spans="1:25" ht="15" x14ac:dyDescent="0.25">
      <c r="A237">
        <v>2.4</v>
      </c>
      <c r="B237">
        <v>1.6</v>
      </c>
      <c r="C237" s="43">
        <f t="shared" si="43"/>
        <v>4.1666666666666741E-2</v>
      </c>
      <c r="D237" s="44">
        <f>IF(OR($A237="",$B237=""),"",A237*'MPTO_working_2-way'!$G236)</f>
        <v>2.5</v>
      </c>
      <c r="E237" s="46">
        <f>IF(OR($A237="",$B237=""),"",B237*'MPTO_working_2-way'!$G236)</f>
        <v>1.666666666666667</v>
      </c>
      <c r="F237" s="44">
        <f>IF(OR($A237="",$B237=""),"",'MPTO_working_2-way'!D236)</f>
        <v>2.5263157894736841</v>
      </c>
      <c r="G237" s="46">
        <f>IF(OR($A237="",$B237=""),"",'MPTO_working_2-way'!E236)</f>
        <v>1.6551724137931036</v>
      </c>
      <c r="H237" s="44">
        <f>IF(OR($A237="",$B237=""),"",'OddsRatio_working_2-way'!M236)</f>
        <v>2.5275252316519468</v>
      </c>
      <c r="I237" s="44">
        <f>IF(OR($A237="",$B237=""),"",'OddsRatio_working_2-way'!N236)</f>
        <v>1.6546536707079771</v>
      </c>
      <c r="J237" s="44">
        <f>IF('Log_working_2-way'!$D236="","",A237^('Log_working_2-way'!$D236))</f>
        <v>2.5398728286377308</v>
      </c>
      <c r="K237" s="46">
        <f>IF('Log_working_2-way'!$D236="","",B237^('Log_working_2-way'!$D236))</f>
        <v>1.6494042763805412</v>
      </c>
      <c r="L237" s="53">
        <f t="shared" si="35"/>
        <v>0.4</v>
      </c>
      <c r="M237" s="53">
        <f t="shared" si="36"/>
        <v>0.59999999999999987</v>
      </c>
      <c r="N237" s="54">
        <v>100</v>
      </c>
      <c r="O237" s="54">
        <f t="shared" si="37"/>
        <v>58.333333333333336</v>
      </c>
      <c r="P237" s="54">
        <f t="shared" si="38"/>
        <v>37.5</v>
      </c>
      <c r="Q237" s="54">
        <f t="shared" si="39"/>
        <v>62.5</v>
      </c>
      <c r="R237" s="54">
        <f t="shared" si="40"/>
        <v>41.666666666666671</v>
      </c>
      <c r="S237" s="55">
        <f t="shared" si="41"/>
        <v>-4.1666666666666643</v>
      </c>
      <c r="T237" s="55">
        <f t="shared" si="42"/>
        <v>-4.1666666666666714</v>
      </c>
      <c r="U237" t="s">
        <v>304</v>
      </c>
      <c r="V237" t="s">
        <v>307</v>
      </c>
      <c r="W237" t="s">
        <v>439</v>
      </c>
      <c r="X237" t="s">
        <v>527</v>
      </c>
      <c r="Y237" s="66"/>
    </row>
    <row r="238" spans="1:25" ht="15" x14ac:dyDescent="0.25">
      <c r="A238">
        <v>2.42</v>
      </c>
      <c r="B238">
        <v>1.59</v>
      </c>
      <c r="C238" s="43">
        <f t="shared" si="43"/>
        <v>4.21539581059307E-2</v>
      </c>
      <c r="D238" s="44">
        <f>IF(OR($A238="",$B238=""),"",A238*'MPTO_working_2-way'!$G237)</f>
        <v>2.5220125786163523</v>
      </c>
      <c r="E238" s="46">
        <f>IF(OR($A238="",$B238=""),"",B238*'MPTO_working_2-way'!$G237)</f>
        <v>1.6570247933884299</v>
      </c>
      <c r="F238" s="44">
        <f>IF(OR($A238="",$B238=""),"",'MPTO_working_2-way'!D237)</f>
        <v>2.5500695871164427</v>
      </c>
      <c r="G238" s="46">
        <f>IF(OR($A238="",$B238=""),"",'MPTO_working_2-way'!E237)</f>
        <v>1.6451323271623415</v>
      </c>
      <c r="H238" s="44">
        <f>IF(OR($A238="",$B238=""),"",'OddsRatio_working_2-way'!M237)</f>
        <v>2.5513799215591741</v>
      </c>
      <c r="I238" s="44">
        <f>IF(OR($A238="",$B238=""),"",'OddsRatio_working_2-way'!N237)</f>
        <v>1.6445874321971223</v>
      </c>
      <c r="J238" s="44">
        <f>IF('Log_working_2-way'!$D237="","",A238^('Log_working_2-way'!$D237))</f>
        <v>2.5645690601012014</v>
      </c>
      <c r="K238" s="46">
        <f>IF('Log_working_2-way'!$D237="","",B238^('Log_working_2-way'!$D237))</f>
        <v>1.6391536337391139</v>
      </c>
      <c r="L238" s="53">
        <f t="shared" si="35"/>
        <v>0.39650872817955113</v>
      </c>
      <c r="M238" s="53">
        <f t="shared" si="36"/>
        <v>0.60349127182044882</v>
      </c>
      <c r="N238" s="54">
        <v>100</v>
      </c>
      <c r="O238" s="54">
        <f t="shared" si="37"/>
        <v>58.677685950413228</v>
      </c>
      <c r="P238" s="54">
        <f t="shared" si="38"/>
        <v>37.106918238993707</v>
      </c>
      <c r="Q238" s="54">
        <f t="shared" si="39"/>
        <v>62.893081761006286</v>
      </c>
      <c r="R238" s="54">
        <f t="shared" si="40"/>
        <v>41.32231404958678</v>
      </c>
      <c r="S238" s="55">
        <f t="shared" si="41"/>
        <v>-4.2153958105930585</v>
      </c>
      <c r="T238" s="55">
        <f t="shared" si="42"/>
        <v>-4.2153958105930727</v>
      </c>
      <c r="U238" t="s">
        <v>246</v>
      </c>
      <c r="V238" t="s">
        <v>306</v>
      </c>
      <c r="W238" t="s">
        <v>439</v>
      </c>
      <c r="X238" t="s">
        <v>527</v>
      </c>
      <c r="Y238" s="66"/>
    </row>
    <row r="239" spans="1:25" ht="15" x14ac:dyDescent="0.25">
      <c r="A239">
        <v>2.35</v>
      </c>
      <c r="B239">
        <v>1.62</v>
      </c>
      <c r="C239" s="43">
        <f t="shared" si="43"/>
        <v>4.2815865510900997E-2</v>
      </c>
      <c r="D239" s="44">
        <f>IF(OR($A239="",$B239=""),"",A239*'MPTO_working_2-way'!$G238)</f>
        <v>2.4506172839506175</v>
      </c>
      <c r="E239" s="46">
        <f>IF(OR($A239="",$B239=""),"",B239*'MPTO_working_2-way'!$G238)</f>
        <v>1.6893617021276597</v>
      </c>
      <c r="F239" s="44">
        <f>IF(OR($A239="",$B239=""),"",'MPTO_working_2-way'!D238)</f>
        <v>2.4744881377965555</v>
      </c>
      <c r="G239" s="46">
        <f>IF(OR($A239="",$B239=""),"",'MPTO_working_2-way'!E238)</f>
        <v>1.6782014547057529</v>
      </c>
      <c r="H239" s="44">
        <f>IF(OR($A239="",$B239=""),"",'OddsRatio_working_2-way'!M238)</f>
        <v>2.4756081305138942</v>
      </c>
      <c r="I239" s="44">
        <f>IF(OR($A239="",$B239=""),"",'OddsRatio_working_2-way'!N238)</f>
        <v>1.6776866969767514</v>
      </c>
      <c r="J239" s="44">
        <f>IF('Log_working_2-way'!$D238="","",A239^('Log_working_2-way'!$D238))</f>
        <v>2.4867940256326873</v>
      </c>
      <c r="K239" s="46">
        <f>IF('Log_working_2-way'!$D238="","",B239^('Log_working_2-way'!$D238))</f>
        <v>1.6725881209900304</v>
      </c>
      <c r="L239" s="53">
        <f t="shared" si="35"/>
        <v>0.40806045340050373</v>
      </c>
      <c r="M239" s="53">
        <f t="shared" si="36"/>
        <v>0.59193954659949621</v>
      </c>
      <c r="N239" s="54">
        <v>100</v>
      </c>
      <c r="O239" s="54">
        <f t="shared" si="37"/>
        <v>57.446808510638299</v>
      </c>
      <c r="P239" s="54">
        <f t="shared" si="38"/>
        <v>38.271604938271601</v>
      </c>
      <c r="Q239" s="54">
        <f t="shared" si="39"/>
        <v>61.728395061728392</v>
      </c>
      <c r="R239" s="54">
        <f t="shared" si="40"/>
        <v>42.553191489361701</v>
      </c>
      <c r="S239" s="55">
        <f t="shared" si="41"/>
        <v>-4.2815865510900935</v>
      </c>
      <c r="T239" s="55">
        <f t="shared" si="42"/>
        <v>-4.2815865510901006</v>
      </c>
      <c r="U239" t="s">
        <v>305</v>
      </c>
      <c r="V239" t="s">
        <v>468</v>
      </c>
      <c r="W239" t="s">
        <v>439</v>
      </c>
      <c r="X239" t="s">
        <v>527</v>
      </c>
      <c r="Y239" s="66"/>
    </row>
    <row r="240" spans="1:25" ht="15" x14ac:dyDescent="0.25">
      <c r="A240">
        <v>2.3199999999999998</v>
      </c>
      <c r="B240">
        <v>1.63</v>
      </c>
      <c r="C240" s="43">
        <f t="shared" si="43"/>
        <v>4.4531415273958208E-2</v>
      </c>
      <c r="D240" s="44">
        <f>IF(OR($A240="",$B240=""),"",A240*'MPTO_working_2-way'!$G239)</f>
        <v>2.423312883435583</v>
      </c>
      <c r="E240" s="46">
        <f>IF(OR($A240="",$B240=""),"",B240*'MPTO_working_2-way'!$G239)</f>
        <v>1.7025862068965518</v>
      </c>
      <c r="F240" s="44">
        <f>IF(OR($A240="",$B240=""),"",'MPTO_working_2-way'!D239)</f>
        <v>2.4463708112304308</v>
      </c>
      <c r="G240" s="46">
        <f>IF(OR($A240="",$B240=""),"",'MPTO_working_2-way'!E239)</f>
        <v>1.6913856337776187</v>
      </c>
      <c r="H240" s="44">
        <f>IF(OR($A240="",$B240=""),"",'OddsRatio_working_2-way'!M239)</f>
        <v>2.4474937289114918</v>
      </c>
      <c r="I240" s="44">
        <f>IF(OR($A240="",$B240=""),"",'OddsRatio_working_2-way'!N239)</f>
        <v>1.6908492797077574</v>
      </c>
      <c r="J240" s="44">
        <f>IF('Log_working_2-way'!$D239="","",A240^('Log_working_2-way'!$D239))</f>
        <v>2.4583050322184126</v>
      </c>
      <c r="K240" s="46">
        <f>IF('Log_working_2-way'!$D239="","",B240^('Log_working_2-way'!$D239))</f>
        <v>1.6857275932718412</v>
      </c>
      <c r="L240" s="53">
        <f t="shared" si="35"/>
        <v>0.41265822784810124</v>
      </c>
      <c r="M240" s="53">
        <f t="shared" si="36"/>
        <v>0.58734177215189864</v>
      </c>
      <c r="N240" s="54">
        <v>100</v>
      </c>
      <c r="O240" s="54">
        <f t="shared" si="37"/>
        <v>56.896551724137922</v>
      </c>
      <c r="P240" s="54">
        <f t="shared" si="38"/>
        <v>38.650306748466257</v>
      </c>
      <c r="Q240" s="54">
        <f t="shared" si="39"/>
        <v>61.349693251533743</v>
      </c>
      <c r="R240" s="54">
        <f t="shared" si="40"/>
        <v>43.103448275862071</v>
      </c>
      <c r="S240" s="55">
        <f t="shared" si="41"/>
        <v>-4.4531415273958217</v>
      </c>
      <c r="T240" s="55">
        <f t="shared" si="42"/>
        <v>-4.4531415273958146</v>
      </c>
      <c r="U240" t="s">
        <v>303</v>
      </c>
      <c r="V240" t="s">
        <v>464</v>
      </c>
      <c r="W240" t="s">
        <v>439</v>
      </c>
      <c r="X240" t="s">
        <v>527</v>
      </c>
      <c r="Y240" s="66"/>
    </row>
    <row r="241" spans="1:25" ht="15" x14ac:dyDescent="0.25">
      <c r="A241">
        <v>1.68</v>
      </c>
      <c r="B241">
        <v>2.1800000000000002</v>
      </c>
      <c r="C241" s="43">
        <f t="shared" si="43"/>
        <v>5.3953691568370488E-2</v>
      </c>
      <c r="D241" s="44">
        <f>IF(OR($A241="",$B241=""),"",A241*'MPTO_working_2-way'!$G240)</f>
        <v>1.7706422018348624</v>
      </c>
      <c r="E241" s="46">
        <f>IF(OR($A241="",$B241=""),"",B241*'MPTO_working_2-way'!$G240)</f>
        <v>2.2976190476190479</v>
      </c>
      <c r="F241" s="44">
        <f>IF(OR($A241="",$B241=""),"",'MPTO_working_2-way'!D240)</f>
        <v>1.7597539880837978</v>
      </c>
      <c r="G241" s="46">
        <f>IF(OR($A241="",$B241=""),"",'MPTO_working_2-way'!E240)</f>
        <v>2.3162155325069569</v>
      </c>
      <c r="H241" s="44">
        <f>IF(OR($A241="",$B241=""),"",'OddsRatio_working_2-way'!M240)</f>
        <v>1.7591252771714809</v>
      </c>
      <c r="I241" s="44">
        <f>IF(OR($A241="",$B241=""),"",'OddsRatio_working_2-way'!N240)</f>
        <v>2.3173056280328646</v>
      </c>
      <c r="J241" s="44">
        <f>IF('Log_working_2-way'!$D240="","",A241^('Log_working_2-way'!$D240))</f>
        <v>1.7541147570259803</v>
      </c>
      <c r="K241" s="46">
        <f>IF('Log_working_2-way'!$D240="","",B241^('Log_working_2-way'!$D240))</f>
        <v>2.3260581240200584</v>
      </c>
      <c r="L241" s="53">
        <f t="shared" si="35"/>
        <v>0.56476683937823835</v>
      </c>
      <c r="M241" s="53">
        <f t="shared" si="36"/>
        <v>0.43523316062176159</v>
      </c>
      <c r="N241" s="54">
        <v>100</v>
      </c>
      <c r="O241" s="54">
        <f t="shared" si="37"/>
        <v>40.476190476190474</v>
      </c>
      <c r="P241" s="54">
        <f t="shared" si="38"/>
        <v>54.128440366972484</v>
      </c>
      <c r="Q241" s="54">
        <f t="shared" si="39"/>
        <v>45.871559633027523</v>
      </c>
      <c r="R241" s="54">
        <f t="shared" si="40"/>
        <v>59.523809523809526</v>
      </c>
      <c r="S241" s="55">
        <f t="shared" si="41"/>
        <v>-5.3953691568370488</v>
      </c>
      <c r="T241" s="55">
        <f t="shared" si="42"/>
        <v>-5.3953691568370417</v>
      </c>
      <c r="U241" t="s">
        <v>502</v>
      </c>
      <c r="V241" t="s">
        <v>314</v>
      </c>
      <c r="W241" t="s">
        <v>445</v>
      </c>
      <c r="X241" t="s">
        <v>527</v>
      </c>
      <c r="Y241" s="66"/>
    </row>
    <row r="242" spans="1:25" ht="15" x14ac:dyDescent="0.25">
      <c r="A242">
        <v>1.98</v>
      </c>
      <c r="B242">
        <v>1.85</v>
      </c>
      <c r="C242" s="43">
        <f t="shared" si="43"/>
        <v>4.5591045591045543E-2</v>
      </c>
      <c r="D242" s="44">
        <f>IF(OR($A242="",$B242=""),"",A242*'MPTO_working_2-way'!$G241)</f>
        <v>2.07027027027027</v>
      </c>
      <c r="E242" s="46">
        <f>IF(OR($A242="",$B242=""),"",B242*'MPTO_working_2-way'!$G241)</f>
        <v>1.9343434343434343</v>
      </c>
      <c r="F242" s="44">
        <f>IF(OR($A242="",$B242=""),"",'MPTO_working_2-way'!D241)</f>
        <v>2.0735918482875744</v>
      </c>
      <c r="G242" s="46">
        <f>IF(OR($A242="",$B242=""),"",'MPTO_working_2-way'!E241)</f>
        <v>1.931452675982072</v>
      </c>
      <c r="H242" s="44">
        <f>IF(OR($A242="",$B242=""),"",'OddsRatio_working_2-way'!M241)</f>
        <v>2.0737509843863182</v>
      </c>
      <c r="I242" s="44">
        <f>IF(OR($A242="",$B242=""),"",'OddsRatio_working_2-way'!N241)</f>
        <v>1.9313146293146641</v>
      </c>
      <c r="J242" s="44">
        <f>IF('Log_working_2-way'!$D241="","",A242^('Log_working_2-way'!$D241))</f>
        <v>2.0752829704469682</v>
      </c>
      <c r="K242" s="46">
        <f>IF('Log_working_2-way'!$D241="","",B242^('Log_working_2-way'!$D241))</f>
        <v>1.9299877590211039</v>
      </c>
      <c r="L242" s="53">
        <f t="shared" si="35"/>
        <v>0.48302872062663194</v>
      </c>
      <c r="M242" s="53">
        <f t="shared" si="36"/>
        <v>0.51697127937336818</v>
      </c>
      <c r="N242" s="54">
        <v>100</v>
      </c>
      <c r="O242" s="54">
        <f t="shared" si="37"/>
        <v>49.494949494949495</v>
      </c>
      <c r="P242" s="54">
        <f t="shared" si="38"/>
        <v>45.945945945945937</v>
      </c>
      <c r="Q242" s="54">
        <f t="shared" si="39"/>
        <v>54.054054054054049</v>
      </c>
      <c r="R242" s="54">
        <f t="shared" si="40"/>
        <v>50.505050505050505</v>
      </c>
      <c r="S242" s="55">
        <f t="shared" si="41"/>
        <v>-4.5591045591045543</v>
      </c>
      <c r="T242" s="55">
        <f t="shared" si="42"/>
        <v>-4.5591045591045685</v>
      </c>
      <c r="U242" t="s">
        <v>452</v>
      </c>
      <c r="V242" t="s">
        <v>308</v>
      </c>
      <c r="W242" t="s">
        <v>445</v>
      </c>
      <c r="X242" t="s">
        <v>527</v>
      </c>
      <c r="Y242" s="66"/>
    </row>
    <row r="243" spans="1:25" ht="15" x14ac:dyDescent="0.25">
      <c r="A243">
        <v>2.38</v>
      </c>
      <c r="B243">
        <v>1.58</v>
      </c>
      <c r="C243" s="43">
        <f t="shared" si="43"/>
        <v>5.3079459631953929E-2</v>
      </c>
      <c r="D243" s="44">
        <f>IF(OR($A243="",$B243=""),"",A243*'MPTO_working_2-way'!$G242)</f>
        <v>2.5063291139240502</v>
      </c>
      <c r="E243" s="46">
        <f>IF(OR($A243="",$B243=""),"",B243*'MPTO_working_2-way'!$G242)</f>
        <v>1.6638655462184873</v>
      </c>
      <c r="F243" s="44">
        <f>IF(OR($A243="",$B243=""),"",'MPTO_working_2-way'!D242)</f>
        <v>2.5404675043912981</v>
      </c>
      <c r="G243" s="46">
        <f>IF(OR($A243="",$B243=""),"",'MPTO_working_2-way'!E242)</f>
        <v>1.6491535830190334</v>
      </c>
      <c r="H243" s="44">
        <f>IF(OR($A243="",$B243=""),"",'OddsRatio_working_2-way'!M242)</f>
        <v>2.5425013273341408</v>
      </c>
      <c r="I243" s="44">
        <f>IF(OR($A243="",$B243=""),"",'OddsRatio_working_2-way'!N242)</f>
        <v>1.648297659314349</v>
      </c>
      <c r="J243" s="44">
        <f>IF('Log_working_2-way'!$D242="","",A243^('Log_working_2-way'!$D242))</f>
        <v>2.5587645597566064</v>
      </c>
      <c r="K243" s="46">
        <f>IF('Log_working_2-way'!$D242="","",B243^('Log_working_2-way'!$D242))</f>
        <v>1.6415337029172934</v>
      </c>
      <c r="L243" s="53">
        <f t="shared" si="35"/>
        <v>0.39898989898989906</v>
      </c>
      <c r="M243" s="53">
        <f t="shared" si="36"/>
        <v>0.60101010101010111</v>
      </c>
      <c r="N243" s="54">
        <v>100</v>
      </c>
      <c r="O243" s="54">
        <f t="shared" si="37"/>
        <v>57.983193277310924</v>
      </c>
      <c r="P243" s="54">
        <f t="shared" si="38"/>
        <v>36.708860759493668</v>
      </c>
      <c r="Q243" s="54">
        <f t="shared" si="39"/>
        <v>63.291139240506325</v>
      </c>
      <c r="R243" s="54">
        <f t="shared" si="40"/>
        <v>42.016806722689076</v>
      </c>
      <c r="S243" s="55">
        <f t="shared" si="41"/>
        <v>-5.3079459631954009</v>
      </c>
      <c r="T243" s="55">
        <f t="shared" si="42"/>
        <v>-5.307945963195408</v>
      </c>
      <c r="U243" t="s">
        <v>309</v>
      </c>
      <c r="V243" t="s">
        <v>316</v>
      </c>
      <c r="W243" t="s">
        <v>445</v>
      </c>
      <c r="X243" t="s">
        <v>527</v>
      </c>
      <c r="Y243" s="66"/>
    </row>
    <row r="244" spans="1:25" ht="15" x14ac:dyDescent="0.25">
      <c r="A244">
        <v>1.93</v>
      </c>
      <c r="B244">
        <v>1.88</v>
      </c>
      <c r="C244" s="43">
        <f t="shared" si="43"/>
        <v>5.0049608642928067E-2</v>
      </c>
      <c r="D244" s="44">
        <f>IF(OR($A244="",$B244=""),"",A244*'MPTO_working_2-way'!$G243)</f>
        <v>2.0265957446808511</v>
      </c>
      <c r="E244" s="46">
        <f>IF(OR($A244="",$B244=""),"",B244*'MPTO_working_2-way'!$G243)</f>
        <v>1.9740932642487046</v>
      </c>
      <c r="F244" s="44">
        <f>IF(OR($A244="",$B244=""),"",'MPTO_working_2-way'!D243)</f>
        <v>2.027945450480662</v>
      </c>
      <c r="G244" s="46">
        <f>IF(OR($A244="",$B244=""),"",'MPTO_working_2-way'!E243)</f>
        <v>1.9728142670726401</v>
      </c>
      <c r="H244" s="44">
        <f>IF(OR($A244="",$B244=""),"",'OddsRatio_working_2-way'!M243)</f>
        <v>2.0280166252635121</v>
      </c>
      <c r="I244" s="44">
        <f>IF(OR($A244="",$B244=""),"",'OddsRatio_working_2-way'!N243)</f>
        <v>1.97274691422784</v>
      </c>
      <c r="J244" s="44">
        <f>IF('Log_working_2-way'!$D243="","",A244^('Log_working_2-way'!$D243))</f>
        <v>2.0286405498267945</v>
      </c>
      <c r="K244" s="46">
        <f>IF('Log_working_2-way'!$D243="","",B244^('Log_working_2-way'!$D243))</f>
        <v>1.972156892091637</v>
      </c>
      <c r="L244" s="53">
        <f t="shared" si="35"/>
        <v>0.49343832020997375</v>
      </c>
      <c r="M244" s="53">
        <f t="shared" si="36"/>
        <v>0.50656167979002631</v>
      </c>
      <c r="N244" s="54">
        <v>100</v>
      </c>
      <c r="O244" s="54">
        <f t="shared" si="37"/>
        <v>48.186528497409334</v>
      </c>
      <c r="P244" s="54">
        <f t="shared" si="38"/>
        <v>46.808510638297875</v>
      </c>
      <c r="Q244" s="54">
        <f t="shared" si="39"/>
        <v>53.191489361702125</v>
      </c>
      <c r="R244" s="54">
        <f t="shared" si="40"/>
        <v>51.81347150259068</v>
      </c>
      <c r="S244" s="55">
        <f t="shared" si="41"/>
        <v>-5.0049608642927907</v>
      </c>
      <c r="T244" s="55">
        <f t="shared" si="42"/>
        <v>-5.004960864292805</v>
      </c>
      <c r="U244" t="s">
        <v>509</v>
      </c>
      <c r="V244" t="s">
        <v>318</v>
      </c>
      <c r="W244" t="s">
        <v>445</v>
      </c>
      <c r="X244" t="s">
        <v>527</v>
      </c>
      <c r="Y244" s="66"/>
    </row>
    <row r="245" spans="1:25" ht="15" x14ac:dyDescent="0.25">
      <c r="A245">
        <v>1.88</v>
      </c>
      <c r="B245">
        <v>1.93</v>
      </c>
      <c r="C245" s="43">
        <f t="shared" si="43"/>
        <v>5.0049608642928067E-2</v>
      </c>
      <c r="D245" s="44">
        <f>IF(OR($A245="",$B245=""),"",A245*'MPTO_working_2-way'!$G244)</f>
        <v>1.9740932642487046</v>
      </c>
      <c r="E245" s="46">
        <f>IF(OR($A245="",$B245=""),"",B245*'MPTO_working_2-way'!$G244)</f>
        <v>2.0265957446808511</v>
      </c>
      <c r="F245" s="44">
        <f>IF(OR($A245="",$B245=""),"",'MPTO_working_2-way'!D244)</f>
        <v>1.9728142670726401</v>
      </c>
      <c r="G245" s="46">
        <f>IF(OR($A245="",$B245=""),"",'MPTO_working_2-way'!E244)</f>
        <v>2.027945450480662</v>
      </c>
      <c r="H245" s="44">
        <f>IF(OR($A245="",$B245=""),"",'OddsRatio_working_2-way'!M244)</f>
        <v>1.97274691422784</v>
      </c>
      <c r="I245" s="44">
        <f>IF(OR($A245="",$B245=""),"",'OddsRatio_working_2-way'!N244)</f>
        <v>2.0280166252635121</v>
      </c>
      <c r="J245" s="44">
        <f>IF('Log_working_2-way'!$D244="","",A245^('Log_working_2-way'!$D244))</f>
        <v>1.972156892091637</v>
      </c>
      <c r="K245" s="46">
        <f>IF('Log_working_2-way'!$D244="","",B245^('Log_working_2-way'!$D244))</f>
        <v>2.0286405498267945</v>
      </c>
      <c r="L245" s="53">
        <f t="shared" si="35"/>
        <v>0.50656167979002631</v>
      </c>
      <c r="M245" s="53">
        <f t="shared" si="36"/>
        <v>0.49343832020997375</v>
      </c>
      <c r="N245" s="54">
        <v>100</v>
      </c>
      <c r="O245" s="54">
        <f t="shared" si="37"/>
        <v>46.808510638297875</v>
      </c>
      <c r="P245" s="54">
        <f t="shared" si="38"/>
        <v>48.186528497409334</v>
      </c>
      <c r="Q245" s="54">
        <f t="shared" si="39"/>
        <v>51.81347150259068</v>
      </c>
      <c r="R245" s="54">
        <f t="shared" si="40"/>
        <v>53.191489361702125</v>
      </c>
      <c r="S245" s="55">
        <f t="shared" si="41"/>
        <v>-5.004960864292805</v>
      </c>
      <c r="T245" s="55">
        <f t="shared" si="42"/>
        <v>-5.0049608642927907</v>
      </c>
      <c r="U245" t="s">
        <v>465</v>
      </c>
      <c r="V245" t="s">
        <v>310</v>
      </c>
      <c r="W245" t="s">
        <v>445</v>
      </c>
      <c r="X245" t="s">
        <v>527</v>
      </c>
      <c r="Y245" s="66"/>
    </row>
    <row r="246" spans="1:25" ht="15" x14ac:dyDescent="0.25">
      <c r="A246">
        <v>1.93</v>
      </c>
      <c r="B246">
        <v>1.89</v>
      </c>
      <c r="C246" s="43">
        <f t="shared" si="43"/>
        <v>4.7235244126436093E-2</v>
      </c>
      <c r="D246" s="44">
        <f>IF(OR($A246="",$B246=""),"",A246*'MPTO_working_2-way'!$G245)</f>
        <v>2.0211640211640214</v>
      </c>
      <c r="E246" s="46">
        <f>IF(OR($A246="",$B246=""),"",B246*'MPTO_working_2-way'!$G245)</f>
        <v>1.9792746113989641</v>
      </c>
      <c r="F246" s="44">
        <f>IF(OR($A246="",$B246=""),"",'MPTO_working_2-way'!D245)</f>
        <v>2.0221747928042801</v>
      </c>
      <c r="G246" s="46">
        <f>IF(OR($A246="",$B246=""),"",'MPTO_working_2-way'!E245)</f>
        <v>1.9783062613553166</v>
      </c>
      <c r="H246" s="44">
        <f>IF(OR($A246="",$B246=""),"",'OddsRatio_working_2-way'!M245)</f>
        <v>2.0222249362174249</v>
      </c>
      <c r="I246" s="44">
        <f>IF(OR($A246="",$B246=""),"",'OddsRatio_working_2-way'!N245)</f>
        <v>1.9782582722940953</v>
      </c>
      <c r="J246" s="44">
        <f>IF('Log_working_2-way'!$D245="","",A246^('Log_working_2-way'!$D245))</f>
        <v>2.0226909100425914</v>
      </c>
      <c r="K246" s="46">
        <f>IF('Log_working_2-way'!$D245="","",B246^('Log_working_2-way'!$D245))</f>
        <v>1.9778125435355127</v>
      </c>
      <c r="L246" s="53">
        <f t="shared" si="35"/>
        <v>0.4947643979057591</v>
      </c>
      <c r="M246" s="53">
        <f t="shared" si="36"/>
        <v>0.50523560209424079</v>
      </c>
      <c r="N246" s="54">
        <v>100</v>
      </c>
      <c r="O246" s="54">
        <f t="shared" si="37"/>
        <v>48.186528497409334</v>
      </c>
      <c r="P246" s="54">
        <f t="shared" si="38"/>
        <v>47.089947089947096</v>
      </c>
      <c r="Q246" s="54">
        <f t="shared" si="39"/>
        <v>52.910052910052919</v>
      </c>
      <c r="R246" s="54">
        <f t="shared" si="40"/>
        <v>51.81347150259068</v>
      </c>
      <c r="S246" s="55">
        <f t="shared" si="41"/>
        <v>-4.7235244126435845</v>
      </c>
      <c r="T246" s="55">
        <f t="shared" si="42"/>
        <v>-4.7235244126435845</v>
      </c>
      <c r="U246" t="s">
        <v>501</v>
      </c>
      <c r="V246" t="s">
        <v>500</v>
      </c>
      <c r="W246" t="s">
        <v>445</v>
      </c>
      <c r="X246" t="s">
        <v>527</v>
      </c>
      <c r="Y246" s="66"/>
    </row>
    <row r="247" spans="1:25" ht="15" x14ac:dyDescent="0.25">
      <c r="A247">
        <v>1.81</v>
      </c>
      <c r="B247">
        <v>2.02</v>
      </c>
      <c r="C247" s="43">
        <f t="shared" si="43"/>
        <v>4.7535692795798834E-2</v>
      </c>
      <c r="D247" s="44">
        <f>IF(OR($A247="",$B247=""),"",A247*'MPTO_working_2-way'!$G246)</f>
        <v>1.8960396039603959</v>
      </c>
      <c r="E247" s="46">
        <f>IF(OR($A247="",$B247=""),"",B247*'MPTO_working_2-way'!$G246)</f>
        <v>2.1160220994475138</v>
      </c>
      <c r="F247" s="44">
        <f>IF(OR($A247="",$B247=""),"",'MPTO_working_2-way'!D246)</f>
        <v>1.8913661993688893</v>
      </c>
      <c r="G247" s="46">
        <f>IF(OR($A247="",$B247=""),"",'MPTO_working_2-way'!E246)</f>
        <v>2.1218733677673955</v>
      </c>
      <c r="H247" s="44">
        <f>IF(OR($A247="",$B247=""),"",'OddsRatio_working_2-way'!M246)</f>
        <v>1.8911327886790064</v>
      </c>
      <c r="I247" s="44">
        <f>IF(OR($A247="",$B247=""),"",'OddsRatio_working_2-way'!N246)</f>
        <v>2.1221672153735645</v>
      </c>
      <c r="J247" s="44">
        <f>IF('Log_working_2-way'!$D246="","",A247^('Log_working_2-way'!$D246))</f>
        <v>1.8889866417645398</v>
      </c>
      <c r="K247" s="46">
        <f>IF('Log_working_2-way'!$D246="","",B247^('Log_working_2-way'!$D246))</f>
        <v>2.1248762951200719</v>
      </c>
      <c r="L247" s="53">
        <f t="shared" si="35"/>
        <v>0.52741514360313313</v>
      </c>
      <c r="M247" s="53">
        <f t="shared" si="36"/>
        <v>0.47258485639686681</v>
      </c>
      <c r="N247" s="54">
        <v>100</v>
      </c>
      <c r="O247" s="54">
        <f t="shared" si="37"/>
        <v>44.751381215469614</v>
      </c>
      <c r="P247" s="54">
        <f t="shared" si="38"/>
        <v>50.495049504950494</v>
      </c>
      <c r="Q247" s="54">
        <f t="shared" si="39"/>
        <v>49.504950495049506</v>
      </c>
      <c r="R247" s="54">
        <f t="shared" si="40"/>
        <v>55.248618784530393</v>
      </c>
      <c r="S247" s="55">
        <f t="shared" si="41"/>
        <v>-4.7535692795798923</v>
      </c>
      <c r="T247" s="55">
        <f t="shared" si="42"/>
        <v>-4.7535692795798994</v>
      </c>
      <c r="U247" t="s">
        <v>313</v>
      </c>
      <c r="V247" t="s">
        <v>317</v>
      </c>
      <c r="W247" t="s">
        <v>445</v>
      </c>
      <c r="X247" t="s">
        <v>527</v>
      </c>
      <c r="Y247" s="66"/>
    </row>
    <row r="248" spans="1:25" s="50" customFormat="1" ht="15" x14ac:dyDescent="0.25">
      <c r="A248">
        <v>1.99</v>
      </c>
      <c r="B248">
        <v>1.83</v>
      </c>
      <c r="C248" s="43">
        <f t="shared" si="43"/>
        <v>4.8960650245764237E-2</v>
      </c>
      <c r="D248" s="44">
        <f>IF(OR($A248="",$B248=""),"",A248*'MPTO_working_2-way'!$G247)</f>
        <v>2.0874316939890707</v>
      </c>
      <c r="E248" s="46">
        <f>IF(OR($A248="",$B248=""),"",B248*'MPTO_working_2-way'!$G247)</f>
        <v>1.9195979899497486</v>
      </c>
      <c r="F248" s="44">
        <f>IF(OR($A248="",$B248=""),"",'MPTO_working_2-way'!D247)</f>
        <v>2.0919091248528017</v>
      </c>
      <c r="G248" s="46">
        <f>IF(OR($A248="",$B248=""),"",'MPTO_working_2-way'!E247)</f>
        <v>1.9158271299681719</v>
      </c>
      <c r="H248" s="44">
        <f>IF(OR($A248="",$B248=""),"",'OddsRatio_working_2-way'!M247)</f>
        <v>2.092140597330467</v>
      </c>
      <c r="I248" s="44">
        <f>IF(OR($A248="",$B248=""),"",'OddsRatio_working_2-way'!N247)</f>
        <v>1.9156330260447352</v>
      </c>
      <c r="J248" s="44">
        <f>IF('Log_working_2-way'!$D247="","",A248^('Log_working_2-way'!$D247))</f>
        <v>2.0942137432454255</v>
      </c>
      <c r="K248" s="46">
        <f>IF('Log_working_2-way'!$D247="","",B248^('Log_working_2-way'!$D247))</f>
        <v>1.913898227080558</v>
      </c>
      <c r="L248" s="53">
        <f t="shared" si="35"/>
        <v>0.47905759162303674</v>
      </c>
      <c r="M248" s="53">
        <f t="shared" si="36"/>
        <v>0.52094240837696337</v>
      </c>
      <c r="N248" s="54">
        <v>100</v>
      </c>
      <c r="O248" s="54">
        <f t="shared" si="37"/>
        <v>49.748743718592962</v>
      </c>
      <c r="P248" s="54">
        <f t="shared" si="38"/>
        <v>45.355191256830594</v>
      </c>
      <c r="Q248" s="54">
        <f t="shared" si="39"/>
        <v>54.644808743169392</v>
      </c>
      <c r="R248" s="54">
        <f t="shared" si="40"/>
        <v>50.251256281407031</v>
      </c>
      <c r="S248" s="55">
        <f t="shared" si="41"/>
        <v>-4.8960650245764299</v>
      </c>
      <c r="T248" s="55">
        <f t="shared" si="42"/>
        <v>-4.896065024576437</v>
      </c>
      <c r="U248" t="s">
        <v>516</v>
      </c>
      <c r="V248" t="s">
        <v>523</v>
      </c>
      <c r="W248" t="s">
        <v>445</v>
      </c>
      <c r="X248" t="s">
        <v>527</v>
      </c>
      <c r="Y248" s="66"/>
    </row>
    <row r="249" spans="1:25" ht="15" x14ac:dyDescent="0.25">
      <c r="A249">
        <v>2.54</v>
      </c>
      <c r="B249">
        <v>1.52</v>
      </c>
      <c r="C249" s="43">
        <f t="shared" si="43"/>
        <v>5.159552424368008E-2</v>
      </c>
      <c r="D249" s="44">
        <f>IF(OR($A249="",$B249=""),"",A249*'MPTO_working_2-way'!$G248)</f>
        <v>2.6710526315789473</v>
      </c>
      <c r="E249" s="46">
        <f>IF(OR($A249="",$B249=""),"",B249*'MPTO_working_2-way'!$G248)</f>
        <v>1.5984251968503937</v>
      </c>
      <c r="F249" s="44">
        <f>IF(OR($A249="",$B249=""),"",'MPTO_working_2-way'!D248)</f>
        <v>2.7181075753308925</v>
      </c>
      <c r="G249" s="46">
        <f>IF(OR($A249="",$B249=""),"",'MPTO_working_2-way'!E248)</f>
        <v>1.5820357318472382</v>
      </c>
      <c r="H249" s="44">
        <f>IF(OR($A249="",$B249=""),"",'OddsRatio_working_2-way'!M248)</f>
        <v>2.7209121016305455</v>
      </c>
      <c r="I249" s="44">
        <f>IF(OR($A249="",$B249=""),"",'OddsRatio_working_2-way'!N248)</f>
        <v>1.5810872031479763</v>
      </c>
      <c r="J249" s="44">
        <f>IF('Log_working_2-way'!$D248="","",A249^('Log_working_2-way'!$D248))</f>
        <v>2.7435295149271268</v>
      </c>
      <c r="K249" s="46">
        <f>IF('Log_working_2-way'!$D248="","",B249^('Log_working_2-way'!$D248))</f>
        <v>1.5735492238214788</v>
      </c>
      <c r="L249" s="53">
        <f t="shared" si="35"/>
        <v>0.37438423645320196</v>
      </c>
      <c r="M249" s="53">
        <f t="shared" si="36"/>
        <v>0.62561576354679804</v>
      </c>
      <c r="N249" s="54">
        <v>100</v>
      </c>
      <c r="O249" s="54">
        <f t="shared" si="37"/>
        <v>60.629921259842511</v>
      </c>
      <c r="P249" s="54">
        <f t="shared" si="38"/>
        <v>34.21052631578948</v>
      </c>
      <c r="Q249" s="54">
        <f t="shared" si="39"/>
        <v>65.789473684210535</v>
      </c>
      <c r="R249" s="54">
        <f t="shared" si="40"/>
        <v>39.370078740157474</v>
      </c>
      <c r="S249" s="55">
        <f t="shared" si="41"/>
        <v>-5.1595524243680231</v>
      </c>
      <c r="T249" s="55">
        <f t="shared" si="42"/>
        <v>-5.1595524243679947</v>
      </c>
      <c r="U249" t="s">
        <v>312</v>
      </c>
      <c r="V249" t="s">
        <v>470</v>
      </c>
      <c r="W249" t="s">
        <v>445</v>
      </c>
      <c r="X249" t="s">
        <v>527</v>
      </c>
      <c r="Y249" s="66"/>
    </row>
    <row r="250" spans="1:25" ht="15" x14ac:dyDescent="0.25">
      <c r="A250">
        <v>2.41</v>
      </c>
      <c r="B250">
        <v>1.56</v>
      </c>
      <c r="C250" s="43">
        <f t="shared" si="43"/>
        <v>5.5963400361740412E-2</v>
      </c>
      <c r="D250" s="44">
        <f>IF(OR($A250="",$B250=""),"",A250*'MPTO_working_2-way'!$G249)</f>
        <v>2.5448717948717947</v>
      </c>
      <c r="E250" s="46">
        <f>IF(OR($A250="",$B250=""),"",B250*'MPTO_working_2-way'!$G249)</f>
        <v>1.6473029045643151</v>
      </c>
      <c r="F250" s="44">
        <f>IF(OR($A250="",$B250=""),"",'MPTO_working_2-way'!D249)</f>
        <v>2.5842727522683524</v>
      </c>
      <c r="G250" s="46">
        <f>IF(OR($A250="",$B250=""),"",'MPTO_working_2-way'!E249)</f>
        <v>1.63120444290177</v>
      </c>
      <c r="H250" s="44">
        <f>IF(OR($A250="",$B250=""),"",'OddsRatio_working_2-way'!M249)</f>
        <v>2.5867757065373604</v>
      </c>
      <c r="I250" s="44">
        <f>IF(OR($A250="",$B250=""),"",'OddsRatio_working_2-way'!N249)</f>
        <v>1.6302087912488812</v>
      </c>
      <c r="J250" s="44">
        <f>IF('Log_working_2-way'!$D249="","",A250^('Log_working_2-way'!$D249))</f>
        <v>2.605667572166757</v>
      </c>
      <c r="K250" s="46">
        <f>IF('Log_working_2-way'!$D249="","",B250^('Log_working_2-way'!$D249))</f>
        <v>1.6227939190709439</v>
      </c>
      <c r="L250" s="53">
        <f t="shared" si="35"/>
        <v>0.39294710327455923</v>
      </c>
      <c r="M250" s="53">
        <f t="shared" si="36"/>
        <v>0.60705289672544094</v>
      </c>
      <c r="N250" s="54">
        <v>100</v>
      </c>
      <c r="O250" s="54">
        <f t="shared" si="37"/>
        <v>58.50622406639004</v>
      </c>
      <c r="P250" s="54">
        <f t="shared" si="38"/>
        <v>35.897435897435898</v>
      </c>
      <c r="Q250" s="54">
        <f t="shared" si="39"/>
        <v>64.102564102564102</v>
      </c>
      <c r="R250" s="54">
        <f t="shared" si="40"/>
        <v>41.493775933609953</v>
      </c>
      <c r="S250" s="55">
        <f t="shared" si="41"/>
        <v>-5.5963400361740625</v>
      </c>
      <c r="T250" s="55">
        <f t="shared" si="42"/>
        <v>-5.5963400361740554</v>
      </c>
      <c r="U250" t="s">
        <v>524</v>
      </c>
      <c r="V250" t="s">
        <v>525</v>
      </c>
      <c r="W250" t="s">
        <v>445</v>
      </c>
      <c r="X250" t="s">
        <v>527</v>
      </c>
      <c r="Y250" s="66"/>
    </row>
    <row r="251" spans="1:25" ht="15" x14ac:dyDescent="0.25">
      <c r="A251">
        <v>1.97</v>
      </c>
      <c r="B251">
        <v>1.93</v>
      </c>
      <c r="C251" s="43">
        <f t="shared" si="43"/>
        <v>2.5748928223876311E-2</v>
      </c>
      <c r="D251" s="44">
        <f>IF(OR($A251="",$B251=""),"",A251*'MPTO_working_2-way'!$G250)</f>
        <v>2.0207253886010363</v>
      </c>
      <c r="E251" s="46">
        <f>IF(OR($A251="",$B251=""),"",B251*'MPTO_working_2-way'!$G250)</f>
        <v>1.9796954314720812</v>
      </c>
      <c r="F251" s="44">
        <f>IF(OR($A251="",$B251=""),"",'MPTO_working_2-way'!D250)</f>
        <v>2.0212647191728026</v>
      </c>
      <c r="G251" s="46">
        <f>IF(OR($A251="",$B251=""),"",'MPTO_working_2-way'!E250)</f>
        <v>1.9791780536685666</v>
      </c>
      <c r="H251" s="44">
        <f>IF(OR($A251="",$B251=""),"",'OddsRatio_working_2-way'!M250)</f>
        <v>2.021278978873144</v>
      </c>
      <c r="I251" s="44">
        <f>IF(OR($A251="",$B251=""),"",'OddsRatio_working_2-way'!N250)</f>
        <v>1.9791643818062103</v>
      </c>
      <c r="J251" s="44">
        <f>IF('Log_working_2-way'!$D250="","",A251^('Log_working_2-way'!$D250))</f>
        <v>2.0215229873993761</v>
      </c>
      <c r="K251" s="46">
        <f>IF('Log_working_2-way'!$D250="","",B251^('Log_working_2-way'!$D250))</f>
        <v>1.9789304913693861</v>
      </c>
      <c r="L251" s="53">
        <f t="shared" ref="L251:L314" si="44">(1/D251)</f>
        <v>0.49487179487179483</v>
      </c>
      <c r="M251" s="53">
        <f t="shared" ref="M251:M314" si="45">(1/E251)</f>
        <v>0.50512820512820511</v>
      </c>
      <c r="N251" s="54">
        <v>100</v>
      </c>
      <c r="O251" s="54">
        <f t="shared" ref="O251:O314" si="46">(1/A251)*((N251*A251)-N251)</f>
        <v>49.238578680203041</v>
      </c>
      <c r="P251" s="54">
        <f t="shared" ref="P251:P314" si="47">(1/B251)*((N251*B251)-N251)</f>
        <v>48.186528497409334</v>
      </c>
      <c r="Q251" s="54">
        <f t="shared" ref="Q251:Q314" si="48">(1/B251)*N251</f>
        <v>51.81347150259068</v>
      </c>
      <c r="R251" s="54">
        <f t="shared" ref="R251:R314" si="49">(1/A251)*N251</f>
        <v>50.761421319796952</v>
      </c>
      <c r="S251" s="55">
        <f t="shared" ref="S251:S314" si="50">O251-Q251</f>
        <v>-2.5748928223876391</v>
      </c>
      <c r="T251" s="55">
        <f t="shared" ref="T251:T314" si="51">P251-R251</f>
        <v>-2.5748928223876177</v>
      </c>
      <c r="U251" t="s">
        <v>396</v>
      </c>
      <c r="V251" t="s">
        <v>399</v>
      </c>
      <c r="W251" t="s">
        <v>440</v>
      </c>
      <c r="X251" t="s">
        <v>527</v>
      </c>
      <c r="Y251" s="66"/>
    </row>
    <row r="252" spans="1:25" ht="15" x14ac:dyDescent="0.25">
      <c r="A252">
        <v>1.66</v>
      </c>
      <c r="B252">
        <v>2.34</v>
      </c>
      <c r="C252" s="43">
        <f t="shared" si="43"/>
        <v>2.9760065904644417E-2</v>
      </c>
      <c r="D252" s="44">
        <f>IF(OR($A252="",$B252=""),"",A252*'MPTO_working_2-way'!$G251)</f>
        <v>1.7094017094017095</v>
      </c>
      <c r="E252" s="46">
        <f>IF(OR($A252="",$B252=""),"",B252*'MPTO_working_2-way'!$G251)</f>
        <v>2.4096385542168677</v>
      </c>
      <c r="F252" s="44">
        <f>IF(OR($A252="",$B252=""),"",'MPTO_working_2-way'!D251)</f>
        <v>1.7020418894049603</v>
      </c>
      <c r="G252" s="46">
        <f>IF(OR($A252="",$B252=""),"",'MPTO_working_2-way'!E251)</f>
        <v>2.4244164274123086</v>
      </c>
      <c r="H252" s="44">
        <f>IF(OR($A252="",$B252=""),"",'OddsRatio_working_2-way'!M251)</f>
        <v>1.7018100265975373</v>
      </c>
      <c r="I252" s="44">
        <f>IF(OR($A252="",$B252=""),"",'OddsRatio_working_2-way'!N251)</f>
        <v>2.4248870236980302</v>
      </c>
      <c r="J252" s="44">
        <f>IF('Log_working_2-way'!$D251="","",A252^('Log_working_2-way'!$D251))</f>
        <v>1.6984752676475883</v>
      </c>
      <c r="K252" s="46">
        <f>IF('Log_working_2-way'!$D251="","",B252^('Log_working_2-way'!$D251))</f>
        <v>2.4316899199135542</v>
      </c>
      <c r="L252" s="53">
        <f t="shared" si="44"/>
        <v>0.58499999999999996</v>
      </c>
      <c r="M252" s="53">
        <f t="shared" si="45"/>
        <v>0.41499999999999998</v>
      </c>
      <c r="N252" s="54">
        <v>100</v>
      </c>
      <c r="O252" s="54">
        <f t="shared" si="46"/>
        <v>39.759036144578317</v>
      </c>
      <c r="P252" s="54">
        <f t="shared" si="47"/>
        <v>57.264957264957268</v>
      </c>
      <c r="Q252" s="54">
        <f t="shared" si="48"/>
        <v>42.73504273504274</v>
      </c>
      <c r="R252" s="54">
        <f t="shared" si="49"/>
        <v>60.24096385542169</v>
      </c>
      <c r="S252" s="55">
        <f t="shared" si="50"/>
        <v>-2.9760065904644222</v>
      </c>
      <c r="T252" s="55">
        <f t="shared" si="51"/>
        <v>-2.9760065904644222</v>
      </c>
      <c r="U252" t="s">
        <v>400</v>
      </c>
      <c r="V252" t="s">
        <v>402</v>
      </c>
      <c r="W252" t="s">
        <v>440</v>
      </c>
      <c r="X252" t="s">
        <v>527</v>
      </c>
      <c r="Y252" s="66"/>
    </row>
    <row r="253" spans="1:25" ht="15" x14ac:dyDescent="0.25">
      <c r="A253">
        <v>2.06</v>
      </c>
      <c r="B253">
        <v>1.79</v>
      </c>
      <c r="C253" s="43">
        <f t="shared" si="43"/>
        <v>4.4096111080978329E-2</v>
      </c>
      <c r="D253" s="44">
        <f>IF(OR($A253="",$B253=""),"",A253*'MPTO_working_2-way'!$G252)</f>
        <v>2.1508379888268152</v>
      </c>
      <c r="E253" s="46">
        <f>IF(OR($A253="",$B253=""),"",B253*'MPTO_working_2-way'!$G252)</f>
        <v>1.8689320388349513</v>
      </c>
      <c r="F253" s="44">
        <f>IF(OR($A253="",$B253=""),"",'MPTO_working_2-way'!D252)</f>
        <v>2.1580148651021243</v>
      </c>
      <c r="G253" s="46">
        <f>IF(OR($A253="",$B253=""),"",'MPTO_working_2-way'!E252)</f>
        <v>1.8635467731338755</v>
      </c>
      <c r="H253" s="44">
        <f>IF(OR($A253="",$B253=""),"",'OddsRatio_working_2-way'!M252)</f>
        <v>2.1583488904033761</v>
      </c>
      <c r="I253" s="44">
        <f>IF(OR($A253="",$B253=""),"",'OddsRatio_working_2-way'!N252)</f>
        <v>1.863297757942139</v>
      </c>
      <c r="J253" s="44">
        <f>IF('Log_working_2-way'!$D252="","",A253^('Log_working_2-way'!$D252))</f>
        <v>2.1616657579923269</v>
      </c>
      <c r="K253" s="46">
        <f>IF('Log_working_2-way'!$D252="","",B253^('Log_working_2-way'!$D252))</f>
        <v>1.8608328110900716</v>
      </c>
      <c r="L253" s="53">
        <f t="shared" si="44"/>
        <v>0.46493506493506503</v>
      </c>
      <c r="M253" s="53">
        <f t="shared" si="45"/>
        <v>0.53506493506493513</v>
      </c>
      <c r="N253" s="54">
        <v>100</v>
      </c>
      <c r="O253" s="54">
        <f t="shared" si="46"/>
        <v>51.456310679611654</v>
      </c>
      <c r="P253" s="54">
        <f t="shared" si="47"/>
        <v>44.134078212290497</v>
      </c>
      <c r="Q253" s="54">
        <f t="shared" si="48"/>
        <v>55.865921787709496</v>
      </c>
      <c r="R253" s="54">
        <f t="shared" si="49"/>
        <v>48.543689320388353</v>
      </c>
      <c r="S253" s="55">
        <f t="shared" si="50"/>
        <v>-4.4096111080978417</v>
      </c>
      <c r="T253" s="55">
        <f t="shared" si="51"/>
        <v>-4.4096111080978559</v>
      </c>
      <c r="U253" t="s">
        <v>325</v>
      </c>
      <c r="V253" t="s">
        <v>328</v>
      </c>
      <c r="W253" t="s">
        <v>446</v>
      </c>
      <c r="X253" t="s">
        <v>527</v>
      </c>
      <c r="Y253" s="66"/>
    </row>
    <row r="254" spans="1:25" ht="15" x14ac:dyDescent="0.25">
      <c r="A254">
        <v>2.5</v>
      </c>
      <c r="B254">
        <v>1.56</v>
      </c>
      <c r="C254" s="43">
        <f t="shared" si="43"/>
        <v>4.102564102564088E-2</v>
      </c>
      <c r="D254" s="44">
        <f>IF(OR($A254="",$B254=""),"",A254*'MPTO_working_2-way'!$G253)</f>
        <v>2.6025641025641022</v>
      </c>
      <c r="E254" s="46">
        <f>IF(OR($A254="",$B254=""),"",B254*'MPTO_working_2-way'!$G253)</f>
        <v>1.6239999999999999</v>
      </c>
      <c r="F254" s="44">
        <f>IF(OR($A254="",$B254=""),"",'MPTO_working_2-way'!D253)</f>
        <v>2.6351351351351346</v>
      </c>
      <c r="G254" s="46">
        <f>IF(OR($A254="",$B254=""),"",'MPTO_working_2-way'!E253)</f>
        <v>1.6115702479338843</v>
      </c>
      <c r="H254" s="44">
        <f>IF(OR($A254="",$B254=""),"",'OddsRatio_working_2-way'!M253)</f>
        <v>2.6366341767699417</v>
      </c>
      <c r="I254" s="44">
        <f>IF(OR($A254="",$B254=""),"",'OddsRatio_working_2-way'!N253)</f>
        <v>1.6110100926607782</v>
      </c>
      <c r="J254" s="44">
        <f>IF('Log_working_2-way'!$D253="","",A254^('Log_working_2-way'!$D253))</f>
        <v>2.6519924845520593</v>
      </c>
      <c r="K254" s="46">
        <f>IF('Log_working_2-way'!$D253="","",B254^('Log_working_2-way'!$D253))</f>
        <v>1.6053296303406839</v>
      </c>
      <c r="L254" s="53">
        <f t="shared" si="44"/>
        <v>0.38423645320197047</v>
      </c>
      <c r="M254" s="53">
        <f t="shared" si="45"/>
        <v>0.61576354679802958</v>
      </c>
      <c r="N254" s="54">
        <v>100</v>
      </c>
      <c r="O254" s="54">
        <f t="shared" si="46"/>
        <v>60</v>
      </c>
      <c r="P254" s="54">
        <f t="shared" si="47"/>
        <v>35.897435897435898</v>
      </c>
      <c r="Q254" s="54">
        <f t="shared" si="48"/>
        <v>64.102564102564102</v>
      </c>
      <c r="R254" s="54">
        <f t="shared" si="49"/>
        <v>40</v>
      </c>
      <c r="S254" s="55">
        <f t="shared" si="50"/>
        <v>-4.1025641025641022</v>
      </c>
      <c r="T254" s="55">
        <f t="shared" si="51"/>
        <v>-4.1025641025641022</v>
      </c>
      <c r="U254" t="s">
        <v>327</v>
      </c>
      <c r="V254" t="s">
        <v>329</v>
      </c>
      <c r="W254" t="s">
        <v>446</v>
      </c>
      <c r="X254" t="s">
        <v>527</v>
      </c>
      <c r="Y254" s="66"/>
    </row>
    <row r="255" spans="1:25" ht="15" x14ac:dyDescent="0.25">
      <c r="A255">
        <v>1.81</v>
      </c>
      <c r="B255">
        <v>2.0499999999999998</v>
      </c>
      <c r="C255" s="43">
        <f t="shared" si="43"/>
        <v>4.0291065894084488E-2</v>
      </c>
      <c r="D255" s="44">
        <f>IF(OR($A255="",$B255=""),"",A255*'MPTO_working_2-way'!$G254)</f>
        <v>1.882926829268293</v>
      </c>
      <c r="E255" s="46">
        <f>IF(OR($A255="",$B255=""),"",B255*'MPTO_working_2-way'!$G254)</f>
        <v>2.132596685082873</v>
      </c>
      <c r="F255" s="44">
        <f>IF(OR($A255="",$B255=""),"",'MPTO_working_2-way'!D254)</f>
        <v>1.8784963928616634</v>
      </c>
      <c r="G255" s="46">
        <f>IF(OR($A255="",$B255=""),"",'MPTO_working_2-way'!E254)</f>
        <v>2.1383086010661287</v>
      </c>
      <c r="H255" s="44">
        <f>IF(OR($A255="",$B255=""),"",'OddsRatio_working_2-way'!M254)</f>
        <v>1.8783100656536802</v>
      </c>
      <c r="I255" s="44">
        <f>IF(OR($A255="",$B255=""),"",'OddsRatio_working_2-way'!N254)</f>
        <v>2.1385500851066221</v>
      </c>
      <c r="J255" s="44">
        <f>IF('Log_working_2-way'!$D254="","",A255^('Log_working_2-way'!$D254))</f>
        <v>1.8762874687184776</v>
      </c>
      <c r="K255" s="46">
        <f>IF('Log_working_2-way'!$D254="","",B255^('Log_working_2-way'!$D254))</f>
        <v>2.1411780217081708</v>
      </c>
      <c r="L255" s="53">
        <f t="shared" si="44"/>
        <v>0.53108808290155429</v>
      </c>
      <c r="M255" s="53">
        <f t="shared" si="45"/>
        <v>0.4689119170984456</v>
      </c>
      <c r="N255" s="54">
        <v>100</v>
      </c>
      <c r="O255" s="54">
        <f t="shared" si="46"/>
        <v>44.751381215469614</v>
      </c>
      <c r="P255" s="54">
        <f t="shared" si="47"/>
        <v>51.219512195121943</v>
      </c>
      <c r="Q255" s="54">
        <f t="shared" si="48"/>
        <v>48.780487804878057</v>
      </c>
      <c r="R255" s="54">
        <f t="shared" si="49"/>
        <v>55.248618784530393</v>
      </c>
      <c r="S255" s="55">
        <f t="shared" si="50"/>
        <v>-4.0291065894084426</v>
      </c>
      <c r="T255" s="55">
        <f t="shared" si="51"/>
        <v>-4.0291065894084497</v>
      </c>
      <c r="U255" t="s">
        <v>326</v>
      </c>
      <c r="V255" t="s">
        <v>342</v>
      </c>
      <c r="W255" t="s">
        <v>446</v>
      </c>
      <c r="X255" t="s">
        <v>527</v>
      </c>
      <c r="Y255" s="66"/>
    </row>
    <row r="256" spans="1:25" ht="15" x14ac:dyDescent="0.25">
      <c r="A256">
        <v>2.1</v>
      </c>
      <c r="B256">
        <v>1.76</v>
      </c>
      <c r="C256" s="43">
        <f t="shared" si="43"/>
        <v>4.4372294372294396E-2</v>
      </c>
      <c r="D256" s="44">
        <f>IF(OR($A256="",$B256=""),"",A256*'MPTO_working_2-way'!$G255)</f>
        <v>2.1931818181818183</v>
      </c>
      <c r="E256" s="46">
        <f>IF(OR($A256="",$B256=""),"",B256*'MPTO_working_2-way'!$G255)</f>
        <v>1.8380952380952382</v>
      </c>
      <c r="F256" s="44">
        <f>IF(OR($A256="",$B256=""),"",'MPTO_working_2-way'!D255)</f>
        <v>2.2026221692491061</v>
      </c>
      <c r="G256" s="46">
        <f>IF(OR($A256="",$B256=""),"",'MPTO_working_2-way'!E255)</f>
        <v>1.8315163528245788</v>
      </c>
      <c r="H256" s="44">
        <f>IF(OR($A256="",$B256=""),"",'OddsRatio_working_2-way'!M255)</f>
        <v>2.2030662579644695</v>
      </c>
      <c r="I256" s="44">
        <f>IF(OR($A256="",$B256=""),"",'OddsRatio_working_2-way'!N255)</f>
        <v>1.8312094145936331</v>
      </c>
      <c r="J256" s="44">
        <f>IF('Log_working_2-way'!$D255="","",A256^('Log_working_2-way'!$D255))</f>
        <v>2.2074389630178586</v>
      </c>
      <c r="K256" s="46">
        <f>IF('Log_working_2-way'!$D255="","",B256^('Log_working_2-way'!$D255))</f>
        <v>1.8281992138966479</v>
      </c>
      <c r="L256" s="53">
        <f t="shared" si="44"/>
        <v>0.45595854922279788</v>
      </c>
      <c r="M256" s="53">
        <f t="shared" si="45"/>
        <v>0.54404145077720201</v>
      </c>
      <c r="N256" s="54">
        <v>100</v>
      </c>
      <c r="O256" s="54">
        <f t="shared" si="46"/>
        <v>52.38095238095238</v>
      </c>
      <c r="P256" s="54">
        <f t="shared" si="47"/>
        <v>43.181818181818187</v>
      </c>
      <c r="Q256" s="54">
        <f t="shared" si="48"/>
        <v>56.81818181818182</v>
      </c>
      <c r="R256" s="54">
        <f t="shared" si="49"/>
        <v>47.619047619047613</v>
      </c>
      <c r="S256" s="55">
        <f t="shared" si="50"/>
        <v>-4.4372294372294405</v>
      </c>
      <c r="T256" s="55">
        <f t="shared" si="51"/>
        <v>-4.4372294372294263</v>
      </c>
      <c r="U256" t="s">
        <v>331</v>
      </c>
      <c r="V256" t="s">
        <v>335</v>
      </c>
      <c r="W256" t="s">
        <v>446</v>
      </c>
      <c r="X256" t="s">
        <v>527</v>
      </c>
      <c r="Y256" s="66"/>
    </row>
    <row r="257" spans="1:25" ht="15" x14ac:dyDescent="0.25">
      <c r="A257">
        <v>2.2799999999999998</v>
      </c>
      <c r="B257">
        <v>1.65</v>
      </c>
      <c r="C257" s="43">
        <f t="shared" si="43"/>
        <v>4.4657097288676173E-2</v>
      </c>
      <c r="D257" s="44">
        <f>IF(OR($A257="",$B257=""),"",A257*'MPTO_working_2-way'!$G256)</f>
        <v>2.3818181818181814</v>
      </c>
      <c r="E257" s="46">
        <f>IF(OR($A257="",$B257=""),"",B257*'MPTO_working_2-way'!$G256)</f>
        <v>1.7236842105263155</v>
      </c>
      <c r="F257" s="44">
        <f>IF(OR($A257="",$B257=""),"",'MPTO_working_2-way'!D256)</f>
        <v>2.402298850574712</v>
      </c>
      <c r="G257" s="46">
        <f>IF(OR($A257="",$B257=""),"",'MPTO_working_2-way'!E256)</f>
        <v>1.7131147540983604</v>
      </c>
      <c r="H257" s="44">
        <f>IF(OR($A257="",$B257=""),"",'OddsRatio_working_2-way'!M256)</f>
        <v>2.4032928308912465</v>
      </c>
      <c r="I257" s="44">
        <f>IF(OR($A257="",$B257=""),"",'OddsRatio_working_2-way'!N256)</f>
        <v>1.7126096406869604</v>
      </c>
      <c r="J257" s="44">
        <f>IF('Log_working_2-way'!$D256="","",A257^('Log_working_2-way'!$D256))</f>
        <v>2.4128750224751347</v>
      </c>
      <c r="K257" s="46">
        <f>IF('Log_working_2-way'!$D256="","",B257^('Log_working_2-way'!$D256))</f>
        <v>1.7077766851929645</v>
      </c>
      <c r="L257" s="53">
        <f t="shared" si="44"/>
        <v>0.4198473282442749</v>
      </c>
      <c r="M257" s="53">
        <f t="shared" si="45"/>
        <v>0.58015267175572527</v>
      </c>
      <c r="N257" s="54">
        <v>100</v>
      </c>
      <c r="O257" s="54">
        <f t="shared" si="46"/>
        <v>56.140350877192972</v>
      </c>
      <c r="P257" s="54">
        <f t="shared" si="47"/>
        <v>39.393939393939398</v>
      </c>
      <c r="Q257" s="54">
        <f t="shared" si="48"/>
        <v>60.606060606060609</v>
      </c>
      <c r="R257" s="54">
        <f t="shared" si="49"/>
        <v>43.859649122807021</v>
      </c>
      <c r="S257" s="55">
        <f t="shared" si="50"/>
        <v>-4.4657097288676368</v>
      </c>
      <c r="T257" s="55">
        <f t="shared" si="51"/>
        <v>-4.4657097288676226</v>
      </c>
      <c r="U257" t="s">
        <v>333</v>
      </c>
      <c r="V257" t="s">
        <v>336</v>
      </c>
      <c r="W257" t="s">
        <v>446</v>
      </c>
      <c r="X257" t="s">
        <v>527</v>
      </c>
      <c r="Y257" s="66"/>
    </row>
    <row r="258" spans="1:25" ht="15" x14ac:dyDescent="0.25">
      <c r="A258">
        <v>2.57</v>
      </c>
      <c r="B258">
        <v>1.53</v>
      </c>
      <c r="C258" s="43">
        <f t="shared" si="43"/>
        <v>4.2699829607588891E-2</v>
      </c>
      <c r="D258" s="44">
        <f>IF(OR($A258="",$B258=""),"",A258*'MPTO_working_2-way'!$G257)</f>
        <v>2.6797385620915031</v>
      </c>
      <c r="E258" s="46">
        <f>IF(OR($A258="",$B258=""),"",B258*'MPTO_working_2-way'!$G257)</f>
        <v>1.595330739299611</v>
      </c>
      <c r="F258" s="44">
        <f>IF(OR($A258="",$B258=""),"",'MPTO_working_2-way'!D257)</f>
        <v>2.7192005808927768</v>
      </c>
      <c r="G258" s="46">
        <f>IF(OR($A258="",$B258=""),"",'MPTO_working_2-way'!E257)</f>
        <v>1.5816656945757326</v>
      </c>
      <c r="H258" s="44">
        <f>IF(OR($A258="",$B258=""),"",'OddsRatio_working_2-way'!M257)</f>
        <v>2.7211229331292399</v>
      </c>
      <c r="I258" s="44">
        <f>IF(OR($A258="",$B258=""),"",'OddsRatio_working_2-way'!N257)</f>
        <v>1.5810160220117813</v>
      </c>
      <c r="J258" s="44">
        <f>IF('Log_working_2-way'!$D257="","",A258^('Log_working_2-way'!$D257))</f>
        <v>2.7398584941677284</v>
      </c>
      <c r="K258" s="46">
        <f>IF('Log_working_2-way'!$D257="","",B258^('Log_working_2-way'!$D257))</f>
        <v>1.5747593860945028</v>
      </c>
      <c r="L258" s="53">
        <f t="shared" si="44"/>
        <v>0.37317073170731713</v>
      </c>
      <c r="M258" s="53">
        <f t="shared" si="45"/>
        <v>0.62682926829268293</v>
      </c>
      <c r="N258" s="54">
        <v>100</v>
      </c>
      <c r="O258" s="54">
        <f t="shared" si="46"/>
        <v>61.089494163424128</v>
      </c>
      <c r="P258" s="54">
        <f t="shared" si="47"/>
        <v>34.640522875816991</v>
      </c>
      <c r="Q258" s="54">
        <f t="shared" si="48"/>
        <v>65.359477124183002</v>
      </c>
      <c r="R258" s="54">
        <f t="shared" si="49"/>
        <v>38.910505836575879</v>
      </c>
      <c r="S258" s="55">
        <f t="shared" si="50"/>
        <v>-4.269982960758874</v>
      </c>
      <c r="T258" s="55">
        <f t="shared" si="51"/>
        <v>-4.2699829607588882</v>
      </c>
      <c r="U258" t="s">
        <v>339</v>
      </c>
      <c r="V258" t="s">
        <v>338</v>
      </c>
      <c r="W258" t="s">
        <v>446</v>
      </c>
      <c r="X258" t="s">
        <v>527</v>
      </c>
      <c r="Y258" s="66"/>
    </row>
    <row r="259" spans="1:25" ht="15" x14ac:dyDescent="0.25">
      <c r="A259">
        <v>2.69</v>
      </c>
      <c r="B259">
        <v>1.49</v>
      </c>
      <c r="C259" s="43">
        <f t="shared" ref="C259:C322" si="52">IF(OR($A259="",$B259=""),"",(1/A259)+(1/B259)-1)</f>
        <v>4.2888151493226223E-2</v>
      </c>
      <c r="D259" s="44">
        <f>IF(OR($A259="",$B259=""),"",A259*'MPTO_working_2-way'!$G258)</f>
        <v>2.8053691275167787</v>
      </c>
      <c r="E259" s="46">
        <f>IF(OR($A259="",$B259=""),"",B259*'MPTO_working_2-way'!$G258)</f>
        <v>1.553903345724907</v>
      </c>
      <c r="F259" s="44">
        <f>IF(OR($A259="",$B259=""),"",'MPTO_working_2-way'!D258)</f>
        <v>2.8546704177201665</v>
      </c>
      <c r="G259" s="46">
        <f>IF(OR($A259="",$B259=""),"",'MPTO_working_2-way'!E258)</f>
        <v>1.5391793552351145</v>
      </c>
      <c r="H259" s="44">
        <f>IF(OR($A259="",$B259=""),"",'OddsRatio_working_2-way'!M258)</f>
        <v>2.8571428571428568</v>
      </c>
      <c r="I259" s="44">
        <f>IF(OR($A259="",$B259=""),"",'OddsRatio_working_2-way'!N258)</f>
        <v>1.5384615384615383</v>
      </c>
      <c r="J259" s="44">
        <f>IF('Log_working_2-way'!$D258="","",A259^('Log_working_2-way'!$D258))</f>
        <v>2.880735278831422</v>
      </c>
      <c r="K259" s="46">
        <f>IF('Log_working_2-way'!$D258="","",B259^('Log_working_2-way'!$D258))</f>
        <v>1.5317069399687815</v>
      </c>
      <c r="L259" s="53">
        <f t="shared" si="44"/>
        <v>0.35645933014354064</v>
      </c>
      <c r="M259" s="53">
        <f t="shared" si="45"/>
        <v>0.64354066985645941</v>
      </c>
      <c r="N259" s="54">
        <v>100</v>
      </c>
      <c r="O259" s="54">
        <f t="shared" si="46"/>
        <v>62.825278810408925</v>
      </c>
      <c r="P259" s="54">
        <f t="shared" si="47"/>
        <v>32.885906040268459</v>
      </c>
      <c r="Q259" s="54">
        <f t="shared" si="48"/>
        <v>67.114093959731548</v>
      </c>
      <c r="R259" s="54">
        <f t="shared" si="49"/>
        <v>37.174721189591082</v>
      </c>
      <c r="S259" s="55">
        <f t="shared" si="50"/>
        <v>-4.2888151493226232</v>
      </c>
      <c r="T259" s="55">
        <f t="shared" si="51"/>
        <v>-4.2888151493226232</v>
      </c>
      <c r="U259" t="s">
        <v>340</v>
      </c>
      <c r="V259" t="s">
        <v>332</v>
      </c>
      <c r="W259" t="s">
        <v>446</v>
      </c>
      <c r="X259" t="s">
        <v>527</v>
      </c>
      <c r="Y259" s="66"/>
    </row>
    <row r="260" spans="1:25" ht="15" x14ac:dyDescent="0.25">
      <c r="A260">
        <v>2.19</v>
      </c>
      <c r="B260">
        <v>1.7</v>
      </c>
      <c r="C260" s="43">
        <f t="shared" si="52"/>
        <v>4.485629868385721E-2</v>
      </c>
      <c r="D260" s="44">
        <f>IF(OR($A260="",$B260=""),"",A260*'MPTO_working_2-way'!$G259)</f>
        <v>2.2882352941176474</v>
      </c>
      <c r="E260" s="46">
        <f>IF(OR($A260="",$B260=""),"",B260*'MPTO_working_2-way'!$G259)</f>
        <v>1.7762557077625571</v>
      </c>
      <c r="F260" s="44">
        <f>IF(OR($A260="",$B260=""),"",'MPTO_working_2-way'!D259)</f>
        <v>2.3031240334055059</v>
      </c>
      <c r="G260" s="46">
        <f>IF(OR($A260="",$B260=""),"",'MPTO_working_2-way'!E259)</f>
        <v>1.7673866603370521</v>
      </c>
      <c r="H260" s="44">
        <f>IF(OR($A260="",$B260=""),"",'OddsRatio_working_2-way'!M259)</f>
        <v>2.3038404810405297</v>
      </c>
      <c r="I260" s="44">
        <f>IF(OR($A260="",$B260=""),"",'OddsRatio_working_2-way'!N259)</f>
        <v>1.7669649888473706</v>
      </c>
      <c r="J260" s="44">
        <f>IF('Log_working_2-way'!$D259="","",A260^('Log_working_2-way'!$D259))</f>
        <v>2.3107731259333391</v>
      </c>
      <c r="K260" s="46">
        <f>IF('Log_working_2-way'!$D259="","",B260^('Log_working_2-way'!$D259))</f>
        <v>1.7629085310147883</v>
      </c>
      <c r="L260" s="53">
        <f t="shared" si="44"/>
        <v>0.43701799485861176</v>
      </c>
      <c r="M260" s="53">
        <f t="shared" si="45"/>
        <v>0.56298200514138819</v>
      </c>
      <c r="N260" s="54">
        <v>100</v>
      </c>
      <c r="O260" s="54">
        <f t="shared" si="46"/>
        <v>54.337899543379002</v>
      </c>
      <c r="P260" s="54">
        <f t="shared" si="47"/>
        <v>41.176470588235297</v>
      </c>
      <c r="Q260" s="54">
        <f t="shared" si="48"/>
        <v>58.82352941176471</v>
      </c>
      <c r="R260" s="54">
        <f t="shared" si="49"/>
        <v>45.662100456621005</v>
      </c>
      <c r="S260" s="55">
        <f t="shared" si="50"/>
        <v>-4.4856298683857077</v>
      </c>
      <c r="T260" s="55">
        <f t="shared" si="51"/>
        <v>-4.4856298683857077</v>
      </c>
      <c r="U260" t="s">
        <v>341</v>
      </c>
      <c r="V260" t="s">
        <v>337</v>
      </c>
      <c r="W260" t="s">
        <v>446</v>
      </c>
      <c r="X260" t="s">
        <v>527</v>
      </c>
      <c r="Y260" s="66"/>
    </row>
    <row r="261" spans="1:25" ht="15" x14ac:dyDescent="0.25">
      <c r="A261">
        <v>2.74</v>
      </c>
      <c r="B261">
        <v>1.46</v>
      </c>
      <c r="C261" s="43">
        <f t="shared" si="52"/>
        <v>4.9895010498949954E-2</v>
      </c>
      <c r="D261" s="44">
        <f>IF(OR($A261="",$B261=""),"",A261*'MPTO_working_2-way'!$G260)</f>
        <v>2.8767123287671232</v>
      </c>
      <c r="E261" s="46">
        <f>IF(OR($A261="",$B261=""),"",B261*'MPTO_working_2-way'!$G260)</f>
        <v>1.5328467153284668</v>
      </c>
      <c r="F261" s="44">
        <f>IF(OR($A261="",$B261=""),"",'MPTO_working_2-way'!D260)</f>
        <v>2.9410380826349063</v>
      </c>
      <c r="G261" s="46">
        <f>IF(OR($A261="",$B261=""),"",'MPTO_working_2-way'!E260)</f>
        <v>1.5151882433149002</v>
      </c>
      <c r="H261" s="44">
        <f>IF(OR($A261="",$B261=""),"",'OddsRatio_working_2-way'!M260)</f>
        <v>2.9448929779430464</v>
      </c>
      <c r="I261" s="44">
        <f>IF(OR($A261="",$B261=""),"",'OddsRatio_working_2-way'!N260)</f>
        <v>1.5141671091113797</v>
      </c>
      <c r="J261" s="44">
        <f>IF('Log_working_2-way'!$D260="","",A261^('Log_working_2-way'!$D260))</f>
        <v>2.9761643854921895</v>
      </c>
      <c r="K261" s="46">
        <f>IF('Log_working_2-way'!$D260="","",B261^('Log_working_2-way'!$D260))</f>
        <v>1.5060307772655603</v>
      </c>
      <c r="L261" s="53">
        <f t="shared" si="44"/>
        <v>0.34761904761904761</v>
      </c>
      <c r="M261" s="53">
        <f t="shared" si="45"/>
        <v>0.65238095238095251</v>
      </c>
      <c r="N261" s="54">
        <v>100</v>
      </c>
      <c r="O261" s="54">
        <f t="shared" si="46"/>
        <v>63.503649635036496</v>
      </c>
      <c r="P261" s="54">
        <f t="shared" si="47"/>
        <v>31.506849315068493</v>
      </c>
      <c r="Q261" s="54">
        <f t="shared" si="48"/>
        <v>68.493150684931507</v>
      </c>
      <c r="R261" s="54">
        <f t="shared" si="49"/>
        <v>36.496350364963504</v>
      </c>
      <c r="S261" s="55">
        <f t="shared" si="50"/>
        <v>-4.9895010498950114</v>
      </c>
      <c r="T261" s="55">
        <f t="shared" si="51"/>
        <v>-4.9895010498950114</v>
      </c>
      <c r="U261" t="s">
        <v>409</v>
      </c>
      <c r="V261" t="s">
        <v>411</v>
      </c>
      <c r="W261" t="s">
        <v>447</v>
      </c>
      <c r="X261" t="s">
        <v>527</v>
      </c>
      <c r="Y261" s="66"/>
    </row>
    <row r="262" spans="1:25" ht="15" x14ac:dyDescent="0.25">
      <c r="A262">
        <v>2.37</v>
      </c>
      <c r="B262">
        <v>1.58</v>
      </c>
      <c r="C262" s="43">
        <f t="shared" si="52"/>
        <v>5.4852320675105481E-2</v>
      </c>
      <c r="D262" s="44">
        <f>IF(OR($A262="",$B262=""),"",A262*'MPTO_working_2-way'!$G261)</f>
        <v>2.5</v>
      </c>
      <c r="E262" s="46">
        <f>IF(OR($A262="",$B262=""),"",B262*'MPTO_working_2-way'!$G261)</f>
        <v>1.6666666666666667</v>
      </c>
      <c r="F262" s="44">
        <f>IF(OR($A262="",$B262=""),"",'MPTO_working_2-way'!D261)</f>
        <v>2.53475935828877</v>
      </c>
      <c r="G262" s="46">
        <f>IF(OR($A262="",$B262=""),"",'MPTO_working_2-way'!E261)</f>
        <v>1.6515679442508711</v>
      </c>
      <c r="H262" s="44">
        <f>IF(OR($A262="",$B262=""),"",'OddsRatio_working_2-way'!M261)</f>
        <v>2.5369023929701071</v>
      </c>
      <c r="I262" s="44">
        <f>IF(OR($A262="",$B262=""),"",'OddsRatio_working_2-way'!N261)</f>
        <v>1.6506594072428187</v>
      </c>
      <c r="J262" s="44">
        <f>IF('Log_working_2-way'!$D261="","",A262^('Log_working_2-way'!$D261))</f>
        <v>2.5534931728270789</v>
      </c>
      <c r="K262" s="46">
        <f>IF('Log_working_2-way'!$D261="","",B262^('Log_working_2-way'!$D261))</f>
        <v>1.6437105855935166</v>
      </c>
      <c r="L262" s="53">
        <f t="shared" si="44"/>
        <v>0.4</v>
      </c>
      <c r="M262" s="53">
        <f t="shared" si="45"/>
        <v>0.6</v>
      </c>
      <c r="N262" s="54">
        <v>100</v>
      </c>
      <c r="O262" s="54">
        <f t="shared" si="46"/>
        <v>57.805907172995774</v>
      </c>
      <c r="P262" s="54">
        <f t="shared" si="47"/>
        <v>36.708860759493668</v>
      </c>
      <c r="Q262" s="54">
        <f t="shared" si="48"/>
        <v>63.291139240506325</v>
      </c>
      <c r="R262" s="54">
        <f t="shared" si="49"/>
        <v>42.194092827004212</v>
      </c>
      <c r="S262" s="55">
        <f t="shared" si="50"/>
        <v>-5.4852320675105517</v>
      </c>
      <c r="T262" s="55">
        <f t="shared" si="51"/>
        <v>-5.4852320675105446</v>
      </c>
      <c r="U262" t="s">
        <v>343</v>
      </c>
      <c r="V262" t="s">
        <v>93</v>
      </c>
      <c r="W262" t="s">
        <v>447</v>
      </c>
      <c r="X262" t="s">
        <v>527</v>
      </c>
      <c r="Y262" s="66"/>
    </row>
    <row r="263" spans="1:25" ht="15" x14ac:dyDescent="0.25">
      <c r="A263">
        <v>2.48</v>
      </c>
      <c r="B263">
        <v>1.54</v>
      </c>
      <c r="C263" s="43">
        <f t="shared" si="52"/>
        <v>5.2576455802262334E-2</v>
      </c>
      <c r="D263" s="44">
        <f>IF(OR($A263="",$B263=""),"",A263*'MPTO_working_2-way'!$G262)</f>
        <v>2.6103896103896105</v>
      </c>
      <c r="E263" s="46">
        <f>IF(OR($A263="",$B263=""),"",B263*'MPTO_working_2-way'!$G262)</f>
        <v>1.620967741935484</v>
      </c>
      <c r="F263" s="44">
        <f>IF(OR($A263="",$B263=""),"",'MPTO_working_2-way'!D262)</f>
        <v>2.6529591553209224</v>
      </c>
      <c r="G263" s="46">
        <f>IF(OR($A263="",$B263=""),"",'MPTO_working_2-way'!E262)</f>
        <v>1.6049756261556565</v>
      </c>
      <c r="H263" s="44">
        <f>IF(OR($A263="",$B263=""),"",'OddsRatio_working_2-way'!M262)</f>
        <v>2.6555182695279269</v>
      </c>
      <c r="I263" s="44">
        <f>IF(OR($A263="",$B263=""),"",'OddsRatio_working_2-way'!N262)</f>
        <v>1.6040404496926219</v>
      </c>
      <c r="J263" s="44">
        <f>IF('Log_working_2-way'!$D262="","",A263^('Log_working_2-way'!$D262))</f>
        <v>2.6759249469554307</v>
      </c>
      <c r="K263" s="46">
        <f>IF('Log_working_2-way'!$D262="","",B263^('Log_working_2-way'!$D262))</f>
        <v>1.5966854314168171</v>
      </c>
      <c r="L263" s="53">
        <f t="shared" si="44"/>
        <v>0.38308457711442784</v>
      </c>
      <c r="M263" s="53">
        <f t="shared" si="45"/>
        <v>0.61691542288557211</v>
      </c>
      <c r="N263" s="54">
        <v>100</v>
      </c>
      <c r="O263" s="54">
        <f t="shared" si="46"/>
        <v>59.677419354838712</v>
      </c>
      <c r="P263" s="54">
        <f t="shared" si="47"/>
        <v>35.064935064935064</v>
      </c>
      <c r="Q263" s="54">
        <f t="shared" si="48"/>
        <v>64.935064935064929</v>
      </c>
      <c r="R263" s="54">
        <f t="shared" si="49"/>
        <v>40.322580645161295</v>
      </c>
      <c r="S263" s="55">
        <f t="shared" si="50"/>
        <v>-5.2576455802262174</v>
      </c>
      <c r="T263" s="55">
        <f t="shared" si="51"/>
        <v>-5.2576455802262316</v>
      </c>
      <c r="U263" t="s">
        <v>410</v>
      </c>
      <c r="V263" t="s">
        <v>346</v>
      </c>
      <c r="W263" t="s">
        <v>447</v>
      </c>
      <c r="X263" t="s">
        <v>527</v>
      </c>
      <c r="Y263" s="66"/>
    </row>
    <row r="264" spans="1:25" ht="15" x14ac:dyDescent="0.25">
      <c r="A264">
        <v>2.2200000000000002</v>
      </c>
      <c r="B264">
        <v>1.73</v>
      </c>
      <c r="C264" s="43">
        <f t="shared" si="52"/>
        <v>2.8485132531375301E-2</v>
      </c>
      <c r="D264" s="44">
        <f>IF(OR($A264="",$B264=""),"",A264*'MPTO_working_2-way'!$G263)</f>
        <v>2.2832369942196533</v>
      </c>
      <c r="E264" s="46">
        <f>IF(OR($A264="",$B264=""),"",B264*'MPTO_working_2-way'!$G263)</f>
        <v>1.7792792792792793</v>
      </c>
      <c r="F264" s="44">
        <f>IF(OR($A264="",$B264=""),"",'MPTO_working_2-way'!D263)</f>
        <v>2.2924849280725841</v>
      </c>
      <c r="G264" s="46">
        <f>IF(OR($A264="",$B264=""),"",'MPTO_working_2-way'!E263)</f>
        <v>1.7737034129219971</v>
      </c>
      <c r="H264" s="44">
        <f>IF(OR($A264="",$B264=""),"",'OddsRatio_working_2-way'!M263)</f>
        <v>2.2927617246470167</v>
      </c>
      <c r="I264" s="44">
        <f>IF(OR($A264="",$B264=""),"",'OddsRatio_working_2-way'!N263)</f>
        <v>1.7735377532723946</v>
      </c>
      <c r="J264" s="44">
        <f>IF('Log_working_2-way'!$D263="","",A264^('Log_working_2-way'!$D263))</f>
        <v>2.2969907932831721</v>
      </c>
      <c r="K264" s="46">
        <f>IF('Log_working_2-way'!$D263="","",B264^('Log_working_2-way'!$D263))</f>
        <v>1.771015496161394</v>
      </c>
      <c r="L264" s="53">
        <f t="shared" si="44"/>
        <v>0.43797468354430374</v>
      </c>
      <c r="M264" s="53">
        <f t="shared" si="45"/>
        <v>0.5620253164556962</v>
      </c>
      <c r="N264" s="54">
        <v>100</v>
      </c>
      <c r="O264" s="54">
        <f t="shared" si="46"/>
        <v>54.954954954954964</v>
      </c>
      <c r="P264" s="54">
        <f t="shared" si="47"/>
        <v>42.196531791907518</v>
      </c>
      <c r="Q264" s="54">
        <f t="shared" si="48"/>
        <v>57.80346820809249</v>
      </c>
      <c r="R264" s="54">
        <f t="shared" si="49"/>
        <v>45.045045045045043</v>
      </c>
      <c r="S264" s="55">
        <f t="shared" si="50"/>
        <v>-2.8485132531375257</v>
      </c>
      <c r="T264" s="55">
        <f t="shared" si="51"/>
        <v>-2.8485132531375257</v>
      </c>
      <c r="U264" t="s">
        <v>96</v>
      </c>
      <c r="V264" t="s">
        <v>413</v>
      </c>
      <c r="W264" t="s">
        <v>441</v>
      </c>
      <c r="X264" t="s">
        <v>527</v>
      </c>
      <c r="Y264" s="66"/>
    </row>
    <row r="265" spans="1:25" ht="15" x14ac:dyDescent="0.25">
      <c r="A265">
        <v>1.61</v>
      </c>
      <c r="B265">
        <v>2.44</v>
      </c>
      <c r="C265" s="43">
        <f t="shared" si="52"/>
        <v>3.0954077996130813E-2</v>
      </c>
      <c r="D265" s="44">
        <f>IF(OR($A265="",$B265=""),"",A265*'MPTO_working_2-way'!$G264)</f>
        <v>1.6598360655737707</v>
      </c>
      <c r="E265" s="46">
        <f>IF(OR($A265="",$B265=""),"",B265*'MPTO_working_2-way'!$G264)</f>
        <v>2.5155279503105592</v>
      </c>
      <c r="F265" s="44">
        <f>IF(OR($A265="",$B265=""),"",'MPTO_working_2-way'!D264)</f>
        <v>1.6511432414256895</v>
      </c>
      <c r="G265" s="46">
        <f>IF(OR($A265="",$B265=""),"",'MPTO_working_2-way'!E264)</f>
        <v>2.5357603924606251</v>
      </c>
      <c r="H265" s="44">
        <f>IF(OR($A265="",$B265=""),"",'OddsRatio_working_2-way'!M264)</f>
        <v>1.6508541396588881</v>
      </c>
      <c r="I265" s="44">
        <f>IF(OR($A265="",$B265=""),"",'OddsRatio_working_2-way'!N264)</f>
        <v>2.5364425591947519</v>
      </c>
      <c r="J265" s="44">
        <f>IF('Log_working_2-way'!$D264="","",A265^('Log_working_2-way'!$D264))</f>
        <v>1.6469079427617141</v>
      </c>
      <c r="K265" s="46">
        <f>IF('Log_working_2-way'!$D264="","",B265^('Log_working_2-way'!$D264))</f>
        <v>2.5458149976190665</v>
      </c>
      <c r="L265" s="53">
        <f t="shared" si="44"/>
        <v>0.60246913580246908</v>
      </c>
      <c r="M265" s="53">
        <f t="shared" si="45"/>
        <v>0.39753086419753081</v>
      </c>
      <c r="N265" s="54">
        <v>100</v>
      </c>
      <c r="O265" s="54">
        <f t="shared" si="46"/>
        <v>37.888198757763973</v>
      </c>
      <c r="P265" s="54">
        <f t="shared" si="47"/>
        <v>59.016393442622956</v>
      </c>
      <c r="Q265" s="54">
        <f t="shared" si="48"/>
        <v>40.983606557377051</v>
      </c>
      <c r="R265" s="54">
        <f t="shared" si="49"/>
        <v>62.11180124223602</v>
      </c>
      <c r="S265" s="55">
        <f t="shared" si="50"/>
        <v>-3.0954077996130778</v>
      </c>
      <c r="T265" s="55">
        <f t="shared" si="51"/>
        <v>-3.0954077996130636</v>
      </c>
      <c r="U265" t="s">
        <v>103</v>
      </c>
      <c r="V265" t="s">
        <v>414</v>
      </c>
      <c r="W265" t="s">
        <v>441</v>
      </c>
      <c r="X265" t="s">
        <v>527</v>
      </c>
      <c r="Y265" s="66"/>
    </row>
    <row r="266" spans="1:25" ht="15" x14ac:dyDescent="0.25">
      <c r="A266">
        <v>1.6</v>
      </c>
      <c r="B266">
        <v>2.46</v>
      </c>
      <c r="C266" s="43">
        <f t="shared" si="52"/>
        <v>3.1504065040650397E-2</v>
      </c>
      <c r="D266" s="44">
        <f>IF(OR($A266="",$B266=""),"",A266*'MPTO_working_2-way'!$G265)</f>
        <v>1.6504065040650406</v>
      </c>
      <c r="E266" s="46">
        <f>IF(OR($A266="",$B266=""),"",B266*'MPTO_working_2-way'!$G265)</f>
        <v>2.5375000000000001</v>
      </c>
      <c r="F266" s="44">
        <f>IF(OR($A266="",$B266=""),"",'MPTO_working_2-way'!D265)</f>
        <v>1.6413678065054211</v>
      </c>
      <c r="G266" s="46">
        <f>IF(OR($A266="",$B266=""),"",'MPTO_working_2-way'!E265)</f>
        <v>2.5591677503250976</v>
      </c>
      <c r="H266" s="44">
        <f>IF(OR($A266="",$B266=""),"",'OddsRatio_working_2-way'!M265)</f>
        <v>1.6410607647560327</v>
      </c>
      <c r="I266" s="44">
        <f>IF(OR($A266="",$B266=""),"",'OddsRatio_working_2-way'!N265)</f>
        <v>2.5599145275730124</v>
      </c>
      <c r="J266" s="44">
        <f>IF('Log_working_2-way'!$D265="","",A266^('Log_working_2-way'!$D265))</f>
        <v>1.6369550951524368</v>
      </c>
      <c r="K266" s="46">
        <f>IF('Log_working_2-way'!$D265="","",B266^('Log_working_2-way'!$D265))</f>
        <v>2.5699693865556159</v>
      </c>
      <c r="L266" s="53">
        <f t="shared" si="44"/>
        <v>0.60591133004926112</v>
      </c>
      <c r="M266" s="53">
        <f t="shared" si="45"/>
        <v>0.39408866995073888</v>
      </c>
      <c r="N266" s="54">
        <v>100</v>
      </c>
      <c r="O266" s="54">
        <f t="shared" si="46"/>
        <v>37.5</v>
      </c>
      <c r="P266" s="54">
        <f t="shared" si="47"/>
        <v>59.349593495934961</v>
      </c>
      <c r="Q266" s="54">
        <f t="shared" si="48"/>
        <v>40.650406504065039</v>
      </c>
      <c r="R266" s="54">
        <f t="shared" si="49"/>
        <v>62.5</v>
      </c>
      <c r="S266" s="55">
        <f t="shared" si="50"/>
        <v>-3.1504065040650389</v>
      </c>
      <c r="T266" s="55">
        <f t="shared" si="51"/>
        <v>-3.1504065040650389</v>
      </c>
      <c r="U266" t="s">
        <v>101</v>
      </c>
      <c r="V266" t="s">
        <v>99</v>
      </c>
      <c r="W266" t="s">
        <v>441</v>
      </c>
      <c r="X266" t="s">
        <v>527</v>
      </c>
      <c r="Y266" s="66"/>
    </row>
    <row r="267" spans="1:25" ht="15" x14ac:dyDescent="0.25">
      <c r="A267">
        <v>2.5499999999999998</v>
      </c>
      <c r="B267">
        <v>1.55</v>
      </c>
      <c r="C267" s="43">
        <f t="shared" si="52"/>
        <v>3.7318153067678717E-2</v>
      </c>
      <c r="D267" s="44">
        <f>IF(OR($A267="",$B267=""),"",A267*'MPTO_working_2-way'!$G266)</f>
        <v>2.6451612903225805</v>
      </c>
      <c r="E267" s="46">
        <f>IF(OR($A267="",$B267=""),"",B267*'MPTO_working_2-way'!$G266)</f>
        <v>1.607843137254902</v>
      </c>
      <c r="F267" s="44">
        <f>IF(OR($A267="",$B267=""),"",'MPTO_working_2-way'!D266)</f>
        <v>2.6773920406435225</v>
      </c>
      <c r="G267" s="46">
        <f>IF(OR($A267="",$B267=""),"",'MPTO_working_2-way'!E266)</f>
        <v>1.596163553760727</v>
      </c>
      <c r="H267" s="44">
        <f>IF(OR($A267="",$B267=""),"",'OddsRatio_working_2-way'!M266)</f>
        <v>2.6787441193290351</v>
      </c>
      <c r="I267" s="44">
        <f>IF(OR($A267="",$B267=""),"",'OddsRatio_working_2-way'!N266)</f>
        <v>1.5956833971812705</v>
      </c>
      <c r="J267" s="44">
        <f>IF('Log_working_2-way'!$D266="","",A267^('Log_working_2-way'!$D266))</f>
        <v>2.693900720344212</v>
      </c>
      <c r="K267" s="46">
        <f>IF('Log_working_2-way'!$D266="","",B267^('Log_working_2-way'!$D266))</f>
        <v>1.5903533707669273</v>
      </c>
      <c r="L267" s="53">
        <f t="shared" si="44"/>
        <v>0.37804878048780488</v>
      </c>
      <c r="M267" s="53">
        <f t="shared" si="45"/>
        <v>0.62195121951219512</v>
      </c>
      <c r="N267" s="54">
        <v>100</v>
      </c>
      <c r="O267" s="54">
        <f t="shared" si="46"/>
        <v>60.784313725490193</v>
      </c>
      <c r="P267" s="54">
        <f t="shared" si="47"/>
        <v>35.483870967741936</v>
      </c>
      <c r="Q267" s="54">
        <f t="shared" si="48"/>
        <v>64.516129032258064</v>
      </c>
      <c r="R267" s="54">
        <f t="shared" si="49"/>
        <v>39.215686274509807</v>
      </c>
      <c r="S267" s="55">
        <f t="shared" si="50"/>
        <v>-3.7318153067678708</v>
      </c>
      <c r="T267" s="55">
        <f t="shared" si="51"/>
        <v>-3.7318153067678708</v>
      </c>
      <c r="U267" t="s">
        <v>351</v>
      </c>
      <c r="V267" t="s">
        <v>354</v>
      </c>
      <c r="W267" t="s">
        <v>434</v>
      </c>
      <c r="X267" t="s">
        <v>527</v>
      </c>
      <c r="Y267" s="66"/>
    </row>
    <row r="268" spans="1:25" ht="15" x14ac:dyDescent="0.25">
      <c r="A268">
        <v>1.66</v>
      </c>
      <c r="B268">
        <v>2.3199999999999998</v>
      </c>
      <c r="C268" s="43">
        <f t="shared" si="52"/>
        <v>3.3444121312837582E-2</v>
      </c>
      <c r="D268" s="44">
        <f>IF(OR($A268="",$B268=""),"",A268*'MPTO_working_2-way'!$G267)</f>
        <v>1.7155172413793103</v>
      </c>
      <c r="E268" s="46">
        <f>IF(OR($A268="",$B268=""),"",B268*'MPTO_working_2-way'!$G267)</f>
        <v>2.3975903614457832</v>
      </c>
      <c r="F268" s="44">
        <f>IF(OR($A268="",$B268=""),"",'MPTO_working_2-way'!D267)</f>
        <v>1.707394928178755</v>
      </c>
      <c r="G268" s="46">
        <f>IF(OR($A268="",$B268=""),"",'MPTO_working_2-way'!E267)</f>
        <v>2.4136375031336175</v>
      </c>
      <c r="H268" s="44">
        <f>IF(OR($A268="",$B268=""),"",'OddsRatio_working_2-way'!M267)</f>
        <v>1.7071067811865479</v>
      </c>
      <c r="I268" s="44">
        <f>IF(OR($A268="",$B268=""),"",'OddsRatio_working_2-way'!N267)</f>
        <v>2.4142135623730954</v>
      </c>
      <c r="J268" s="44">
        <f>IF('Log_working_2-way'!$D267="","",A268^('Log_working_2-way'!$D267))</f>
        <v>1.7034185347793582</v>
      </c>
      <c r="K268" s="46">
        <f>IF('Log_working_2-way'!$D267="","",B268^('Log_working_2-way'!$D267))</f>
        <v>2.4216287324780335</v>
      </c>
      <c r="L268" s="53">
        <f t="shared" si="44"/>
        <v>0.58291457286432158</v>
      </c>
      <c r="M268" s="53">
        <f t="shared" si="45"/>
        <v>0.41708542713567837</v>
      </c>
      <c r="N268" s="54">
        <v>100</v>
      </c>
      <c r="O268" s="54">
        <f t="shared" si="46"/>
        <v>39.759036144578317</v>
      </c>
      <c r="P268" s="54">
        <f t="shared" si="47"/>
        <v>56.896551724137922</v>
      </c>
      <c r="Q268" s="54">
        <f t="shared" si="48"/>
        <v>43.103448275862071</v>
      </c>
      <c r="R268" s="54">
        <f t="shared" si="49"/>
        <v>60.24096385542169</v>
      </c>
      <c r="S268" s="55">
        <f t="shared" si="50"/>
        <v>-3.3444121312837538</v>
      </c>
      <c r="T268" s="55">
        <f t="shared" si="51"/>
        <v>-3.344412131283768</v>
      </c>
      <c r="U268" t="s">
        <v>421</v>
      </c>
      <c r="V268" t="s">
        <v>359</v>
      </c>
      <c r="W268" t="s">
        <v>448</v>
      </c>
      <c r="X268" t="s">
        <v>527</v>
      </c>
      <c r="Y268" s="66"/>
    </row>
    <row r="269" spans="1:25" ht="15" x14ac:dyDescent="0.25">
      <c r="A269">
        <v>1.64</v>
      </c>
      <c r="B269">
        <v>2.36</v>
      </c>
      <c r="C269" s="43">
        <f t="shared" si="52"/>
        <v>3.3484911120297722E-2</v>
      </c>
      <c r="D269" s="44">
        <f>IF(OR($A269="",$B269=""),"",A269*'MPTO_working_2-way'!$G268)</f>
        <v>1.6949152542372881</v>
      </c>
      <c r="E269" s="46">
        <f>IF(OR($A269="",$B269=""),"",B269*'MPTO_working_2-way'!$G268)</f>
        <v>2.4390243902439024</v>
      </c>
      <c r="F269" s="44">
        <f>IF(OR($A269="",$B269=""),"",'MPTO_working_2-way'!D268)</f>
        <v>1.6863018473335656</v>
      </c>
      <c r="G269" s="46">
        <f>IF(OR($A269="",$B269=""),"",'MPTO_working_2-way'!E268)</f>
        <v>2.4570848146267141</v>
      </c>
      <c r="H269" s="44">
        <f>IF(OR($A269="",$B269=""),"",'OddsRatio_working_2-way'!M268)</f>
        <v>1.6859943405700353</v>
      </c>
      <c r="I269" s="44">
        <f>IF(OR($A269="",$B269=""),"",'OddsRatio_working_2-way'!N268)</f>
        <v>2.4577379737113252</v>
      </c>
      <c r="J269" s="44">
        <f>IF('Log_working_2-way'!$D268="","",A269^('Log_working_2-way'!$D268))</f>
        <v>1.6820816748919711</v>
      </c>
      <c r="K269" s="46">
        <f>IF('Log_working_2-way'!$D268="","",B269^('Log_working_2-way'!$D268))</f>
        <v>2.4661000827478752</v>
      </c>
      <c r="L269" s="53">
        <f t="shared" si="44"/>
        <v>0.59000000000000008</v>
      </c>
      <c r="M269" s="53">
        <f t="shared" si="45"/>
        <v>0.41000000000000003</v>
      </c>
      <c r="N269" s="54">
        <v>100</v>
      </c>
      <c r="O269" s="54">
        <f t="shared" si="46"/>
        <v>39.024390243902438</v>
      </c>
      <c r="P269" s="54">
        <f t="shared" si="47"/>
        <v>57.627118644067799</v>
      </c>
      <c r="Q269" s="54">
        <f t="shared" si="48"/>
        <v>42.372881355932208</v>
      </c>
      <c r="R269" s="54">
        <f t="shared" si="49"/>
        <v>60.975609756097562</v>
      </c>
      <c r="S269" s="55">
        <f t="shared" si="50"/>
        <v>-3.3484911120297696</v>
      </c>
      <c r="T269" s="55">
        <f t="shared" si="51"/>
        <v>-3.3484911120297625</v>
      </c>
      <c r="U269" t="s">
        <v>423</v>
      </c>
      <c r="V269" t="s">
        <v>357</v>
      </c>
      <c r="W269" t="s">
        <v>448</v>
      </c>
      <c r="X269" t="s">
        <v>527</v>
      </c>
      <c r="Y269" s="66"/>
    </row>
    <row r="270" spans="1:25" ht="15" x14ac:dyDescent="0.25">
      <c r="A270">
        <v>1.81</v>
      </c>
      <c r="B270">
        <v>2.08</v>
      </c>
      <c r="C270" s="43">
        <f t="shared" si="52"/>
        <v>3.3255418614534626E-2</v>
      </c>
      <c r="D270" s="44">
        <f>IF(OR($A270="",$B270=""),"",A270*'MPTO_working_2-way'!$G269)</f>
        <v>1.8701923076923077</v>
      </c>
      <c r="E270" s="46">
        <f>IF(OR($A270="",$B270=""),"",B270*'MPTO_working_2-way'!$G269)</f>
        <v>2.1491712707182322</v>
      </c>
      <c r="F270" s="44">
        <f>IF(OR($A270="",$B270=""),"",'MPTO_working_2-way'!D269)</f>
        <v>1.8661643699811639</v>
      </c>
      <c r="G270" s="46">
        <f>IF(OR($A270="",$B270=""),"",'MPTO_working_2-way'!E269)</f>
        <v>2.1545152798443401</v>
      </c>
      <c r="H270" s="44">
        <f>IF(OR($A270="",$B270=""),"",'OddsRatio_working_2-way'!M269)</f>
        <v>1.8660254037844384</v>
      </c>
      <c r="I270" s="44">
        <f>IF(OR($A270="",$B270=""),"",'OddsRatio_working_2-way'!N269)</f>
        <v>2.1547005383792519</v>
      </c>
      <c r="J270" s="44">
        <f>IF('Log_working_2-way'!$D269="","",A270^('Log_working_2-way'!$D269))</f>
        <v>1.8641966683390954</v>
      </c>
      <c r="K270" s="46">
        <f>IF('Log_working_2-way'!$D269="","",B270^('Log_working_2-way'!$D269))</f>
        <v>2.1571440120474694</v>
      </c>
      <c r="L270" s="53">
        <f t="shared" si="44"/>
        <v>0.53470437017994854</v>
      </c>
      <c r="M270" s="53">
        <f t="shared" si="45"/>
        <v>0.46529562982005135</v>
      </c>
      <c r="N270" s="54">
        <v>100</v>
      </c>
      <c r="O270" s="54">
        <f t="shared" si="46"/>
        <v>44.751381215469614</v>
      </c>
      <c r="P270" s="54">
        <f t="shared" si="47"/>
        <v>51.92307692307692</v>
      </c>
      <c r="Q270" s="54">
        <f t="shared" si="48"/>
        <v>48.076923076923073</v>
      </c>
      <c r="R270" s="54">
        <f t="shared" si="49"/>
        <v>55.248618784530393</v>
      </c>
      <c r="S270" s="55">
        <f t="shared" si="50"/>
        <v>-3.3255418614534591</v>
      </c>
      <c r="T270" s="55">
        <f t="shared" si="51"/>
        <v>-3.3255418614534733</v>
      </c>
      <c r="U270" t="s">
        <v>429</v>
      </c>
      <c r="V270" t="s">
        <v>361</v>
      </c>
      <c r="W270" t="s">
        <v>448</v>
      </c>
      <c r="X270" t="s">
        <v>527</v>
      </c>
      <c r="Y270" s="66"/>
    </row>
    <row r="271" spans="1:25" ht="15" x14ac:dyDescent="0.25">
      <c r="A271">
        <v>2.11</v>
      </c>
      <c r="B271">
        <v>1.76</v>
      </c>
      <c r="C271" s="43">
        <f t="shared" si="52"/>
        <v>4.2115467470917878E-2</v>
      </c>
      <c r="D271" s="44">
        <f>IF(OR($A271="",$B271=""),"",A271*'MPTO_working_2-way'!$G270)</f>
        <v>2.1988636363636367</v>
      </c>
      <c r="E271" s="46">
        <f>IF(OR($A271="",$B271=""),"",B271*'MPTO_working_2-way'!$G270)</f>
        <v>1.8341232227488156</v>
      </c>
      <c r="F271" s="44">
        <f>IF(OR($A271="",$B271=""),"",'MPTO_working_2-way'!D270)</f>
        <v>2.208110357949816</v>
      </c>
      <c r="G271" s="46">
        <f>IF(OR($A271="",$B271=""),"",'MPTO_working_2-way'!E270)</f>
        <v>1.8277389506841228</v>
      </c>
      <c r="H271" s="44">
        <f>IF(OR($A271="",$B271=""),"",'OddsRatio_working_2-way'!M270)</f>
        <v>2.208522368758425</v>
      </c>
      <c r="I271" s="44">
        <f>IF(OR($A271="",$B271=""),"",'OddsRatio_working_2-way'!N270)</f>
        <v>1.82745675698775</v>
      </c>
      <c r="J271" s="44">
        <f>IF('Log_working_2-way'!$D270="","",A271^('Log_working_2-way'!$D270))</f>
        <v>2.2127965940954506</v>
      </c>
      <c r="K271" s="46">
        <f>IF('Log_working_2-way'!$D270="","",B271^('Log_working_2-way'!$D270))</f>
        <v>1.8245405741311078</v>
      </c>
      <c r="L271" s="53">
        <f t="shared" si="44"/>
        <v>0.4547803617571059</v>
      </c>
      <c r="M271" s="53">
        <f t="shared" si="45"/>
        <v>0.54521963824289399</v>
      </c>
      <c r="N271" s="54">
        <v>100</v>
      </c>
      <c r="O271" s="54">
        <f t="shared" si="46"/>
        <v>52.606635071090047</v>
      </c>
      <c r="P271" s="54">
        <f t="shared" si="47"/>
        <v>43.181818181818187</v>
      </c>
      <c r="Q271" s="54">
        <f t="shared" si="48"/>
        <v>56.81818181818182</v>
      </c>
      <c r="R271" s="54">
        <f t="shared" si="49"/>
        <v>47.393364928909953</v>
      </c>
      <c r="S271" s="55">
        <f t="shared" si="50"/>
        <v>-4.2115467470917736</v>
      </c>
      <c r="T271" s="55">
        <f t="shared" si="51"/>
        <v>-4.2115467470917665</v>
      </c>
      <c r="U271" t="s">
        <v>472</v>
      </c>
      <c r="V271" t="s">
        <v>375</v>
      </c>
      <c r="W271" t="s">
        <v>450</v>
      </c>
      <c r="X271" t="s">
        <v>527</v>
      </c>
      <c r="Y271" s="66"/>
    </row>
    <row r="272" spans="1:25" ht="15" x14ac:dyDescent="0.25">
      <c r="A272">
        <v>1.95</v>
      </c>
      <c r="B272">
        <v>1.9</v>
      </c>
      <c r="C272" s="43">
        <f t="shared" si="52"/>
        <v>3.9136302294197067E-2</v>
      </c>
      <c r="D272" s="44">
        <f>IF(OR($A272="",$B272=""),"",A272*'MPTO_working_2-way'!$G271)</f>
        <v>2.0263157894736841</v>
      </c>
      <c r="E272" s="46">
        <f>IF(OR($A272="",$B272=""),"",B272*'MPTO_working_2-way'!$G271)</f>
        <v>1.9743589743589742</v>
      </c>
      <c r="F272" s="44">
        <f>IF(OR($A272="",$B272=""),"",'MPTO_working_2-way'!D271)</f>
        <v>2.027359781121751</v>
      </c>
      <c r="G272" s="46">
        <f>IF(OR($A272="",$B272=""),"",'MPTO_working_2-way'!E271)</f>
        <v>1.9733688415446073</v>
      </c>
      <c r="H272" s="44">
        <f>IF(OR($A272="",$B272=""),"",'OddsRatio_working_2-way'!M271)</f>
        <v>2.0274023338281628</v>
      </c>
      <c r="I272" s="44">
        <f>IF(OR($A272="",$B272=""),"",'OddsRatio_working_2-way'!N271)</f>
        <v>1.9733285267845753</v>
      </c>
      <c r="J272" s="44">
        <f>IF('Log_working_2-way'!$D271="","",A272^('Log_working_2-way'!$D271))</f>
        <v>2.02788027389437</v>
      </c>
      <c r="K272" s="46">
        <f>IF('Log_working_2-way'!$D271="","",B272^('Log_working_2-way'!$D271))</f>
        <v>1.9728759519930477</v>
      </c>
      <c r="L272" s="53">
        <f t="shared" si="44"/>
        <v>0.49350649350649356</v>
      </c>
      <c r="M272" s="53">
        <f t="shared" si="45"/>
        <v>0.50649350649350655</v>
      </c>
      <c r="N272" s="54">
        <v>100</v>
      </c>
      <c r="O272" s="54">
        <f t="shared" si="46"/>
        <v>48.717948717948723</v>
      </c>
      <c r="P272" s="54">
        <f t="shared" si="47"/>
        <v>47.368421052631575</v>
      </c>
      <c r="Q272" s="54">
        <f t="shared" si="48"/>
        <v>52.631578947368418</v>
      </c>
      <c r="R272" s="54">
        <f t="shared" si="49"/>
        <v>51.282051282051292</v>
      </c>
      <c r="S272" s="55">
        <f t="shared" si="50"/>
        <v>-3.9136302294196952</v>
      </c>
      <c r="T272" s="55">
        <f t="shared" si="51"/>
        <v>-3.9136302294197165</v>
      </c>
      <c r="U272" t="s">
        <v>473</v>
      </c>
      <c r="V272" t="s">
        <v>471</v>
      </c>
      <c r="W272" t="s">
        <v>450</v>
      </c>
      <c r="X272" t="s">
        <v>527</v>
      </c>
      <c r="Y272" s="66"/>
    </row>
    <row r="273" spans="1:25" s="50" customFormat="1" ht="15" x14ac:dyDescent="0.25">
      <c r="A273">
        <v>2.4300000000000002</v>
      </c>
      <c r="B273">
        <v>1.58</v>
      </c>
      <c r="C273" s="43">
        <f t="shared" si="52"/>
        <v>4.4434026149919204E-2</v>
      </c>
      <c r="D273" s="44">
        <f>IF(OR($A273="",$B273=""),"",A273*'MPTO_working_2-way'!$G272)</f>
        <v>2.537974683544304</v>
      </c>
      <c r="E273" s="46">
        <f>IF(OR($A273="",$B273=""),"",B273*'MPTO_working_2-way'!$G272)</f>
        <v>1.6502057613168724</v>
      </c>
      <c r="F273" s="44">
        <f>IF(OR($A273="",$B273=""),"",'MPTO_working_2-way'!D272)</f>
        <v>2.5686759884926742</v>
      </c>
      <c r="G273" s="46">
        <f>IF(OR($A273="",$B273=""),"",'MPTO_working_2-way'!E272)</f>
        <v>1.6374802746620036</v>
      </c>
      <c r="H273" s="44">
        <f>IF(OR($A273="",$B273=""),"",'OddsRatio_working_2-way'!M272)</f>
        <v>2.5701965613830993</v>
      </c>
      <c r="I273" s="44">
        <f>IF(OR($A273="",$B273=""),"",'OddsRatio_working_2-way'!N272)</f>
        <v>1.636862940980558</v>
      </c>
      <c r="J273" s="44">
        <f>IF('Log_working_2-way'!$D272="","",A273^('Log_working_2-way'!$D272))</f>
        <v>2.5846851995954396</v>
      </c>
      <c r="K273" s="46">
        <f>IF('Log_working_2-way'!$D272="","",B273^('Log_working_2-way'!$D272))</f>
        <v>1.6310401587990264</v>
      </c>
      <c r="L273" s="53">
        <f t="shared" si="44"/>
        <v>0.3940149625935162</v>
      </c>
      <c r="M273" s="53">
        <f t="shared" si="45"/>
        <v>0.6059850374064838</v>
      </c>
      <c r="N273" s="54">
        <v>100</v>
      </c>
      <c r="O273" s="54">
        <f t="shared" si="46"/>
        <v>58.847736625514408</v>
      </c>
      <c r="P273" s="54">
        <f t="shared" si="47"/>
        <v>36.708860759493668</v>
      </c>
      <c r="Q273" s="54">
        <f t="shared" si="48"/>
        <v>63.291139240506325</v>
      </c>
      <c r="R273" s="54">
        <f t="shared" si="49"/>
        <v>41.152263374485592</v>
      </c>
      <c r="S273" s="55">
        <f t="shared" si="50"/>
        <v>-4.4434026149919177</v>
      </c>
      <c r="T273" s="55">
        <f t="shared" si="51"/>
        <v>-4.4434026149919248</v>
      </c>
      <c r="U273" t="s">
        <v>474</v>
      </c>
      <c r="V273" t="s">
        <v>377</v>
      </c>
      <c r="W273" t="s">
        <v>450</v>
      </c>
      <c r="X273" t="s">
        <v>527</v>
      </c>
      <c r="Y273" s="66"/>
    </row>
    <row r="274" spans="1:25" ht="15" x14ac:dyDescent="0.25">
      <c r="A274">
        <v>1.93</v>
      </c>
      <c r="B274">
        <v>1.92</v>
      </c>
      <c r="C274" s="43">
        <f t="shared" si="52"/>
        <v>3.8968048359240282E-2</v>
      </c>
      <c r="D274" s="44">
        <f>IF(OR($A274="",$B274=""),"",A274*'MPTO_working_2-way'!$G273)</f>
        <v>2.0052083333333335</v>
      </c>
      <c r="E274" s="46">
        <f>IF(OR($A274="",$B274=""),"",B274*'MPTO_working_2-way'!$G273)</f>
        <v>1.9948186528497414</v>
      </c>
      <c r="F274" s="44">
        <f>IF(OR($A274="",$B274=""),"",'MPTO_working_2-way'!D273)</f>
        <v>2.0054118411083453</v>
      </c>
      <c r="G274" s="46">
        <f>IF(OR($A274="",$B274=""),"",'MPTO_working_2-way'!E273)</f>
        <v>1.9946172892668752</v>
      </c>
      <c r="H274" s="44">
        <f>IF(OR($A274="",$B274=""),"",'OddsRatio_working_2-way'!M273)</f>
        <v>2.0054200938997546</v>
      </c>
      <c r="I274" s="44">
        <f>IF(OR($A274="",$B274=""),"",'OddsRatio_working_2-way'!N273)</f>
        <v>1.9946091251481448</v>
      </c>
      <c r="J274" s="44">
        <f>IF('Log_working_2-way'!$D273="","",A274^('Log_working_2-way'!$D273))</f>
        <v>2.0055131845379748</v>
      </c>
      <c r="K274" s="46">
        <f>IF('Log_working_2-way'!$D273="","",B274^('Log_working_2-way'!$D273))</f>
        <v>1.9945170440100763</v>
      </c>
      <c r="L274" s="53">
        <f t="shared" si="44"/>
        <v>0.49870129870129865</v>
      </c>
      <c r="M274" s="53">
        <f t="shared" si="45"/>
        <v>0.50129870129870124</v>
      </c>
      <c r="N274" s="54">
        <v>100</v>
      </c>
      <c r="O274" s="54">
        <f t="shared" si="46"/>
        <v>48.186528497409334</v>
      </c>
      <c r="P274" s="54">
        <f t="shared" si="47"/>
        <v>47.916666666666671</v>
      </c>
      <c r="Q274" s="54">
        <f t="shared" si="48"/>
        <v>52.083333333333336</v>
      </c>
      <c r="R274" s="54">
        <f t="shared" si="49"/>
        <v>51.81347150259068</v>
      </c>
      <c r="S274" s="55">
        <f t="shared" si="50"/>
        <v>-3.8968048359240015</v>
      </c>
      <c r="T274" s="55">
        <f t="shared" si="51"/>
        <v>-3.8968048359240086</v>
      </c>
      <c r="U274" t="s">
        <v>373</v>
      </c>
      <c r="V274" t="s">
        <v>374</v>
      </c>
      <c r="W274" t="s">
        <v>450</v>
      </c>
      <c r="X274" t="s">
        <v>527</v>
      </c>
      <c r="Y274" s="66"/>
    </row>
    <row r="275" spans="1:25" ht="15" x14ac:dyDescent="0.25">
      <c r="A275">
        <v>1.96</v>
      </c>
      <c r="B275">
        <v>1.88</v>
      </c>
      <c r="C275" s="43">
        <f t="shared" si="52"/>
        <v>4.2118975249674229E-2</v>
      </c>
      <c r="D275" s="44">
        <f>IF(OR($A275="",$B275=""),"",A275*'MPTO_working_2-way'!$G274)</f>
        <v>2.0425531914893615</v>
      </c>
      <c r="E275" s="46">
        <f>IF(OR($A275="",$B275=""),"",B275*'MPTO_working_2-way'!$G274)</f>
        <v>1.9591836734693875</v>
      </c>
      <c r="F275" s="44">
        <f>IF(OR($A275="",$B275=""),"",'MPTO_working_2-way'!D274)</f>
        <v>2.044385264092321</v>
      </c>
      <c r="G275" s="46">
        <f>IF(OR($A275="",$B275=""),"",'MPTO_working_2-way'!E274)</f>
        <v>1.9575010624734379</v>
      </c>
      <c r="H275" s="44">
        <f>IF(OR($A275="",$B275=""),"",'OddsRatio_working_2-way'!M274)</f>
        <v>2.0444659357341863</v>
      </c>
      <c r="I275" s="44">
        <f>IF(OR($A275="",$B275=""),"",'OddsRatio_working_2-way'!N274)</f>
        <v>1.9574271077563381</v>
      </c>
      <c r="J275" s="44">
        <f>IF('Log_working_2-way'!$D274="","",A275^('Log_working_2-way'!$D274))</f>
        <v>2.0453073562984208</v>
      </c>
      <c r="K275" s="46">
        <f>IF('Log_working_2-way'!$D274="","",B275^('Log_working_2-way'!$D274))</f>
        <v>1.9566564264322122</v>
      </c>
      <c r="L275" s="53">
        <f t="shared" si="44"/>
        <v>0.48958333333333337</v>
      </c>
      <c r="M275" s="53">
        <f t="shared" si="45"/>
        <v>0.51041666666666674</v>
      </c>
      <c r="N275" s="54">
        <v>100</v>
      </c>
      <c r="O275" s="54">
        <f t="shared" si="46"/>
        <v>48.979591836734699</v>
      </c>
      <c r="P275" s="54">
        <f t="shared" si="47"/>
        <v>46.808510638297875</v>
      </c>
      <c r="Q275" s="54">
        <f t="shared" si="48"/>
        <v>53.191489361702125</v>
      </c>
      <c r="R275" s="54">
        <f t="shared" si="49"/>
        <v>51.020408163265309</v>
      </c>
      <c r="S275" s="55">
        <f t="shared" si="50"/>
        <v>-4.2118975249674264</v>
      </c>
      <c r="T275" s="55">
        <f t="shared" si="51"/>
        <v>-4.2118975249674335</v>
      </c>
      <c r="U275" t="s">
        <v>376</v>
      </c>
      <c r="V275" t="s">
        <v>372</v>
      </c>
      <c r="W275" t="s">
        <v>450</v>
      </c>
      <c r="X275" t="s">
        <v>527</v>
      </c>
      <c r="Y275" s="66"/>
    </row>
    <row r="276" spans="1:25" ht="15" x14ac:dyDescent="0.25">
      <c r="A276">
        <v>2.04</v>
      </c>
      <c r="B276">
        <v>1.78</v>
      </c>
      <c r="C276" s="43">
        <f t="shared" si="52"/>
        <v>5.1993831240361388E-2</v>
      </c>
      <c r="D276" s="44">
        <f>IF(OR($A276="",$B276=""),"",A276*'MPTO_working_2-way'!$G275)</f>
        <v>2.1460674157303372</v>
      </c>
      <c r="E276" s="46">
        <f>IF(OR($A276="",$B276=""),"",B276*'MPTO_working_2-way'!$G275)</f>
        <v>1.8725490196078434</v>
      </c>
      <c r="F276" s="44">
        <f>IF(OR($A276="",$B276=""),"",'MPTO_working_2-way'!D275)</f>
        <v>2.1542477456098719</v>
      </c>
      <c r="G276" s="46">
        <f>IF(OR($A276="",$B276=""),"",'MPTO_working_2-way'!E275)</f>
        <v>1.8663651315789476</v>
      </c>
      <c r="H276" s="44">
        <f>IF(OR($A276="",$B276=""),"",'OddsRatio_working_2-way'!M275)</f>
        <v>2.1547005383792519</v>
      </c>
      <c r="I276" s="44">
        <f>IF(OR($A276="",$B276=""),"",'OddsRatio_working_2-way'!N275)</f>
        <v>1.8660254037844388</v>
      </c>
      <c r="J276" s="44">
        <f>IF('Log_working_2-way'!$D275="","",A276^('Log_working_2-way'!$D275))</f>
        <v>2.1585101502976682</v>
      </c>
      <c r="K276" s="46">
        <f>IF('Log_working_2-way'!$D275="","",B276^('Log_working_2-way'!$D275))</f>
        <v>1.8631775904092678</v>
      </c>
      <c r="L276" s="53">
        <f t="shared" si="44"/>
        <v>0.46596858638743455</v>
      </c>
      <c r="M276" s="53">
        <f t="shared" si="45"/>
        <v>0.53403141361256534</v>
      </c>
      <c r="N276" s="54">
        <v>100</v>
      </c>
      <c r="O276" s="54">
        <f t="shared" si="46"/>
        <v>50.980392156862742</v>
      </c>
      <c r="P276" s="54">
        <f t="shared" si="47"/>
        <v>43.820224719101127</v>
      </c>
      <c r="Q276" s="54">
        <f t="shared" si="48"/>
        <v>56.17977528089888</v>
      </c>
      <c r="R276" s="54">
        <f t="shared" si="49"/>
        <v>49.019607843137251</v>
      </c>
      <c r="S276" s="55">
        <f t="shared" si="50"/>
        <v>-5.1993831240361388</v>
      </c>
      <c r="T276" s="55">
        <f t="shared" si="51"/>
        <v>-5.1993831240361246</v>
      </c>
      <c r="U276" t="s">
        <v>512</v>
      </c>
      <c r="V276" t="s">
        <v>518</v>
      </c>
      <c r="W276" t="s">
        <v>515</v>
      </c>
      <c r="X276" t="s">
        <v>527</v>
      </c>
      <c r="Y276" s="66"/>
    </row>
    <row r="277" spans="1:25" ht="15" x14ac:dyDescent="0.25">
      <c r="A277">
        <v>2.2200000000000002</v>
      </c>
      <c r="B277">
        <v>1.66</v>
      </c>
      <c r="C277" s="43">
        <f t="shared" si="52"/>
        <v>5.2860089004667321E-2</v>
      </c>
      <c r="D277" s="44">
        <f>IF(OR($A277="",$B277=""),"",A277*'MPTO_working_2-way'!$G276)</f>
        <v>2.3373493975903616</v>
      </c>
      <c r="E277" s="46">
        <f>IF(OR($A277="",$B277=""),"",B277*'MPTO_working_2-way'!$G276)</f>
        <v>1.7477477477477477</v>
      </c>
      <c r="F277" s="44">
        <f>IF(OR($A277="",$B277=""),"",'MPTO_working_2-way'!D276)</f>
        <v>2.3583770638679127</v>
      </c>
      <c r="G277" s="46">
        <f>IF(OR($A277="",$B277=""),"",'MPTO_working_2-way'!E276)</f>
        <v>1.7361726184867614</v>
      </c>
      <c r="H277" s="44">
        <f>IF(OR($A277="",$B277=""),"",'OddsRatio_working_2-way'!M276)</f>
        <v>2.3595899560105793</v>
      </c>
      <c r="I277" s="44">
        <f>IF(OR($A277="",$B277=""),"",'OddsRatio_working_2-way'!N276)</f>
        <v>1.7355158778417885</v>
      </c>
      <c r="J277" s="44">
        <f>IF('Log_working_2-way'!$D276="","",A277^('Log_working_2-way'!$D276))</f>
        <v>2.3694980000313062</v>
      </c>
      <c r="K277" s="46">
        <f>IF('Log_working_2-way'!$D276="","",B277^('Log_working_2-way'!$D276))</f>
        <v>1.730194567626272</v>
      </c>
      <c r="L277" s="53">
        <f t="shared" si="44"/>
        <v>0.42783505154639173</v>
      </c>
      <c r="M277" s="53">
        <f t="shared" si="45"/>
        <v>0.57216494845360832</v>
      </c>
      <c r="N277" s="54">
        <v>100</v>
      </c>
      <c r="O277" s="54">
        <f t="shared" si="46"/>
        <v>54.954954954954964</v>
      </c>
      <c r="P277" s="54">
        <f t="shared" si="47"/>
        <v>39.759036144578317</v>
      </c>
      <c r="Q277" s="54">
        <f t="shared" si="48"/>
        <v>60.24096385542169</v>
      </c>
      <c r="R277" s="54">
        <f t="shared" si="49"/>
        <v>45.045045045045043</v>
      </c>
      <c r="S277" s="55">
        <f t="shared" si="50"/>
        <v>-5.2860089004667259</v>
      </c>
      <c r="T277" s="55">
        <f t="shared" si="51"/>
        <v>-5.2860089004667259</v>
      </c>
      <c r="U277" t="s">
        <v>510</v>
      </c>
      <c r="V277" t="s">
        <v>511</v>
      </c>
      <c r="W277" t="s">
        <v>515</v>
      </c>
      <c r="X277" t="s">
        <v>527</v>
      </c>
      <c r="Y277" s="66"/>
    </row>
    <row r="278" spans="1:25" ht="15" x14ac:dyDescent="0.25">
      <c r="A278">
        <v>1.98</v>
      </c>
      <c r="B278">
        <v>1.85</v>
      </c>
      <c r="C278" s="43">
        <f t="shared" si="52"/>
        <v>4.5591045591045543E-2</v>
      </c>
      <c r="D278" s="44">
        <f>IF(OR($A278="",$B278=""),"",A278*'MPTO_working_2-way'!$G277)</f>
        <v>2.07027027027027</v>
      </c>
      <c r="E278" s="46">
        <f>IF(OR($A278="",$B278=""),"",B278*'MPTO_working_2-way'!$G277)</f>
        <v>1.9343434343434343</v>
      </c>
      <c r="F278" s="44">
        <f>IF(OR($A278="",$B278=""),"",'MPTO_working_2-way'!D277)</f>
        <v>2.0735918482875744</v>
      </c>
      <c r="G278" s="46">
        <f>IF(OR($A278="",$B278=""),"",'MPTO_working_2-way'!E277)</f>
        <v>1.931452675982072</v>
      </c>
      <c r="H278" s="44">
        <f>IF(OR($A278="",$B278=""),"",'OddsRatio_working_2-way'!M277)</f>
        <v>2.0737509843863182</v>
      </c>
      <c r="I278" s="44">
        <f>IF(OR($A278="",$B278=""),"",'OddsRatio_working_2-way'!N277)</f>
        <v>1.9313146293146641</v>
      </c>
      <c r="J278" s="44">
        <f>IF('Log_working_2-way'!$D277="","",A278^('Log_working_2-way'!$D277))</f>
        <v>2.0752829704469682</v>
      </c>
      <c r="K278" s="46">
        <f>IF('Log_working_2-way'!$D277="","",B278^('Log_working_2-way'!$D277))</f>
        <v>1.9299877590211039</v>
      </c>
      <c r="L278" s="53">
        <f t="shared" si="44"/>
        <v>0.48302872062663194</v>
      </c>
      <c r="M278" s="53">
        <f t="shared" si="45"/>
        <v>0.51697127937336818</v>
      </c>
      <c r="N278" s="54">
        <v>100</v>
      </c>
      <c r="O278" s="54">
        <f t="shared" si="46"/>
        <v>49.494949494949495</v>
      </c>
      <c r="P278" s="54">
        <f t="shared" si="47"/>
        <v>45.945945945945937</v>
      </c>
      <c r="Q278" s="54">
        <f t="shared" si="48"/>
        <v>54.054054054054049</v>
      </c>
      <c r="R278" s="54">
        <f t="shared" si="49"/>
        <v>50.505050505050505</v>
      </c>
      <c r="S278" s="55">
        <f t="shared" si="50"/>
        <v>-4.5591045591045543</v>
      </c>
      <c r="T278" s="55">
        <f t="shared" si="51"/>
        <v>-4.5591045591045685</v>
      </c>
      <c r="U278" t="s">
        <v>519</v>
      </c>
      <c r="V278" t="s">
        <v>517</v>
      </c>
      <c r="W278" t="s">
        <v>515</v>
      </c>
      <c r="X278" t="s">
        <v>527</v>
      </c>
      <c r="Y278" s="66"/>
    </row>
    <row r="279" spans="1:25" ht="15" x14ac:dyDescent="0.25">
      <c r="A279">
        <v>1.88</v>
      </c>
      <c r="B279">
        <v>1.93</v>
      </c>
      <c r="C279" s="43">
        <f t="shared" si="52"/>
        <v>5.0049608642928067E-2</v>
      </c>
      <c r="D279" s="44">
        <f>IF(OR($A279="",$B279=""),"",A279*'MPTO_working_2-way'!$G278)</f>
        <v>1.9740932642487046</v>
      </c>
      <c r="E279" s="46">
        <f>IF(OR($A279="",$B279=""),"",B279*'MPTO_working_2-way'!$G278)</f>
        <v>2.0265957446808511</v>
      </c>
      <c r="F279" s="44">
        <f>IF(OR($A279="",$B279=""),"",'MPTO_working_2-way'!D278)</f>
        <v>1.9728142670726401</v>
      </c>
      <c r="G279" s="46">
        <f>IF(OR($A279="",$B279=""),"",'MPTO_working_2-way'!E278)</f>
        <v>2.027945450480662</v>
      </c>
      <c r="H279" s="44">
        <f>IF(OR($A279="",$B279=""),"",'OddsRatio_working_2-way'!M278)</f>
        <v>1.97274691422784</v>
      </c>
      <c r="I279" s="44">
        <f>IF(OR($A279="",$B279=""),"",'OddsRatio_working_2-way'!N278)</f>
        <v>2.0280166252635121</v>
      </c>
      <c r="J279" s="44">
        <f>IF('Log_working_2-way'!$D278="","",A279^('Log_working_2-way'!$D278))</f>
        <v>1.972156892091637</v>
      </c>
      <c r="K279" s="46">
        <f>IF('Log_working_2-way'!$D278="","",B279^('Log_working_2-way'!$D278))</f>
        <v>2.0286405498267945</v>
      </c>
      <c r="L279" s="53">
        <f t="shared" si="44"/>
        <v>0.50656167979002631</v>
      </c>
      <c r="M279" s="53">
        <f t="shared" si="45"/>
        <v>0.49343832020997375</v>
      </c>
      <c r="N279" s="54">
        <v>100</v>
      </c>
      <c r="O279" s="54">
        <f t="shared" si="46"/>
        <v>46.808510638297875</v>
      </c>
      <c r="P279" s="54">
        <f t="shared" si="47"/>
        <v>48.186528497409334</v>
      </c>
      <c r="Q279" s="54">
        <f t="shared" si="48"/>
        <v>51.81347150259068</v>
      </c>
      <c r="R279" s="54">
        <f t="shared" si="49"/>
        <v>53.191489361702125</v>
      </c>
      <c r="S279" s="55">
        <f t="shared" si="50"/>
        <v>-5.004960864292805</v>
      </c>
      <c r="T279" s="55">
        <f t="shared" si="51"/>
        <v>-5.0049608642927907</v>
      </c>
      <c r="U279" t="s">
        <v>513</v>
      </c>
      <c r="V279" t="s">
        <v>520</v>
      </c>
      <c r="W279" t="s">
        <v>515</v>
      </c>
      <c r="X279" t="s">
        <v>527</v>
      </c>
      <c r="Y279" s="66"/>
    </row>
    <row r="280" spans="1:25" ht="15" x14ac:dyDescent="0.25">
      <c r="A280">
        <v>1.86</v>
      </c>
      <c r="B280">
        <v>1.96</v>
      </c>
      <c r="C280" s="43">
        <f t="shared" si="52"/>
        <v>4.7838490234803466E-2</v>
      </c>
      <c r="D280" s="44">
        <f>IF(OR($A280="",$B280=""),"",A280*'MPTO_working_2-way'!$G279)</f>
        <v>1.9489795918367345</v>
      </c>
      <c r="E280" s="46">
        <f>IF(OR($A280="",$B280=""),"",B280*'MPTO_working_2-way'!$G279)</f>
        <v>2.0537634408602146</v>
      </c>
      <c r="F280" s="44">
        <f>IF(OR($A280="",$B280=""),"",'MPTO_working_2-way'!D279)</f>
        <v>1.9466040153780435</v>
      </c>
      <c r="G280" s="46">
        <f>IF(OR($A280="",$B280=""),"",'MPTO_working_2-way'!E279)</f>
        <v>2.0564079422382671</v>
      </c>
      <c r="H280" s="44">
        <f>IF(OR($A280="",$B280=""),"",'OddsRatio_working_2-way'!M279)</f>
        <v>1.9464847243000454</v>
      </c>
      <c r="I280" s="44">
        <f>IF(OR($A280="",$B280=""),"",'OddsRatio_working_2-way'!N279)</f>
        <v>2.0565410875907482</v>
      </c>
      <c r="J280" s="44">
        <f>IF('Log_working_2-way'!$D279="","",A280^('Log_working_2-way'!$D279))</f>
        <v>1.9453918188381349</v>
      </c>
      <c r="K280" s="46">
        <f>IF('Log_working_2-way'!$D279="","",B280^('Log_working_2-way'!$D279))</f>
        <v>2.0577624854299059</v>
      </c>
      <c r="L280" s="53">
        <f t="shared" si="44"/>
        <v>0.51308900523560219</v>
      </c>
      <c r="M280" s="53">
        <f t="shared" si="45"/>
        <v>0.48691099476439803</v>
      </c>
      <c r="N280" s="54">
        <v>100</v>
      </c>
      <c r="O280" s="54">
        <f t="shared" si="46"/>
        <v>46.236559139784944</v>
      </c>
      <c r="P280" s="54">
        <f t="shared" si="47"/>
        <v>48.979591836734699</v>
      </c>
      <c r="Q280" s="54">
        <f t="shared" si="48"/>
        <v>51.020408163265309</v>
      </c>
      <c r="R280" s="54">
        <f t="shared" si="49"/>
        <v>53.763440860215049</v>
      </c>
      <c r="S280" s="55">
        <f t="shared" si="50"/>
        <v>-4.7838490234803643</v>
      </c>
      <c r="T280" s="55">
        <f t="shared" si="51"/>
        <v>-4.7838490234803501</v>
      </c>
      <c r="U280" t="s">
        <v>506</v>
      </c>
      <c r="V280" t="s">
        <v>503</v>
      </c>
      <c r="W280" t="s">
        <v>508</v>
      </c>
      <c r="X280" t="s">
        <v>527</v>
      </c>
      <c r="Y280" s="66"/>
    </row>
    <row r="281" spans="1:25" ht="15" x14ac:dyDescent="0.25">
      <c r="A281">
        <v>1.7</v>
      </c>
      <c r="B281">
        <v>2.11</v>
      </c>
      <c r="C281" s="43">
        <f t="shared" si="52"/>
        <v>6.2168943406746724E-2</v>
      </c>
      <c r="D281" s="44">
        <f>IF(OR($A281="",$B281=""),"",A281*'MPTO_working_2-way'!$G280)</f>
        <v>1.8056872037914693</v>
      </c>
      <c r="E281" s="46">
        <f>IF(OR($A281="",$B281=""),"",B281*'MPTO_working_2-way'!$G280)</f>
        <v>2.2411764705882353</v>
      </c>
      <c r="F281" s="44">
        <f>IF(OR($A281="",$B281=""),"",'MPTO_working_2-way'!D280)</f>
        <v>1.7948461346009508</v>
      </c>
      <c r="G281" s="46">
        <f>IF(OR($A281="",$B281=""),"",'MPTO_working_2-way'!E280)</f>
        <v>2.2581051306263773</v>
      </c>
      <c r="H281" s="44">
        <f>IF(OR($A281="",$B281=""),"",'OddsRatio_working_2-way'!M280)</f>
        <v>1.7941225539113159</v>
      </c>
      <c r="I281" s="44">
        <f>IF(OR($A281="",$B281=""),"",'OddsRatio_working_2-way'!N280)</f>
        <v>2.2592514783450866</v>
      </c>
      <c r="J281" s="44">
        <f>IF('Log_working_2-way'!$D280="","",A281^('Log_working_2-way'!$D280))</f>
        <v>1.7891014094345024</v>
      </c>
      <c r="K281" s="46">
        <f>IF('Log_working_2-way'!$D280="","",B281^('Log_working_2-way'!$D280))</f>
        <v>2.2672642426407514</v>
      </c>
      <c r="L281" s="53">
        <f t="shared" si="44"/>
        <v>0.5538057742782152</v>
      </c>
      <c r="M281" s="53">
        <f t="shared" si="45"/>
        <v>0.44619422572178474</v>
      </c>
      <c r="N281" s="54">
        <v>100</v>
      </c>
      <c r="O281" s="54">
        <f t="shared" si="46"/>
        <v>41.176470588235297</v>
      </c>
      <c r="P281" s="54">
        <f t="shared" si="47"/>
        <v>52.606635071090047</v>
      </c>
      <c r="Q281" s="54">
        <f t="shared" si="48"/>
        <v>47.393364928909953</v>
      </c>
      <c r="R281" s="54">
        <f t="shared" si="49"/>
        <v>58.82352941176471</v>
      </c>
      <c r="S281" s="55">
        <f t="shared" si="50"/>
        <v>-6.2168943406746564</v>
      </c>
      <c r="T281" s="55">
        <f t="shared" si="51"/>
        <v>-6.2168943406746635</v>
      </c>
      <c r="U281" t="s">
        <v>514</v>
      </c>
      <c r="V281" t="s">
        <v>507</v>
      </c>
      <c r="W281" t="s">
        <v>508</v>
      </c>
      <c r="X281" t="s">
        <v>527</v>
      </c>
      <c r="Y281" s="66"/>
    </row>
    <row r="282" spans="1:25" ht="15" x14ac:dyDescent="0.25">
      <c r="A282">
        <v>1.88</v>
      </c>
      <c r="B282">
        <v>1.93</v>
      </c>
      <c r="C282" s="43">
        <f t="shared" si="52"/>
        <v>5.0049608642928067E-2</v>
      </c>
      <c r="D282" s="44">
        <f>IF(OR($A282="",$B282=""),"",A282*'MPTO_working_2-way'!$G281)</f>
        <v>1.9740932642487046</v>
      </c>
      <c r="E282" s="46">
        <f>IF(OR($A282="",$B282=""),"",B282*'MPTO_working_2-way'!$G281)</f>
        <v>2.0265957446808511</v>
      </c>
      <c r="F282" s="44">
        <f>IF(OR($A282="",$B282=""),"",'MPTO_working_2-way'!D281)</f>
        <v>1.9728142670726401</v>
      </c>
      <c r="G282" s="46">
        <f>IF(OR($A282="",$B282=""),"",'MPTO_working_2-way'!E281)</f>
        <v>2.027945450480662</v>
      </c>
      <c r="H282" s="44">
        <f>IF(OR($A282="",$B282=""),"",'OddsRatio_working_2-way'!M281)</f>
        <v>1.97274691422784</v>
      </c>
      <c r="I282" s="44">
        <f>IF(OR($A282="",$B282=""),"",'OddsRatio_working_2-way'!N281)</f>
        <v>2.0280166252635121</v>
      </c>
      <c r="J282" s="44">
        <f>IF('Log_working_2-way'!$D281="","",A282^('Log_working_2-way'!$D281))</f>
        <v>1.972156892091637</v>
      </c>
      <c r="K282" s="46">
        <f>IF('Log_working_2-way'!$D281="","",B282^('Log_working_2-way'!$D281))</f>
        <v>2.0286405498267945</v>
      </c>
      <c r="L282" s="53">
        <f t="shared" si="44"/>
        <v>0.50656167979002631</v>
      </c>
      <c r="M282" s="53">
        <f t="shared" si="45"/>
        <v>0.49343832020997375</v>
      </c>
      <c r="N282" s="54">
        <v>100</v>
      </c>
      <c r="O282" s="54">
        <f t="shared" si="46"/>
        <v>46.808510638297875</v>
      </c>
      <c r="P282" s="54">
        <f t="shared" si="47"/>
        <v>48.186528497409334</v>
      </c>
      <c r="Q282" s="54">
        <f t="shared" si="48"/>
        <v>51.81347150259068</v>
      </c>
      <c r="R282" s="54">
        <f t="shared" si="49"/>
        <v>53.191489361702125</v>
      </c>
      <c r="S282" s="55">
        <f t="shared" si="50"/>
        <v>-5.004960864292805</v>
      </c>
      <c r="T282" s="55">
        <f t="shared" si="51"/>
        <v>-5.0049608642927907</v>
      </c>
      <c r="U282" t="s">
        <v>522</v>
      </c>
      <c r="V282" t="s">
        <v>504</v>
      </c>
      <c r="W282" t="s">
        <v>508</v>
      </c>
      <c r="X282" t="s">
        <v>527</v>
      </c>
      <c r="Y282" s="66"/>
    </row>
    <row r="283" spans="1:25" ht="15" x14ac:dyDescent="0.25">
      <c r="A283">
        <v>2.2000000000000002</v>
      </c>
      <c r="B283">
        <v>1.74</v>
      </c>
      <c r="C283" s="43">
        <f t="shared" si="52"/>
        <v>2.925809822361547E-2</v>
      </c>
      <c r="D283" s="44">
        <f>IF(OR($A283="",$B283=""),"",A283*'MPTO_working_2-way'!$G282)</f>
        <v>2.264367816091954</v>
      </c>
      <c r="E283" s="46">
        <f>IF(OR($A283="",$B283=""),"",B283*'MPTO_working_2-way'!$G282)</f>
        <v>1.790909090909091</v>
      </c>
      <c r="F283" s="44">
        <f>IF(OR($A283="",$B283=""),"",'MPTO_working_2-way'!D282)</f>
        <v>2.2731591448931119</v>
      </c>
      <c r="G283" s="46">
        <f>IF(OR($A283="",$B283=""),"",'MPTO_working_2-way'!E282)</f>
        <v>1.78544776119403</v>
      </c>
      <c r="H283" s="44">
        <f>IF(OR($A283="",$B283=""),"",'OddsRatio_working_2-way'!M282)</f>
        <v>2.2734290799340271</v>
      </c>
      <c r="I283" s="44">
        <f>IF(OR($A283="",$B283=""),"",'OddsRatio_working_2-way'!N282)</f>
        <v>1.7852812659593167</v>
      </c>
      <c r="J283" s="44">
        <f>IF('Log_working_2-way'!$D282="","",A283^('Log_working_2-way'!$D282))</f>
        <v>2.2774497365044657</v>
      </c>
      <c r="K283" s="46">
        <f>IF('Log_working_2-way'!$D282="","",B283^('Log_working_2-way'!$D282))</f>
        <v>1.7828096647750074</v>
      </c>
      <c r="L283" s="53">
        <f t="shared" si="44"/>
        <v>0.44162436548223349</v>
      </c>
      <c r="M283" s="53">
        <f t="shared" si="45"/>
        <v>0.55837563451776651</v>
      </c>
      <c r="N283" s="54">
        <v>100</v>
      </c>
      <c r="O283" s="54">
        <f t="shared" si="46"/>
        <v>54.545454545454554</v>
      </c>
      <c r="P283" s="54">
        <f t="shared" si="47"/>
        <v>42.528735632183903</v>
      </c>
      <c r="Q283" s="54">
        <f t="shared" si="48"/>
        <v>57.47126436781609</v>
      </c>
      <c r="R283" s="54">
        <f t="shared" si="49"/>
        <v>45.454545454545453</v>
      </c>
      <c r="S283" s="55">
        <f t="shared" si="50"/>
        <v>-2.9258098223615363</v>
      </c>
      <c r="T283" s="55">
        <f t="shared" si="51"/>
        <v>-2.9258098223615505</v>
      </c>
      <c r="U283" t="s">
        <v>59</v>
      </c>
      <c r="V283" t="s">
        <v>153</v>
      </c>
      <c r="W283" t="s">
        <v>436</v>
      </c>
      <c r="X283" t="s">
        <v>527</v>
      </c>
      <c r="Y283" s="66"/>
    </row>
    <row r="284" spans="1:25" ht="15" x14ac:dyDescent="0.25">
      <c r="A284">
        <v>2.61</v>
      </c>
      <c r="B284">
        <v>1.55</v>
      </c>
      <c r="C284" s="43">
        <f t="shared" si="52"/>
        <v>2.830305277468792E-2</v>
      </c>
      <c r="D284" s="44">
        <f>IF(OR($A284="",$B284=""),"",A284*'MPTO_working_2-way'!$G283)</f>
        <v>2.6838709677419352</v>
      </c>
      <c r="E284" s="46">
        <f>IF(OR($A284="",$B284=""),"",B284*'MPTO_working_2-way'!$G283)</f>
        <v>1.5938697318007664</v>
      </c>
      <c r="F284" s="44">
        <f>IF(OR($A284="",$B284=""),"",'MPTO_working_2-way'!D283)</f>
        <v>2.7100988109194435</v>
      </c>
      <c r="G284" s="46">
        <f>IF(OR($A284="",$B284=""),"",'MPTO_working_2-way'!E283)</f>
        <v>1.58476153168152</v>
      </c>
      <c r="H284" s="44">
        <f>IF(OR($A284="",$B284=""),"",'OddsRatio_working_2-way'!M283)</f>
        <v>2.7109274465250492</v>
      </c>
      <c r="I284" s="44">
        <f>IF(OR($A284="",$B284=""),"",'OddsRatio_working_2-way'!N283)</f>
        <v>1.5844783202414772</v>
      </c>
      <c r="J284" s="44">
        <f>IF('Log_working_2-way'!$D283="","",A284^('Log_working_2-way'!$D283))</f>
        <v>2.7231319761285588</v>
      </c>
      <c r="K284" s="46">
        <f>IF('Log_working_2-way'!$D283="","",B284^('Log_working_2-way'!$D283))</f>
        <v>1.5803386007882658</v>
      </c>
      <c r="L284" s="53">
        <f t="shared" si="44"/>
        <v>0.37259615384615385</v>
      </c>
      <c r="M284" s="53">
        <f t="shared" si="45"/>
        <v>0.62740384615384615</v>
      </c>
      <c r="N284" s="54">
        <v>100</v>
      </c>
      <c r="O284" s="54">
        <f t="shared" si="46"/>
        <v>61.685823754789276</v>
      </c>
      <c r="P284" s="54">
        <f t="shared" si="47"/>
        <v>35.483870967741936</v>
      </c>
      <c r="Q284" s="54">
        <f t="shared" si="48"/>
        <v>64.516129032258064</v>
      </c>
      <c r="R284" s="54">
        <f t="shared" si="49"/>
        <v>38.314176245210732</v>
      </c>
      <c r="S284" s="55">
        <f t="shared" si="50"/>
        <v>-2.8303052774687885</v>
      </c>
      <c r="T284" s="55">
        <f t="shared" si="51"/>
        <v>-2.8303052774687956</v>
      </c>
      <c r="U284" t="s">
        <v>55</v>
      </c>
      <c r="V284" t="s">
        <v>63</v>
      </c>
      <c r="W284" t="s">
        <v>436</v>
      </c>
      <c r="X284" t="s">
        <v>527</v>
      </c>
      <c r="Y284" s="66"/>
    </row>
    <row r="285" spans="1:25" ht="15" x14ac:dyDescent="0.25">
      <c r="A285">
        <v>2.23</v>
      </c>
      <c r="B285">
        <v>1.72</v>
      </c>
      <c r="C285" s="43">
        <f t="shared" si="52"/>
        <v>2.982584211075201E-2</v>
      </c>
      <c r="D285" s="44">
        <f>IF(OR($A285="",$B285=""),"",A285*'MPTO_working_2-way'!$G284)</f>
        <v>2.2965116279069768</v>
      </c>
      <c r="E285" s="46">
        <f>IF(OR($A285="",$B285=""),"",B285*'MPTO_working_2-way'!$G284)</f>
        <v>1.7713004484304935</v>
      </c>
      <c r="F285" s="44">
        <f>IF(OR($A285="",$B285=""),"",'MPTO_working_2-way'!D284)</f>
        <v>2.3067115708443593</v>
      </c>
      <c r="G285" s="46">
        <f>IF(OR($A285="",$B285=""),"",'MPTO_working_2-way'!E284)</f>
        <v>1.7652798232695142</v>
      </c>
      <c r="H285" s="44">
        <f>IF(OR($A285="",$B285=""),"",'OddsRatio_working_2-way'!M284)</f>
        <v>2.3070322617798436</v>
      </c>
      <c r="I285" s="44">
        <f>IF(OR($A285="",$B285=""),"",'OddsRatio_working_2-way'!N284)</f>
        <v>1.7650920556760061</v>
      </c>
      <c r="J285" s="44">
        <f>IF('Log_working_2-way'!$D284="","",A285^('Log_working_2-way'!$D284))</f>
        <v>2.3117058576345526</v>
      </c>
      <c r="K285" s="46">
        <f>IF('Log_working_2-way'!$D284="","",B285^('Log_working_2-way'!$D284))</f>
        <v>1.7623660397486636</v>
      </c>
      <c r="L285" s="53">
        <f t="shared" si="44"/>
        <v>0.43544303797468353</v>
      </c>
      <c r="M285" s="53">
        <f t="shared" si="45"/>
        <v>0.56455696202531636</v>
      </c>
      <c r="N285" s="54">
        <v>100</v>
      </c>
      <c r="O285" s="54">
        <f t="shared" si="46"/>
        <v>55.156950672645742</v>
      </c>
      <c r="P285" s="54">
        <f t="shared" si="47"/>
        <v>41.860465116279073</v>
      </c>
      <c r="Q285" s="54">
        <f t="shared" si="48"/>
        <v>58.139534883720934</v>
      </c>
      <c r="R285" s="54">
        <f t="shared" si="49"/>
        <v>44.843049327354265</v>
      </c>
      <c r="S285" s="55">
        <f t="shared" si="50"/>
        <v>-2.9825842110751921</v>
      </c>
      <c r="T285" s="55">
        <f t="shared" si="51"/>
        <v>-2.9825842110751921</v>
      </c>
      <c r="U285" t="s">
        <v>54</v>
      </c>
      <c r="V285" t="s">
        <v>179</v>
      </c>
      <c r="W285" t="s">
        <v>436</v>
      </c>
      <c r="X285" t="s">
        <v>527</v>
      </c>
      <c r="Y285" s="66"/>
    </row>
    <row r="286" spans="1:25" ht="15" x14ac:dyDescent="0.25">
      <c r="A286">
        <v>1.61</v>
      </c>
      <c r="B286">
        <v>2.44</v>
      </c>
      <c r="C286" s="43">
        <f t="shared" si="52"/>
        <v>3.0954077996130813E-2</v>
      </c>
      <c r="D286" s="44">
        <f>IF(OR($A286="",$B286=""),"",A286*'MPTO_working_2-way'!$G285)</f>
        <v>1.6598360655737707</v>
      </c>
      <c r="E286" s="46">
        <f>IF(OR($A286="",$B286=""),"",B286*'MPTO_working_2-way'!$G285)</f>
        <v>2.5155279503105592</v>
      </c>
      <c r="F286" s="44">
        <f>IF(OR($A286="",$B286=""),"",'MPTO_working_2-way'!D285)</f>
        <v>1.6511432414256895</v>
      </c>
      <c r="G286" s="46">
        <f>IF(OR($A286="",$B286=""),"",'MPTO_working_2-way'!E285)</f>
        <v>2.5357603924606251</v>
      </c>
      <c r="H286" s="44">
        <f>IF(OR($A286="",$B286=""),"",'OddsRatio_working_2-way'!M285)</f>
        <v>1.6508541396588881</v>
      </c>
      <c r="I286" s="44">
        <f>IF(OR($A286="",$B286=""),"",'OddsRatio_working_2-way'!N285)</f>
        <v>2.5364425591947519</v>
      </c>
      <c r="J286" s="44">
        <f>IF('Log_working_2-way'!$D285="","",A286^('Log_working_2-way'!$D285))</f>
        <v>1.6469079427617141</v>
      </c>
      <c r="K286" s="46">
        <f>IF('Log_working_2-way'!$D285="","",B286^('Log_working_2-way'!$D285))</f>
        <v>2.5458149976190665</v>
      </c>
      <c r="L286" s="53">
        <f t="shared" si="44"/>
        <v>0.60246913580246908</v>
      </c>
      <c r="M286" s="53">
        <f t="shared" si="45"/>
        <v>0.39753086419753081</v>
      </c>
      <c r="N286" s="54">
        <v>100</v>
      </c>
      <c r="O286" s="54">
        <f t="shared" si="46"/>
        <v>37.888198757763973</v>
      </c>
      <c r="P286" s="54">
        <f t="shared" si="47"/>
        <v>59.016393442622956</v>
      </c>
      <c r="Q286" s="54">
        <f t="shared" si="48"/>
        <v>40.983606557377051</v>
      </c>
      <c r="R286" s="54">
        <f t="shared" si="49"/>
        <v>62.11180124223602</v>
      </c>
      <c r="S286" s="55">
        <f t="shared" si="50"/>
        <v>-3.0954077996130778</v>
      </c>
      <c r="T286" s="55">
        <f t="shared" si="51"/>
        <v>-3.0954077996130636</v>
      </c>
      <c r="U286" t="s">
        <v>178</v>
      </c>
      <c r="V286" t="s">
        <v>110</v>
      </c>
      <c r="W286" t="s">
        <v>436</v>
      </c>
      <c r="X286" t="s">
        <v>527</v>
      </c>
      <c r="Y286" s="66"/>
    </row>
    <row r="287" spans="1:25" ht="15" x14ac:dyDescent="0.25">
      <c r="A287">
        <v>2.91</v>
      </c>
      <c r="B287">
        <v>1.43</v>
      </c>
      <c r="C287" s="43">
        <f t="shared" si="52"/>
        <v>4.2943310984548067E-2</v>
      </c>
      <c r="D287" s="44">
        <f>IF(OR($A287="",$B287=""),"",A287*'MPTO_working_2-way'!$G286)</f>
        <v>3.034965034965035</v>
      </c>
      <c r="E287" s="46">
        <f>IF(OR($A287="",$B287=""),"",B287*'MPTO_working_2-way'!$G286)</f>
        <v>1.4914089347079036</v>
      </c>
      <c r="F287" s="44">
        <f>IF(OR($A287="",$B287=""),"",'MPTO_working_2-way'!D286)</f>
        <v>3.1039421176295079</v>
      </c>
      <c r="G287" s="46">
        <f>IF(OR($A287="",$B287=""),"",'MPTO_working_2-way'!E286)</f>
        <v>1.4752982468579936</v>
      </c>
      <c r="H287" s="44">
        <f>IF(OR($A287="",$B287=""),"",'OddsRatio_working_2-way'!M286)</f>
        <v>3.1075721731689949</v>
      </c>
      <c r="I287" s="44">
        <f>IF(OR($A287="",$B287=""),"",'OddsRatio_working_2-way'!N286)</f>
        <v>1.4744795991951138</v>
      </c>
      <c r="J287" s="44">
        <f>IF('Log_working_2-way'!$D286="","",A287^('Log_working_2-way'!$D286))</f>
        <v>3.141058581582127</v>
      </c>
      <c r="K287" s="46">
        <f>IF('Log_working_2-way'!$D286="","",B287^('Log_working_2-way'!$D286))</f>
        <v>1.4670586823732825</v>
      </c>
      <c r="L287" s="53">
        <f t="shared" si="44"/>
        <v>0.3294930875576037</v>
      </c>
      <c r="M287" s="53">
        <f t="shared" si="45"/>
        <v>0.67050691244239635</v>
      </c>
      <c r="N287" s="54">
        <v>100</v>
      </c>
      <c r="O287" s="54">
        <f t="shared" si="46"/>
        <v>65.635738831615114</v>
      </c>
      <c r="P287" s="54">
        <f t="shared" si="47"/>
        <v>30.069930069930074</v>
      </c>
      <c r="Q287" s="54">
        <f t="shared" si="48"/>
        <v>69.930069930069934</v>
      </c>
      <c r="R287" s="54">
        <f t="shared" si="49"/>
        <v>34.364261168384878</v>
      </c>
      <c r="S287" s="55">
        <f t="shared" si="50"/>
        <v>-4.2943310984548191</v>
      </c>
      <c r="T287" s="55">
        <f t="shared" si="51"/>
        <v>-4.2943310984548049</v>
      </c>
      <c r="U287" t="s">
        <v>237</v>
      </c>
      <c r="V287" t="s">
        <v>431</v>
      </c>
      <c r="W287" t="s">
        <v>437</v>
      </c>
      <c r="X287" t="s">
        <v>527</v>
      </c>
      <c r="Y287" s="66"/>
    </row>
    <row r="288" spans="1:25" ht="15" x14ac:dyDescent="0.25">
      <c r="A288">
        <v>2.76</v>
      </c>
      <c r="B288">
        <v>1.48</v>
      </c>
      <c r="C288" s="43">
        <f t="shared" si="52"/>
        <v>3.7994516255385857E-2</v>
      </c>
      <c r="D288" s="44">
        <f>IF(OR($A288="",$B288=""),"",A288*'MPTO_working_2-way'!$G287)</f>
        <v>2.8648648648648649</v>
      </c>
      <c r="E288" s="46">
        <f>IF(OR($A288="",$B288=""),"",B288*'MPTO_working_2-way'!$G287)</f>
        <v>1.536231884057971</v>
      </c>
      <c r="F288" s="44">
        <f>IF(OR($A288="",$B288=""),"",'MPTO_working_2-way'!D287)</f>
        <v>2.9127210496292069</v>
      </c>
      <c r="G288" s="46">
        <f>IF(OR($A288="",$B288=""),"",'MPTO_working_2-way'!E287)</f>
        <v>1.5228153892036982</v>
      </c>
      <c r="H288" s="44">
        <f>IF(OR($A288="",$B288=""),"",'OddsRatio_working_2-way'!M287)</f>
        <v>2.9148542155126762</v>
      </c>
      <c r="I288" s="44">
        <f>IF(OR($A288="",$B288=""),"",'OddsRatio_working_2-way'!N287)</f>
        <v>1.5222329678670938</v>
      </c>
      <c r="J288" s="44">
        <f>IF('Log_working_2-way'!$D287="","",A288^('Log_working_2-way'!$D287))</f>
        <v>2.9376615335149099</v>
      </c>
      <c r="K288" s="46">
        <f>IF('Log_working_2-way'!$D287="","",B288^('Log_working_2-way'!$D287))</f>
        <v>1.5160860050648084</v>
      </c>
      <c r="L288" s="53">
        <f t="shared" si="44"/>
        <v>0.34905660377358488</v>
      </c>
      <c r="M288" s="53">
        <f t="shared" si="45"/>
        <v>0.65094339622641517</v>
      </c>
      <c r="N288" s="54">
        <v>100</v>
      </c>
      <c r="O288" s="54">
        <f t="shared" si="46"/>
        <v>63.768115942028999</v>
      </c>
      <c r="P288" s="54">
        <f t="shared" si="47"/>
        <v>32.432432432432435</v>
      </c>
      <c r="Q288" s="54">
        <f t="shared" si="48"/>
        <v>67.567567567567565</v>
      </c>
      <c r="R288" s="54">
        <f t="shared" si="49"/>
        <v>36.231884057971023</v>
      </c>
      <c r="S288" s="55">
        <f t="shared" si="50"/>
        <v>-3.7994516255385662</v>
      </c>
      <c r="T288" s="55">
        <f t="shared" si="51"/>
        <v>-3.7994516255385875</v>
      </c>
      <c r="U288" t="s">
        <v>116</v>
      </c>
      <c r="V288" t="s">
        <v>60</v>
      </c>
      <c r="W288" t="s">
        <v>437</v>
      </c>
      <c r="X288" t="s">
        <v>527</v>
      </c>
      <c r="Y288" s="66"/>
    </row>
    <row r="289" spans="1:25" s="50" customFormat="1" ht="15" x14ac:dyDescent="0.25">
      <c r="A289">
        <v>2.04</v>
      </c>
      <c r="B289">
        <v>1.84</v>
      </c>
      <c r="C289" s="43">
        <f t="shared" si="52"/>
        <v>3.3674339300937772E-2</v>
      </c>
      <c r="D289" s="44">
        <f>IF(OR($A289="",$B289=""),"",A289*'MPTO_working_2-way'!$G288)</f>
        <v>2.1086956521739131</v>
      </c>
      <c r="E289" s="46">
        <f>IF(OR($A289="",$B289=""),"",B289*'MPTO_working_2-way'!$G288)</f>
        <v>1.9019607843137256</v>
      </c>
      <c r="F289" s="44">
        <f>IF(OR($A289="",$B289=""),"",'MPTO_working_2-way'!D288)</f>
        <v>2.1125619090499774</v>
      </c>
      <c r="G289" s="46">
        <f>IF(OR($A289="",$B289=""),"",'MPTO_working_2-way'!E288)</f>
        <v>1.8988263860785108</v>
      </c>
      <c r="H289" s="44">
        <f>IF(OR($A289="",$B289=""),"",'OddsRatio_working_2-way'!M288)</f>
        <v>2.1126972805283741</v>
      </c>
      <c r="I289" s="44">
        <f>IF(OR($A289="",$B289=""),"",'OddsRatio_working_2-way'!N288)</f>
        <v>1.8987170342729172</v>
      </c>
      <c r="J289" s="44">
        <f>IF('Log_working_2-way'!$D288="","",A289^('Log_working_2-way'!$D288))</f>
        <v>2.1144632865880677</v>
      </c>
      <c r="K289" s="46">
        <f>IF('Log_working_2-way'!$D288="","",B289^('Log_working_2-way'!$D288))</f>
        <v>1.8972929050551837</v>
      </c>
      <c r="L289" s="53">
        <f t="shared" si="44"/>
        <v>0.47422680412371132</v>
      </c>
      <c r="M289" s="53">
        <f t="shared" si="45"/>
        <v>0.52577319587628868</v>
      </c>
      <c r="N289" s="54">
        <v>100</v>
      </c>
      <c r="O289" s="54">
        <f t="shared" si="46"/>
        <v>50.980392156862742</v>
      </c>
      <c r="P289" s="54">
        <f t="shared" si="47"/>
        <v>45.652173913043477</v>
      </c>
      <c r="Q289" s="54">
        <f t="shared" si="48"/>
        <v>54.347826086956516</v>
      </c>
      <c r="R289" s="54">
        <f t="shared" si="49"/>
        <v>49.019607843137251</v>
      </c>
      <c r="S289" s="55">
        <f t="shared" si="50"/>
        <v>-3.3674339300937746</v>
      </c>
      <c r="T289" s="55">
        <f t="shared" si="51"/>
        <v>-3.3674339300937746</v>
      </c>
      <c r="U289" t="s">
        <v>115</v>
      </c>
      <c r="V289" t="s">
        <v>119</v>
      </c>
      <c r="W289" t="s">
        <v>437</v>
      </c>
      <c r="X289" t="s">
        <v>527</v>
      </c>
      <c r="Y289" s="66"/>
    </row>
    <row r="290" spans="1:25" ht="15" x14ac:dyDescent="0.25">
      <c r="A290">
        <v>2.62</v>
      </c>
      <c r="B290">
        <v>1.52</v>
      </c>
      <c r="C290" s="43">
        <f t="shared" si="52"/>
        <v>3.9574126155082379E-2</v>
      </c>
      <c r="D290" s="44">
        <f>IF(OR($A290="",$B290=""),"",A290*'MPTO_working_2-way'!$G289)</f>
        <v>2.7236842105263159</v>
      </c>
      <c r="E290" s="46">
        <f>IF(OR($A290="",$B290=""),"",B290*'MPTO_working_2-way'!$G289)</f>
        <v>1.5801526717557253</v>
      </c>
      <c r="F290" s="44">
        <f>IF(OR($A290="",$B290=""),"",'MPTO_working_2-way'!D289)</f>
        <v>2.7632528448515128</v>
      </c>
      <c r="G290" s="46">
        <f>IF(OR($A290="",$B290=""),"",'MPTO_working_2-way'!E289)</f>
        <v>1.5671336376515033</v>
      </c>
      <c r="H290" s="44">
        <f>IF(OR($A290="",$B290=""),"",'OddsRatio_working_2-way'!M289)</f>
        <v>2.7650452162436565</v>
      </c>
      <c r="I290" s="44">
        <f>IF(OR($A290="",$B290=""),"",'OddsRatio_working_2-way'!N289)</f>
        <v>1.5665577237325312</v>
      </c>
      <c r="J290" s="44">
        <f>IF('Log_working_2-way'!$D289="","",A290^('Log_working_2-way'!$D289))</f>
        <v>2.7837948332060924</v>
      </c>
      <c r="K290" s="46">
        <f>IF('Log_working_2-way'!$D289="","",B290^('Log_working_2-way'!$D289))</f>
        <v>1.560602588024171</v>
      </c>
      <c r="L290" s="53">
        <f t="shared" si="44"/>
        <v>0.36714975845410625</v>
      </c>
      <c r="M290" s="53">
        <f t="shared" si="45"/>
        <v>0.63285024154589364</v>
      </c>
      <c r="N290" s="54">
        <v>100</v>
      </c>
      <c r="O290" s="54">
        <f t="shared" si="46"/>
        <v>61.832061068702288</v>
      </c>
      <c r="P290" s="54">
        <f t="shared" si="47"/>
        <v>34.21052631578948</v>
      </c>
      <c r="Q290" s="54">
        <f t="shared" si="48"/>
        <v>65.789473684210535</v>
      </c>
      <c r="R290" s="54">
        <f t="shared" si="49"/>
        <v>38.167938931297705</v>
      </c>
      <c r="S290" s="55">
        <f t="shared" si="50"/>
        <v>-3.9574126155082467</v>
      </c>
      <c r="T290" s="55">
        <f t="shared" si="51"/>
        <v>-3.9574126155082254</v>
      </c>
      <c r="U290" t="s">
        <v>122</v>
      </c>
      <c r="V290" t="s">
        <v>123</v>
      </c>
      <c r="W290" t="s">
        <v>437</v>
      </c>
      <c r="X290" t="s">
        <v>527</v>
      </c>
      <c r="Y290" s="66"/>
    </row>
    <row r="291" spans="1:25" ht="15" x14ac:dyDescent="0.25">
      <c r="A291">
        <v>2.0699999999999998</v>
      </c>
      <c r="B291">
        <v>1.83</v>
      </c>
      <c r="C291" s="43">
        <f t="shared" si="52"/>
        <v>2.9539874871307603E-2</v>
      </c>
      <c r="D291" s="44">
        <f>IF(OR($A291="",$B291=""),"",A291*'MPTO_working_2-way'!$G290)</f>
        <v>2.1311475409836067</v>
      </c>
      <c r="E291" s="46">
        <f>IF(OR($A291="",$B291=""),"",B291*'MPTO_working_2-way'!$G290)</f>
        <v>1.8840579710144929</v>
      </c>
      <c r="F291" s="44">
        <f>IF(OR($A291="",$B291=""),"",'MPTO_working_2-way'!D290)</f>
        <v>2.1352836729517204</v>
      </c>
      <c r="G291" s="46">
        <f>IF(OR($A291="",$B291=""),"",'MPTO_working_2-way'!E290)</f>
        <v>1.8808371192373576</v>
      </c>
      <c r="H291" s="44">
        <f>IF(OR($A291="",$B291=""),"",'OddsRatio_working_2-way'!M290)</f>
        <v>2.1354103339788768</v>
      </c>
      <c r="I291" s="44">
        <f>IF(OR($A291="",$B291=""),"",'OddsRatio_working_2-way'!N290)</f>
        <v>1.8807388571985679</v>
      </c>
      <c r="J291" s="44">
        <f>IF('Log_working_2-way'!$D290="","",A291^('Log_working_2-way'!$D290))</f>
        <v>2.137293622577233</v>
      </c>
      <c r="K291" s="46">
        <f>IF('Log_working_2-way'!$D290="","",B291^('Log_working_2-way'!$D290))</f>
        <v>1.8792804075818812</v>
      </c>
      <c r="L291" s="53">
        <f t="shared" si="44"/>
        <v>0.46923076923076917</v>
      </c>
      <c r="M291" s="53">
        <f t="shared" si="45"/>
        <v>0.53076923076923077</v>
      </c>
      <c r="N291" s="54">
        <v>100</v>
      </c>
      <c r="O291" s="54">
        <f t="shared" si="46"/>
        <v>51.690821256038639</v>
      </c>
      <c r="P291" s="54">
        <f t="shared" si="47"/>
        <v>45.355191256830594</v>
      </c>
      <c r="Q291" s="54">
        <f t="shared" si="48"/>
        <v>54.644808743169392</v>
      </c>
      <c r="R291" s="54">
        <f t="shared" si="49"/>
        <v>48.309178743961354</v>
      </c>
      <c r="S291" s="55">
        <f t="shared" si="50"/>
        <v>-2.9539874871307532</v>
      </c>
      <c r="T291" s="55">
        <f t="shared" si="51"/>
        <v>-2.9539874871307603</v>
      </c>
      <c r="U291" t="s">
        <v>169</v>
      </c>
      <c r="V291" t="s">
        <v>379</v>
      </c>
      <c r="W291" t="s">
        <v>442</v>
      </c>
      <c r="X291" t="s">
        <v>527</v>
      </c>
      <c r="Y291" s="66"/>
    </row>
    <row r="292" spans="1:25" ht="15" x14ac:dyDescent="0.25">
      <c r="A292">
        <v>1.91</v>
      </c>
      <c r="B292">
        <v>1.98</v>
      </c>
      <c r="C292" s="43">
        <f t="shared" si="52"/>
        <v>2.861071447458885E-2</v>
      </c>
      <c r="D292" s="44">
        <f>IF(OR($A292="",$B292=""),"",A292*'MPTO_working_2-way'!$G291)</f>
        <v>1.9646464646464645</v>
      </c>
      <c r="E292" s="46">
        <f>IF(OR($A292="",$B292=""),"",B292*'MPTO_working_2-way'!$G291)</f>
        <v>2.0366492146596857</v>
      </c>
      <c r="F292" s="44">
        <f>IF(OR($A292="",$B292=""),"",'MPTO_working_2-way'!D291)</f>
        <v>1.9636533568721115</v>
      </c>
      <c r="G292" s="46">
        <f>IF(OR($A292="",$B292=""),"",'MPTO_working_2-way'!E291)</f>
        <v>2.0377175494369308</v>
      </c>
      <c r="H292" s="44">
        <f>IF(OR($A292="",$B292=""),"",'OddsRatio_working_2-way'!M291)</f>
        <v>1.9636241116594322</v>
      </c>
      <c r="I292" s="44">
        <f>IF(OR($A292="",$B292=""),"",'OddsRatio_working_2-way'!N291)</f>
        <v>2.0377490433255412</v>
      </c>
      <c r="J292" s="44">
        <f>IF('Log_working_2-way'!$D291="","",A292^('Log_working_2-way'!$D291))</f>
        <v>1.9631742210121639</v>
      </c>
      <c r="K292" s="46">
        <f>IF('Log_working_2-way'!$D291="","",B292^('Log_working_2-way'!$D291))</f>
        <v>2.0382337672504618</v>
      </c>
      <c r="L292" s="53">
        <f t="shared" si="44"/>
        <v>0.50899742930591263</v>
      </c>
      <c r="M292" s="53">
        <f t="shared" si="45"/>
        <v>0.49100257069408743</v>
      </c>
      <c r="N292" s="54">
        <v>100</v>
      </c>
      <c r="O292" s="54">
        <f t="shared" si="46"/>
        <v>47.643979057591622</v>
      </c>
      <c r="P292" s="54">
        <f t="shared" si="47"/>
        <v>49.494949494949495</v>
      </c>
      <c r="Q292" s="54">
        <f t="shared" si="48"/>
        <v>50.505050505050505</v>
      </c>
      <c r="R292" s="54">
        <f t="shared" si="49"/>
        <v>52.356020942408378</v>
      </c>
      <c r="S292" s="55">
        <f t="shared" si="50"/>
        <v>-2.8610714474588832</v>
      </c>
      <c r="T292" s="55">
        <f t="shared" si="51"/>
        <v>-2.8610714474588832</v>
      </c>
      <c r="U292" t="s">
        <v>126</v>
      </c>
      <c r="V292" t="s">
        <v>251</v>
      </c>
      <c r="W292" t="s">
        <v>442</v>
      </c>
      <c r="X292" t="s">
        <v>527</v>
      </c>
      <c r="Y292" s="66"/>
    </row>
    <row r="293" spans="1:25" ht="15" x14ac:dyDescent="0.25">
      <c r="A293">
        <v>1.88</v>
      </c>
      <c r="B293">
        <v>2.0099999999999998</v>
      </c>
      <c r="C293" s="43">
        <f t="shared" si="52"/>
        <v>2.9427331427966497E-2</v>
      </c>
      <c r="D293" s="44">
        <f>IF(OR($A293="",$B293=""),"",A293*'MPTO_working_2-way'!$G292)</f>
        <v>1.9353233830845769</v>
      </c>
      <c r="E293" s="46">
        <f>IF(OR($A293="",$B293=""),"",B293*'MPTO_working_2-way'!$G292)</f>
        <v>2.0691489361702122</v>
      </c>
      <c r="F293" s="44">
        <f>IF(OR($A293="",$B293=""),"",'MPTO_working_2-way'!D292)</f>
        <v>1.9334834220221038</v>
      </c>
      <c r="G293" s="46">
        <f>IF(OR($A293="",$B293=""),"",'MPTO_working_2-way'!E292)</f>
        <v>2.0712563034422273</v>
      </c>
      <c r="H293" s="44">
        <f>IF(OR($A293="",$B293=""),"",'OddsRatio_working_2-way'!M292)</f>
        <v>1.9334276237142709</v>
      </c>
      <c r="I293" s="44">
        <f>IF(OR($A293="",$B293=""),"",'OddsRatio_working_2-way'!N292)</f>
        <v>2.0713203408538785</v>
      </c>
      <c r="J293" s="44">
        <f>IF('Log_working_2-way'!$D292="","",A293^('Log_working_2-way'!$D292))</f>
        <v>1.9325939690668699</v>
      </c>
      <c r="K293" s="46">
        <f>IF('Log_working_2-way'!$D292="","",B293^('Log_working_2-way'!$D292))</f>
        <v>2.0722780043286777</v>
      </c>
      <c r="L293" s="53">
        <f t="shared" si="44"/>
        <v>0.5167095115681235</v>
      </c>
      <c r="M293" s="53">
        <f t="shared" si="45"/>
        <v>0.48329048843187672</v>
      </c>
      <c r="N293" s="54">
        <v>100</v>
      </c>
      <c r="O293" s="54">
        <f t="shared" si="46"/>
        <v>46.808510638297875</v>
      </c>
      <c r="P293" s="54">
        <f t="shared" si="47"/>
        <v>50.248756218905463</v>
      </c>
      <c r="Q293" s="54">
        <f t="shared" si="48"/>
        <v>49.751243781094537</v>
      </c>
      <c r="R293" s="54">
        <f t="shared" si="49"/>
        <v>53.191489361702125</v>
      </c>
      <c r="S293" s="55">
        <f t="shared" si="50"/>
        <v>-2.9427331427966621</v>
      </c>
      <c r="T293" s="55">
        <f t="shared" si="51"/>
        <v>-2.9427331427966621</v>
      </c>
      <c r="U293" t="s">
        <v>127</v>
      </c>
      <c r="V293" t="s">
        <v>129</v>
      </c>
      <c r="W293" t="s">
        <v>442</v>
      </c>
      <c r="X293" t="s">
        <v>527</v>
      </c>
      <c r="Y293" s="66"/>
    </row>
    <row r="294" spans="1:25" ht="15" x14ac:dyDescent="0.25">
      <c r="A294">
        <v>1.68</v>
      </c>
      <c r="B294">
        <v>2.2799999999999998</v>
      </c>
      <c r="C294" s="43">
        <f t="shared" si="52"/>
        <v>3.383458646616555E-2</v>
      </c>
      <c r="D294" s="44">
        <f>IF(OR($A294="",$B294=""),"",A294*'MPTO_working_2-way'!$G293)</f>
        <v>1.736842105263158</v>
      </c>
      <c r="E294" s="46">
        <f>IF(OR($A294="",$B294=""),"",B294*'MPTO_working_2-way'!$G293)</f>
        <v>2.3571428571428572</v>
      </c>
      <c r="F294" s="44">
        <f>IF(OR($A294="",$B294=""),"",'MPTO_working_2-way'!D293)</f>
        <v>1.7291440953412784</v>
      </c>
      <c r="G294" s="46">
        <f>IF(OR($A294="",$B294=""),"",'MPTO_working_2-way'!E293)</f>
        <v>2.3714710252600297</v>
      </c>
      <c r="H294" s="44">
        <f>IF(OR($A294="",$B294=""),"",'OddsRatio_working_2-way'!M293)</f>
        <v>1.728868986855663</v>
      </c>
      <c r="I294" s="44">
        <f>IF(OR($A294="",$B294=""),"",'OddsRatio_working_2-way'!N293)</f>
        <v>2.3719886811400706</v>
      </c>
      <c r="J294" s="44">
        <f>IF('Log_working_2-way'!$D293="","",A294^('Log_working_2-way'!$D293))</f>
        <v>1.7253734306956654</v>
      </c>
      <c r="K294" s="46">
        <f>IF('Log_working_2-way'!$D293="","",B294^('Log_working_2-way'!$D293))</f>
        <v>2.3786002597874161</v>
      </c>
      <c r="L294" s="53">
        <f t="shared" si="44"/>
        <v>0.57575757575757569</v>
      </c>
      <c r="M294" s="53">
        <f t="shared" si="45"/>
        <v>0.42424242424242425</v>
      </c>
      <c r="N294" s="54">
        <v>100</v>
      </c>
      <c r="O294" s="54">
        <f t="shared" si="46"/>
        <v>40.476190476190474</v>
      </c>
      <c r="P294" s="54">
        <f t="shared" si="47"/>
        <v>56.140350877192972</v>
      </c>
      <c r="Q294" s="54">
        <f t="shared" si="48"/>
        <v>43.859649122807021</v>
      </c>
      <c r="R294" s="54">
        <f t="shared" si="49"/>
        <v>59.523809523809526</v>
      </c>
      <c r="S294" s="55">
        <f t="shared" si="50"/>
        <v>-3.3834586466165462</v>
      </c>
      <c r="T294" s="55">
        <f t="shared" si="51"/>
        <v>-3.3834586466165533</v>
      </c>
      <c r="U294" t="s">
        <v>166</v>
      </c>
      <c r="V294" t="s">
        <v>165</v>
      </c>
      <c r="W294" t="s">
        <v>442</v>
      </c>
      <c r="X294" t="s">
        <v>527</v>
      </c>
      <c r="Y294" s="66"/>
    </row>
    <row r="295" spans="1:25" ht="15" x14ac:dyDescent="0.25">
      <c r="A295">
        <v>1.9</v>
      </c>
      <c r="B295">
        <v>1.99</v>
      </c>
      <c r="C295" s="43">
        <f t="shared" si="52"/>
        <v>2.8828352287754377E-2</v>
      </c>
      <c r="D295" s="44">
        <f>IF(OR($A295="",$B295=""),"",A295*'MPTO_working_2-way'!$G294)</f>
        <v>1.9547738693467331</v>
      </c>
      <c r="E295" s="46">
        <f>IF(OR($A295="",$B295=""),"",B295*'MPTO_working_2-way'!$G294)</f>
        <v>2.0473684210526311</v>
      </c>
      <c r="F295" s="44">
        <f>IF(OR($A295="",$B295=""),"",'MPTO_working_2-way'!D294)</f>
        <v>1.9535003874967702</v>
      </c>
      <c r="G295" s="46">
        <f>IF(OR($A295="",$B295=""),"",'MPTO_working_2-way'!E294)</f>
        <v>2.0487672717420748</v>
      </c>
      <c r="H295" s="44">
        <f>IF(OR($A295="",$B295=""),"",'OddsRatio_working_2-way'!M294)</f>
        <v>1.9534625892455926</v>
      </c>
      <c r="I295" s="44">
        <f>IF(OR($A295="",$B295=""),"",'OddsRatio_working_2-way'!N294)</f>
        <v>2.0488088481701512</v>
      </c>
      <c r="J295" s="44">
        <f>IF('Log_working_2-way'!$D294="","",A295^('Log_working_2-way'!$D294))</f>
        <v>1.9528856855785393</v>
      </c>
      <c r="K295" s="46">
        <f>IF('Log_working_2-way'!$D294="","",B295^('Log_working_2-way'!$D294))</f>
        <v>2.0494438264048878</v>
      </c>
      <c r="L295" s="53">
        <f t="shared" si="44"/>
        <v>0.51156812339331637</v>
      </c>
      <c r="M295" s="53">
        <f t="shared" si="45"/>
        <v>0.48843187660668391</v>
      </c>
      <c r="N295" s="54">
        <v>100</v>
      </c>
      <c r="O295" s="54">
        <f t="shared" si="46"/>
        <v>47.368421052631575</v>
      </c>
      <c r="P295" s="54">
        <f t="shared" si="47"/>
        <v>49.748743718592962</v>
      </c>
      <c r="Q295" s="54">
        <f t="shared" si="48"/>
        <v>50.251256281407031</v>
      </c>
      <c r="R295" s="54">
        <f t="shared" si="49"/>
        <v>52.631578947368418</v>
      </c>
      <c r="S295" s="55">
        <f t="shared" si="50"/>
        <v>-2.8828352287754555</v>
      </c>
      <c r="T295" s="55">
        <f t="shared" si="51"/>
        <v>-2.8828352287754555</v>
      </c>
      <c r="U295" t="s">
        <v>67</v>
      </c>
      <c r="V295" t="s">
        <v>124</v>
      </c>
      <c r="W295" t="s">
        <v>442</v>
      </c>
      <c r="X295" t="s">
        <v>527</v>
      </c>
      <c r="Y295" s="66"/>
    </row>
    <row r="296" spans="1:25" ht="15" x14ac:dyDescent="0.25">
      <c r="A296">
        <v>1.48</v>
      </c>
      <c r="B296">
        <v>2.8</v>
      </c>
      <c r="C296" s="43">
        <f t="shared" si="52"/>
        <v>3.2818532818532864E-2</v>
      </c>
      <c r="D296" s="44">
        <f>IF(OR($A296="",$B296=""),"",A296*'MPTO_working_2-way'!$G295)</f>
        <v>1.5285714285714287</v>
      </c>
      <c r="E296" s="46">
        <f>IF(OR($A296="",$B296=""),"",B296*'MPTO_working_2-way'!$G295)</f>
        <v>2.8918918918918917</v>
      </c>
      <c r="F296" s="44">
        <f>IF(OR($A296="",$B296=""),"",'MPTO_working_2-way'!D295)</f>
        <v>1.5168374816983896</v>
      </c>
      <c r="G296" s="46">
        <f>IF(OR($A296="",$B296=""),"",'MPTO_working_2-way'!E295)</f>
        <v>2.9348441926345612</v>
      </c>
      <c r="H296" s="44">
        <f>IF(OR($A296="",$B296=""),"",'OddsRatio_working_2-way'!M295)</f>
        <v>1.5163977794943222</v>
      </c>
      <c r="I296" s="44">
        <f>IF(OR($A296="",$B296=""),"",'OddsRatio_working_2-way'!N295)</f>
        <v>2.936491673103709</v>
      </c>
      <c r="J296" s="44">
        <f>IF('Log_working_2-way'!$D295="","",A296^('Log_working_2-way'!$D295))</f>
        <v>1.5110316025128196</v>
      </c>
      <c r="K296" s="46">
        <f>IF('Log_working_2-way'!$D295="","",B296^('Log_working_2-way'!$D295))</f>
        <v>2.956826143593994</v>
      </c>
      <c r="L296" s="53">
        <f t="shared" si="44"/>
        <v>0.65420560747663548</v>
      </c>
      <c r="M296" s="53">
        <f t="shared" si="45"/>
        <v>0.34579439252336452</v>
      </c>
      <c r="N296" s="54">
        <v>100</v>
      </c>
      <c r="O296" s="54">
        <f t="shared" si="46"/>
        <v>32.432432432432435</v>
      </c>
      <c r="P296" s="54">
        <f t="shared" si="47"/>
        <v>64.285714285714292</v>
      </c>
      <c r="Q296" s="54">
        <f t="shared" si="48"/>
        <v>35.714285714285715</v>
      </c>
      <c r="R296" s="54">
        <f t="shared" si="49"/>
        <v>67.567567567567565</v>
      </c>
      <c r="S296" s="55">
        <f t="shared" si="50"/>
        <v>-3.2818532818532802</v>
      </c>
      <c r="T296" s="55">
        <f t="shared" si="51"/>
        <v>-3.2818532818532731</v>
      </c>
      <c r="U296" t="s">
        <v>269</v>
      </c>
      <c r="V296" t="s">
        <v>240</v>
      </c>
      <c r="W296" t="s">
        <v>230</v>
      </c>
      <c r="X296" t="s">
        <v>528</v>
      </c>
      <c r="Y296" s="66"/>
    </row>
    <row r="297" spans="1:25" ht="15" x14ac:dyDescent="0.25">
      <c r="A297">
        <v>1.75</v>
      </c>
      <c r="B297">
        <v>2.1800000000000002</v>
      </c>
      <c r="C297" s="43">
        <f t="shared" si="52"/>
        <v>3.0144167758846541E-2</v>
      </c>
      <c r="D297" s="44">
        <f>IF(OR($A297="",$B297=""),"",A297*'MPTO_working_2-way'!$G296)</f>
        <v>1.8027522935779814</v>
      </c>
      <c r="E297" s="46">
        <f>IF(OR($A297="",$B297=""),"",B297*'MPTO_working_2-way'!$G296)</f>
        <v>2.2457142857142856</v>
      </c>
      <c r="F297" s="44">
        <f>IF(OR($A297="",$B297=""),"",'MPTO_working_2-way'!D296)</f>
        <v>1.797408716136631</v>
      </c>
      <c r="G297" s="46">
        <f>IF(OR($A297="",$B297=""),"",'MPTO_working_2-way'!E296)</f>
        <v>2.2540620384047267</v>
      </c>
      <c r="H297" s="44">
        <f>IF(OR($A297="",$B297=""),"",'OddsRatio_working_2-way'!M296)</f>
        <v>1.797241005179101</v>
      </c>
      <c r="I297" s="44">
        <f>IF(OR($A297="",$B297=""),"",'OddsRatio_working_2-way'!N296)</f>
        <v>2.2543258481484516</v>
      </c>
      <c r="J297" s="44">
        <f>IF('Log_working_2-way'!$D296="","",A297^('Log_working_2-way'!$D296))</f>
        <v>1.7948212842092994</v>
      </c>
      <c r="K297" s="46">
        <f>IF('Log_working_2-way'!$D296="","",B297^('Log_working_2-way'!$D296))</f>
        <v>2.2581444657647705</v>
      </c>
      <c r="L297" s="53">
        <f t="shared" si="44"/>
        <v>0.55470737913486012</v>
      </c>
      <c r="M297" s="53">
        <f t="shared" si="45"/>
        <v>0.44529262086513999</v>
      </c>
      <c r="N297" s="54">
        <v>100</v>
      </c>
      <c r="O297" s="54">
        <f t="shared" si="46"/>
        <v>42.857142857142854</v>
      </c>
      <c r="P297" s="54">
        <f t="shared" si="47"/>
        <v>54.128440366972484</v>
      </c>
      <c r="Q297" s="54">
        <f t="shared" si="48"/>
        <v>45.871559633027523</v>
      </c>
      <c r="R297" s="54">
        <f t="shared" si="49"/>
        <v>57.142857142857139</v>
      </c>
      <c r="S297" s="55">
        <f t="shared" si="50"/>
        <v>-3.0144167758846692</v>
      </c>
      <c r="T297" s="55">
        <f t="shared" si="51"/>
        <v>-3.014416775884655</v>
      </c>
      <c r="U297" t="s">
        <v>266</v>
      </c>
      <c r="V297" t="s">
        <v>389</v>
      </c>
      <c r="W297" t="s">
        <v>230</v>
      </c>
      <c r="X297" t="s">
        <v>528</v>
      </c>
      <c r="Y297" s="66"/>
    </row>
    <row r="298" spans="1:25" ht="15" x14ac:dyDescent="0.25">
      <c r="A298">
        <v>1.9</v>
      </c>
      <c r="B298">
        <v>1.99</v>
      </c>
      <c r="C298" s="43">
        <f t="shared" si="52"/>
        <v>2.8828352287754377E-2</v>
      </c>
      <c r="D298" s="44">
        <f>IF(OR($A298="",$B298=""),"",A298*'MPTO_working_2-way'!$G297)</f>
        <v>1.9547738693467331</v>
      </c>
      <c r="E298" s="46">
        <f>IF(OR($A298="",$B298=""),"",B298*'MPTO_working_2-way'!$G297)</f>
        <v>2.0473684210526311</v>
      </c>
      <c r="F298" s="44">
        <f>IF(OR($A298="",$B298=""),"",'MPTO_working_2-way'!D297)</f>
        <v>1.9535003874967702</v>
      </c>
      <c r="G298" s="46">
        <f>IF(OR($A298="",$B298=""),"",'MPTO_working_2-way'!E297)</f>
        <v>2.0487672717420748</v>
      </c>
      <c r="H298" s="44">
        <f>IF(OR($A298="",$B298=""),"",'OddsRatio_working_2-way'!M297)</f>
        <v>1.9534625892455926</v>
      </c>
      <c r="I298" s="44">
        <f>IF(OR($A298="",$B298=""),"",'OddsRatio_working_2-way'!N297)</f>
        <v>2.0488088481701512</v>
      </c>
      <c r="J298" s="44">
        <f>IF('Log_working_2-way'!$D297="","",A298^('Log_working_2-way'!$D297))</f>
        <v>1.9528856855785393</v>
      </c>
      <c r="K298" s="46">
        <f>IF('Log_working_2-way'!$D297="","",B298^('Log_working_2-way'!$D297))</f>
        <v>2.0494438264048878</v>
      </c>
      <c r="L298" s="53">
        <f t="shared" si="44"/>
        <v>0.51156812339331637</v>
      </c>
      <c r="M298" s="53">
        <f t="shared" si="45"/>
        <v>0.48843187660668391</v>
      </c>
      <c r="N298" s="54">
        <v>100</v>
      </c>
      <c r="O298" s="54">
        <f t="shared" si="46"/>
        <v>47.368421052631575</v>
      </c>
      <c r="P298" s="54">
        <f t="shared" si="47"/>
        <v>49.748743718592962</v>
      </c>
      <c r="Q298" s="54">
        <f t="shared" si="48"/>
        <v>50.251256281407031</v>
      </c>
      <c r="R298" s="54">
        <f t="shared" si="49"/>
        <v>52.631578947368418</v>
      </c>
      <c r="S298" s="55">
        <f t="shared" si="50"/>
        <v>-2.8828352287754555</v>
      </c>
      <c r="T298" s="55">
        <f t="shared" si="51"/>
        <v>-2.8828352287754555</v>
      </c>
      <c r="U298" t="s">
        <v>275</v>
      </c>
      <c r="V298" t="s">
        <v>271</v>
      </c>
      <c r="W298" t="s">
        <v>231</v>
      </c>
      <c r="X298" t="s">
        <v>528</v>
      </c>
      <c r="Y298" s="66"/>
    </row>
    <row r="299" spans="1:25" ht="15" x14ac:dyDescent="0.25">
      <c r="A299">
        <v>1.79</v>
      </c>
      <c r="B299">
        <v>2.11</v>
      </c>
      <c r="C299" s="43">
        <f t="shared" si="52"/>
        <v>3.2592867166194583E-2</v>
      </c>
      <c r="D299" s="44">
        <f>IF(OR($A299="",$B299=""),"",A299*'MPTO_working_2-way'!$G298)</f>
        <v>1.8483412322274884</v>
      </c>
      <c r="E299" s="46">
        <f>IF(OR($A299="",$B299=""),"",B299*'MPTO_working_2-way'!$G298)</f>
        <v>2.1787709497206706</v>
      </c>
      <c r="F299" s="44">
        <f>IF(OR($A299="",$B299=""),"",'MPTO_working_2-way'!D298)</f>
        <v>1.8437843247333352</v>
      </c>
      <c r="G299" s="46">
        <f>IF(OR($A299="",$B299=""),"",'MPTO_working_2-way'!E298)</f>
        <v>2.1851369724319478</v>
      </c>
      <c r="H299" s="44">
        <f>IF(OR($A299="",$B299=""),"",'OddsRatio_working_2-way'!M298)</f>
        <v>1.8436300798997822</v>
      </c>
      <c r="I299" s="44">
        <f>IF(OR($A299="",$B299=""),"",'OddsRatio_working_2-way'!N298)</f>
        <v>2.1853536565680476</v>
      </c>
      <c r="J299" s="44">
        <f>IF('Log_working_2-way'!$D298="","",A299^('Log_working_2-way'!$D298))</f>
        <v>1.8415626408173078</v>
      </c>
      <c r="K299" s="46">
        <f>IF('Log_working_2-way'!$D298="","",B299^('Log_working_2-way'!$D298))</f>
        <v>2.1882656756587764</v>
      </c>
      <c r="L299" s="53">
        <f t="shared" si="44"/>
        <v>0.54102564102564099</v>
      </c>
      <c r="M299" s="53">
        <f t="shared" si="45"/>
        <v>0.4589743589743589</v>
      </c>
      <c r="N299" s="54">
        <v>100</v>
      </c>
      <c r="O299" s="54">
        <f t="shared" si="46"/>
        <v>44.134078212290497</v>
      </c>
      <c r="P299" s="54">
        <f t="shared" si="47"/>
        <v>52.606635071090047</v>
      </c>
      <c r="Q299" s="54">
        <f t="shared" si="48"/>
        <v>47.393364928909953</v>
      </c>
      <c r="R299" s="54">
        <f t="shared" si="49"/>
        <v>55.865921787709496</v>
      </c>
      <c r="S299" s="55">
        <f t="shared" si="50"/>
        <v>-3.2592867166194566</v>
      </c>
      <c r="T299" s="55">
        <f t="shared" si="51"/>
        <v>-3.2592867166194495</v>
      </c>
      <c r="U299" t="s">
        <v>228</v>
      </c>
      <c r="V299" t="s">
        <v>232</v>
      </c>
      <c r="W299" t="s">
        <v>231</v>
      </c>
      <c r="X299" t="s">
        <v>528</v>
      </c>
      <c r="Y299" s="66"/>
    </row>
    <row r="300" spans="1:25" ht="15" x14ac:dyDescent="0.25">
      <c r="A300">
        <v>1.63</v>
      </c>
      <c r="B300">
        <v>2.37</v>
      </c>
      <c r="C300" s="43">
        <f t="shared" si="52"/>
        <v>3.5437860785379582E-2</v>
      </c>
      <c r="D300" s="44">
        <f>IF(OR($A300="",$B300=""),"",A300*'MPTO_working_2-way'!$G299)</f>
        <v>1.6877637130801686</v>
      </c>
      <c r="E300" s="46">
        <f>IF(OR($A300="",$B300=""),"",B300*'MPTO_working_2-way'!$G299)</f>
        <v>2.4539877300613497</v>
      </c>
      <c r="F300" s="44">
        <f>IF(OR($A300="",$B300=""),"",'MPTO_working_2-way'!D299)</f>
        <v>1.6784775477395666</v>
      </c>
      <c r="G300" s="46">
        <f>IF(OR($A300="",$B300=""),"",'MPTO_working_2-way'!E299)</f>
        <v>2.4738881239793793</v>
      </c>
      <c r="H300" s="44">
        <f>IF(OR($A300="",$B300=""),"",'OddsRatio_working_2-way'!M299)</f>
        <v>1.6781253679066579</v>
      </c>
      <c r="I300" s="44">
        <f>IF(OR($A300="",$B300=""),"",'OddsRatio_working_2-way'!N299)</f>
        <v>2.4746535778287639</v>
      </c>
      <c r="J300" s="44">
        <f>IF('Log_working_2-way'!$D299="","",A300^('Log_working_2-way'!$D299))</f>
        <v>1.6739015902867895</v>
      </c>
      <c r="K300" s="46">
        <f>IF('Log_working_2-way'!$D299="","",B300^('Log_working_2-way'!$D299))</f>
        <v>2.4838961866439853</v>
      </c>
      <c r="L300" s="53">
        <f t="shared" si="44"/>
        <v>0.59250000000000003</v>
      </c>
      <c r="M300" s="53">
        <f t="shared" si="45"/>
        <v>0.40749999999999997</v>
      </c>
      <c r="N300" s="54">
        <v>100</v>
      </c>
      <c r="O300" s="54">
        <f t="shared" si="46"/>
        <v>38.650306748466257</v>
      </c>
      <c r="P300" s="54">
        <f t="shared" si="47"/>
        <v>57.805907172995774</v>
      </c>
      <c r="Q300" s="54">
        <f t="shared" si="48"/>
        <v>42.194092827004212</v>
      </c>
      <c r="R300" s="54">
        <f t="shared" si="49"/>
        <v>61.349693251533743</v>
      </c>
      <c r="S300" s="55">
        <f t="shared" si="50"/>
        <v>-3.5437860785379556</v>
      </c>
      <c r="T300" s="55">
        <f t="shared" si="51"/>
        <v>-3.5437860785379698</v>
      </c>
      <c r="U300" t="s">
        <v>393</v>
      </c>
      <c r="V300" t="s">
        <v>227</v>
      </c>
      <c r="W300" t="s">
        <v>231</v>
      </c>
      <c r="X300" t="s">
        <v>528</v>
      </c>
      <c r="Y300" s="66"/>
    </row>
    <row r="301" spans="1:25" ht="15" x14ac:dyDescent="0.25">
      <c r="A301">
        <v>2.35</v>
      </c>
      <c r="B301">
        <v>1.65</v>
      </c>
      <c r="C301" s="43">
        <f t="shared" si="52"/>
        <v>3.1592520954223158E-2</v>
      </c>
      <c r="D301" s="44">
        <f>IF(OR($A301="",$B301=""),"",A301*'MPTO_working_2-way'!$G300)</f>
        <v>2.4242424242424243</v>
      </c>
      <c r="E301" s="46">
        <f>IF(OR($A301="",$B301=""),"",B301*'MPTO_working_2-way'!$G300)</f>
        <v>1.7021276595744681</v>
      </c>
      <c r="F301" s="44">
        <f>IF(OR($A301="",$B301=""),"",'MPTO_working_2-way'!D300)</f>
        <v>2.4405979543666407</v>
      </c>
      <c r="G301" s="46">
        <f>IF(OR($A301="",$B301=""),"",'MPTO_working_2-way'!E300)</f>
        <v>1.6941561987984708</v>
      </c>
      <c r="H301" s="44">
        <f>IF(OR($A301="",$B301=""),"",'OddsRatio_working_2-way'!M300)</f>
        <v>2.4411533842457849</v>
      </c>
      <c r="I301" s="44">
        <f>IF(OR($A301="",$B301=""),"",'OddsRatio_working_2-way'!N300)</f>
        <v>1.6938886664887112</v>
      </c>
      <c r="J301" s="44">
        <f>IF('Log_working_2-way'!$D300="","",A301^('Log_working_2-way'!$D300))</f>
        <v>2.4487037782009757</v>
      </c>
      <c r="K301" s="46">
        <f>IF('Log_working_2-way'!$D300="","",B301^('Log_working_2-way'!$D300))</f>
        <v>1.6902722385674813</v>
      </c>
      <c r="L301" s="53">
        <f t="shared" si="44"/>
        <v>0.41249999999999998</v>
      </c>
      <c r="M301" s="53">
        <f t="shared" si="45"/>
        <v>0.58750000000000002</v>
      </c>
      <c r="N301" s="54">
        <v>100</v>
      </c>
      <c r="O301" s="54">
        <f t="shared" si="46"/>
        <v>57.446808510638299</v>
      </c>
      <c r="P301" s="54">
        <f t="shared" si="47"/>
        <v>39.393939393939398</v>
      </c>
      <c r="Q301" s="54">
        <f t="shared" si="48"/>
        <v>60.606060606060609</v>
      </c>
      <c r="R301" s="54">
        <f t="shared" si="49"/>
        <v>42.553191489361701</v>
      </c>
      <c r="S301" s="55">
        <f t="shared" si="50"/>
        <v>-3.1592520954223104</v>
      </c>
      <c r="T301" s="55">
        <f t="shared" si="51"/>
        <v>-3.1592520954223033</v>
      </c>
      <c r="U301" t="s">
        <v>71</v>
      </c>
      <c r="V301" t="s">
        <v>73</v>
      </c>
      <c r="W301" t="s">
        <v>443</v>
      </c>
      <c r="X301" t="s">
        <v>528</v>
      </c>
      <c r="Y301" s="66"/>
    </row>
    <row r="302" spans="1:25" ht="15" x14ac:dyDescent="0.25">
      <c r="A302">
        <v>1.58</v>
      </c>
      <c r="B302">
        <v>2.52</v>
      </c>
      <c r="C302" s="43">
        <f t="shared" si="52"/>
        <v>2.9736789230460081E-2</v>
      </c>
      <c r="D302" s="44">
        <f>IF(OR($A302="",$B302=""),"",A302*'MPTO_working_2-way'!$G301)</f>
        <v>1.626984126984127</v>
      </c>
      <c r="E302" s="46">
        <f>IF(OR($A302="",$B302=""),"",B302*'MPTO_working_2-way'!$G301)</f>
        <v>2.5949367088607596</v>
      </c>
      <c r="F302" s="44">
        <f>IF(OR($A302="",$B302=""),"",'MPTO_working_2-way'!D301)</f>
        <v>1.6180104031209364</v>
      </c>
      <c r="G302" s="46">
        <f>IF(OR($A302="",$B302=""),"",'MPTO_working_2-way'!E301)</f>
        <v>2.618095739084692</v>
      </c>
      <c r="H302" s="44">
        <f>IF(OR($A302="",$B302=""),"",'OddsRatio_working_2-way'!M301)</f>
        <v>1.6177207681213428</v>
      </c>
      <c r="I302" s="44">
        <f>IF(OR($A302="",$B302=""),"",'OddsRatio_working_2-way'!N301)</f>
        <v>2.618854426800759</v>
      </c>
      <c r="J302" s="44">
        <f>IF('Log_working_2-way'!$D301="","",A302^('Log_working_2-way'!$D301))</f>
        <v>1.6136452064390807</v>
      </c>
      <c r="K302" s="46">
        <f>IF('Log_working_2-way'!$D301="","",B302^('Log_working_2-way'!$D301))</f>
        <v>2.6296061462010867</v>
      </c>
      <c r="L302" s="53">
        <f t="shared" si="44"/>
        <v>0.61463414634146341</v>
      </c>
      <c r="M302" s="53">
        <f t="shared" si="45"/>
        <v>0.38536585365853659</v>
      </c>
      <c r="N302" s="54">
        <v>100</v>
      </c>
      <c r="O302" s="54">
        <f t="shared" si="46"/>
        <v>36.708860759493668</v>
      </c>
      <c r="P302" s="54">
        <f t="shared" si="47"/>
        <v>60.317460317460316</v>
      </c>
      <c r="Q302" s="54">
        <f t="shared" si="48"/>
        <v>39.682539682539684</v>
      </c>
      <c r="R302" s="54">
        <f t="shared" si="49"/>
        <v>63.291139240506325</v>
      </c>
      <c r="S302" s="55">
        <f t="shared" si="50"/>
        <v>-2.9736789230460161</v>
      </c>
      <c r="T302" s="55">
        <f t="shared" si="51"/>
        <v>-2.973678923046009</v>
      </c>
      <c r="U302" t="s">
        <v>138</v>
      </c>
      <c r="V302" t="s">
        <v>137</v>
      </c>
      <c r="W302" t="s">
        <v>443</v>
      </c>
      <c r="X302" t="s">
        <v>528</v>
      </c>
      <c r="Y302" s="66"/>
    </row>
    <row r="303" spans="1:25" ht="15" x14ac:dyDescent="0.25">
      <c r="A303">
        <v>1.95</v>
      </c>
      <c r="B303">
        <v>1.95</v>
      </c>
      <c r="C303" s="43">
        <f t="shared" si="52"/>
        <v>2.5641025641025772E-2</v>
      </c>
      <c r="D303" s="44">
        <f>IF(OR($A303="",$B303=""),"",A303*'MPTO_working_2-way'!$G302)</f>
        <v>2</v>
      </c>
      <c r="E303" s="46">
        <f>IF(OR($A303="",$B303=""),"",B303*'MPTO_working_2-way'!$G302)</f>
        <v>2</v>
      </c>
      <c r="F303" s="44">
        <f>IF(OR($A303="",$B303=""),"",'MPTO_working_2-way'!D302)</f>
        <v>2.0000000000000004</v>
      </c>
      <c r="G303" s="46">
        <f>IF(OR($A303="",$B303=""),"",'MPTO_working_2-way'!E302)</f>
        <v>2.0000000000000004</v>
      </c>
      <c r="H303" s="44">
        <f>IF(OR($A303="",$B303=""),"",'OddsRatio_working_2-way'!M302)</f>
        <v>2.0000000000000004</v>
      </c>
      <c r="I303" s="44">
        <f>IF(OR($A303="",$B303=""),"",'OddsRatio_working_2-way'!N302)</f>
        <v>2.0000000000000004</v>
      </c>
      <c r="J303" s="44">
        <f>IF('Log_working_2-way'!$D302="","",A303^('Log_working_2-way'!$D302))</f>
        <v>1.9999999999999976</v>
      </c>
      <c r="K303" s="46">
        <f>IF('Log_working_2-way'!$D302="","",B303^('Log_working_2-way'!$D302))</f>
        <v>1.9999999999999976</v>
      </c>
      <c r="L303" s="53">
        <f t="shared" si="44"/>
        <v>0.5</v>
      </c>
      <c r="M303" s="53">
        <f t="shared" si="45"/>
        <v>0.5</v>
      </c>
      <c r="N303" s="54">
        <v>100</v>
      </c>
      <c r="O303" s="54">
        <f t="shared" si="46"/>
        <v>48.717948717948723</v>
      </c>
      <c r="P303" s="54">
        <f t="shared" si="47"/>
        <v>48.717948717948723</v>
      </c>
      <c r="Q303" s="54">
        <f t="shared" si="48"/>
        <v>51.282051282051292</v>
      </c>
      <c r="R303" s="54">
        <f t="shared" si="49"/>
        <v>51.282051282051292</v>
      </c>
      <c r="S303" s="55">
        <f t="shared" si="50"/>
        <v>-2.5641025641025692</v>
      </c>
      <c r="T303" s="55">
        <f t="shared" si="51"/>
        <v>-2.5641025641025692</v>
      </c>
      <c r="U303" t="s">
        <v>136</v>
      </c>
      <c r="V303" t="s">
        <v>78</v>
      </c>
      <c r="W303" t="s">
        <v>443</v>
      </c>
      <c r="X303" t="s">
        <v>528</v>
      </c>
      <c r="Y303" s="66"/>
    </row>
    <row r="304" spans="1:25" ht="15" x14ac:dyDescent="0.25">
      <c r="A304">
        <v>2.2799999999999998</v>
      </c>
      <c r="B304">
        <v>1.68</v>
      </c>
      <c r="C304" s="43">
        <f t="shared" si="52"/>
        <v>3.383458646616555E-2</v>
      </c>
      <c r="D304" s="44">
        <f>IF(OR($A304="",$B304=""),"",A304*'MPTO_working_2-way'!$G303)</f>
        <v>2.3571428571428572</v>
      </c>
      <c r="E304" s="46">
        <f>IF(OR($A304="",$B304=""),"",B304*'MPTO_working_2-way'!$G303)</f>
        <v>1.736842105263158</v>
      </c>
      <c r="F304" s="44">
        <f>IF(OR($A304="",$B304=""),"",'MPTO_working_2-way'!D303)</f>
        <v>2.3714710252600297</v>
      </c>
      <c r="G304" s="46">
        <f>IF(OR($A304="",$B304=""),"",'MPTO_working_2-way'!E303)</f>
        <v>1.7291440953412784</v>
      </c>
      <c r="H304" s="44">
        <f>IF(OR($A304="",$B304=""),"",'OddsRatio_working_2-way'!M303)</f>
        <v>2.3719886811400706</v>
      </c>
      <c r="I304" s="44">
        <f>IF(OR($A304="",$B304=""),"",'OddsRatio_working_2-way'!N303)</f>
        <v>1.728868986855663</v>
      </c>
      <c r="J304" s="44">
        <f>IF('Log_working_2-way'!$D303="","",A304^('Log_working_2-way'!$D303))</f>
        <v>2.3786002597874161</v>
      </c>
      <c r="K304" s="46">
        <f>IF('Log_working_2-way'!$D303="","",B304^('Log_working_2-way'!$D303))</f>
        <v>1.7253734306956654</v>
      </c>
      <c r="L304" s="53">
        <f t="shared" si="44"/>
        <v>0.42424242424242425</v>
      </c>
      <c r="M304" s="53">
        <f t="shared" si="45"/>
        <v>0.57575757575757569</v>
      </c>
      <c r="N304" s="54">
        <v>100</v>
      </c>
      <c r="O304" s="54">
        <f t="shared" si="46"/>
        <v>56.140350877192972</v>
      </c>
      <c r="P304" s="54">
        <f t="shared" si="47"/>
        <v>40.476190476190474</v>
      </c>
      <c r="Q304" s="54">
        <f t="shared" si="48"/>
        <v>59.523809523809526</v>
      </c>
      <c r="R304" s="54">
        <f t="shared" si="49"/>
        <v>43.859649122807021</v>
      </c>
      <c r="S304" s="55">
        <f t="shared" si="50"/>
        <v>-3.3834586466165533</v>
      </c>
      <c r="T304" s="55">
        <f t="shared" si="51"/>
        <v>-3.3834586466165462</v>
      </c>
      <c r="U304" t="s">
        <v>46</v>
      </c>
      <c r="V304" t="s">
        <v>81</v>
      </c>
      <c r="W304" t="s">
        <v>433</v>
      </c>
      <c r="X304" t="s">
        <v>528</v>
      </c>
      <c r="Y304" s="66"/>
    </row>
    <row r="305" spans="1:25" ht="15" x14ac:dyDescent="0.25">
      <c r="A305">
        <v>2.27</v>
      </c>
      <c r="B305">
        <v>1.68</v>
      </c>
      <c r="C305" s="43">
        <f t="shared" si="52"/>
        <v>3.5766729599328695E-2</v>
      </c>
      <c r="D305" s="44">
        <f>IF(OR($A305="",$B305=""),"",A305*'MPTO_working_2-way'!$G304)</f>
        <v>2.3511904761904763</v>
      </c>
      <c r="E305" s="46">
        <f>IF(OR($A305="",$B305=""),"",B305*'MPTO_working_2-way'!$G304)</f>
        <v>1.7400881057268722</v>
      </c>
      <c r="F305" s="44">
        <f>IF(OR($A305="",$B305=""),"",'MPTO_working_2-way'!D304)</f>
        <v>2.3660503784588656</v>
      </c>
      <c r="G305" s="46">
        <f>IF(OR($A305="",$B305=""),"",'MPTO_working_2-way'!E304)</f>
        <v>1.7320374239258789</v>
      </c>
      <c r="H305" s="44">
        <f>IF(OR($A305="",$B305=""),"",'OddsRatio_working_2-way'!M304)</f>
        <v>2.3666188418222287</v>
      </c>
      <c r="I305" s="44">
        <f>IF(OR($A305="",$B305=""),"",'OddsRatio_working_2-way'!N304)</f>
        <v>1.7317329231804059</v>
      </c>
      <c r="J305" s="44">
        <f>IF('Log_working_2-way'!$D304="","",A305^('Log_working_2-way'!$D304))</f>
        <v>2.37348902776783</v>
      </c>
      <c r="K305" s="46">
        <f>IF('Log_working_2-way'!$D304="","",B305^('Log_working_2-way'!$D304))</f>
        <v>1.72807279838637</v>
      </c>
      <c r="L305" s="53">
        <f t="shared" si="44"/>
        <v>0.42531645569620252</v>
      </c>
      <c r="M305" s="53">
        <f t="shared" si="45"/>
        <v>0.57468354430379742</v>
      </c>
      <c r="N305" s="54">
        <v>100</v>
      </c>
      <c r="O305" s="54">
        <f t="shared" si="46"/>
        <v>55.947136563876647</v>
      </c>
      <c r="P305" s="54">
        <f t="shared" si="47"/>
        <v>40.476190476190474</v>
      </c>
      <c r="Q305" s="54">
        <f t="shared" si="48"/>
        <v>59.523809523809526</v>
      </c>
      <c r="R305" s="54">
        <f t="shared" si="49"/>
        <v>44.052863436123346</v>
      </c>
      <c r="S305" s="55">
        <f t="shared" si="50"/>
        <v>-3.5766729599328784</v>
      </c>
      <c r="T305" s="55">
        <f t="shared" si="51"/>
        <v>-3.5766729599328713</v>
      </c>
      <c r="U305" t="s">
        <v>82</v>
      </c>
      <c r="V305" t="s">
        <v>44</v>
      </c>
      <c r="W305" t="s">
        <v>433</v>
      </c>
      <c r="X305" t="s">
        <v>528</v>
      </c>
      <c r="Y305" s="66"/>
    </row>
    <row r="306" spans="1:25" ht="15" x14ac:dyDescent="0.25">
      <c r="A306">
        <v>1.81</v>
      </c>
      <c r="B306">
        <v>2.1</v>
      </c>
      <c r="C306" s="43">
        <f t="shared" si="52"/>
        <v>2.8676664035780064E-2</v>
      </c>
      <c r="D306" s="44">
        <f>IF(OR($A306="",$B306=""),"",A306*'MPTO_working_2-way'!$G305)</f>
        <v>1.861904761904762</v>
      </c>
      <c r="E306" s="46">
        <f>IF(OR($A306="",$B306=""),"",B306*'MPTO_working_2-way'!$G305)</f>
        <v>2.160220994475138</v>
      </c>
      <c r="F306" s="44">
        <f>IF(OR($A306="",$B306=""),"",'MPTO_working_2-way'!D305)</f>
        <v>1.858225372769494</v>
      </c>
      <c r="G306" s="46">
        <f>IF(OR($A306="",$B306=""),"",'MPTO_working_2-way'!E305)</f>
        <v>2.1651951011107946</v>
      </c>
      <c r="H306" s="44">
        <f>IF(OR($A306="",$B306=""),"",'OddsRatio_working_2-way'!M305)</f>
        <v>1.8581163303210331</v>
      </c>
      <c r="I306" s="44">
        <f>IF(OR($A306="",$B306=""),"",'OddsRatio_working_2-way'!N305)</f>
        <v>2.1653431646335015</v>
      </c>
      <c r="J306" s="44">
        <f>IF('Log_working_2-way'!$D305="","",A306^('Log_working_2-way'!$D305))</f>
        <v>1.8564516354578522</v>
      </c>
      <c r="K306" s="46">
        <f>IF('Log_working_2-way'!$D305="","",B306^('Log_working_2-way'!$D305))</f>
        <v>2.1676082555034109</v>
      </c>
      <c r="L306" s="53">
        <f t="shared" si="44"/>
        <v>0.53708439897698212</v>
      </c>
      <c r="M306" s="53">
        <f t="shared" si="45"/>
        <v>0.46291560102301793</v>
      </c>
      <c r="N306" s="54">
        <v>100</v>
      </c>
      <c r="O306" s="54">
        <f t="shared" si="46"/>
        <v>44.751381215469614</v>
      </c>
      <c r="P306" s="54">
        <f t="shared" si="47"/>
        <v>52.38095238095238</v>
      </c>
      <c r="Q306" s="54">
        <f t="shared" si="48"/>
        <v>47.619047619047613</v>
      </c>
      <c r="R306" s="54">
        <f t="shared" si="49"/>
        <v>55.248618784530393</v>
      </c>
      <c r="S306" s="55">
        <f t="shared" si="50"/>
        <v>-2.8676664035779993</v>
      </c>
      <c r="T306" s="55">
        <f t="shared" si="51"/>
        <v>-2.8676664035780135</v>
      </c>
      <c r="U306" t="s">
        <v>395</v>
      </c>
      <c r="V306" t="s">
        <v>319</v>
      </c>
      <c r="W306" t="s">
        <v>440</v>
      </c>
      <c r="X306" t="s">
        <v>528</v>
      </c>
      <c r="Y306" s="66"/>
    </row>
    <row r="307" spans="1:25" ht="15" x14ac:dyDescent="0.25">
      <c r="A307">
        <v>1.93</v>
      </c>
      <c r="B307">
        <v>1.97</v>
      </c>
      <c r="C307" s="43">
        <f t="shared" si="52"/>
        <v>2.5748928223876311E-2</v>
      </c>
      <c r="D307" s="44">
        <f>IF(OR($A307="",$B307=""),"",A307*'MPTO_working_2-way'!$G306)</f>
        <v>1.9796954314720812</v>
      </c>
      <c r="E307" s="46">
        <f>IF(OR($A307="",$B307=""),"",B307*'MPTO_working_2-way'!$G306)</f>
        <v>2.0207253886010363</v>
      </c>
      <c r="F307" s="44">
        <f>IF(OR($A307="",$B307=""),"",'MPTO_working_2-way'!D306)</f>
        <v>1.9791780536685666</v>
      </c>
      <c r="G307" s="46">
        <f>IF(OR($A307="",$B307=""),"",'MPTO_working_2-way'!E306)</f>
        <v>2.0212647191728026</v>
      </c>
      <c r="H307" s="44">
        <f>IF(OR($A307="",$B307=""),"",'OddsRatio_working_2-way'!M306)</f>
        <v>1.9791643818062103</v>
      </c>
      <c r="I307" s="44">
        <f>IF(OR($A307="",$B307=""),"",'OddsRatio_working_2-way'!N306)</f>
        <v>2.021278978873144</v>
      </c>
      <c r="J307" s="44">
        <f>IF('Log_working_2-way'!$D306="","",A307^('Log_working_2-way'!$D306))</f>
        <v>1.9789304913693861</v>
      </c>
      <c r="K307" s="46">
        <f>IF('Log_working_2-way'!$D306="","",B307^('Log_working_2-way'!$D306))</f>
        <v>2.0215229873993761</v>
      </c>
      <c r="L307" s="53">
        <f t="shared" si="44"/>
        <v>0.50512820512820511</v>
      </c>
      <c r="M307" s="53">
        <f t="shared" si="45"/>
        <v>0.49487179487179483</v>
      </c>
      <c r="N307" s="54">
        <v>100</v>
      </c>
      <c r="O307" s="54">
        <f t="shared" si="46"/>
        <v>48.186528497409334</v>
      </c>
      <c r="P307" s="54">
        <f t="shared" si="47"/>
        <v>49.238578680203041</v>
      </c>
      <c r="Q307" s="54">
        <f t="shared" si="48"/>
        <v>50.761421319796952</v>
      </c>
      <c r="R307" s="54">
        <f t="shared" si="49"/>
        <v>51.81347150259068</v>
      </c>
      <c r="S307" s="55">
        <f t="shared" si="50"/>
        <v>-2.5748928223876177</v>
      </c>
      <c r="T307" s="55">
        <f t="shared" si="51"/>
        <v>-2.5748928223876391</v>
      </c>
      <c r="U307" t="s">
        <v>320</v>
      </c>
      <c r="V307" t="s">
        <v>398</v>
      </c>
      <c r="W307" t="s">
        <v>440</v>
      </c>
      <c r="X307" t="s">
        <v>528</v>
      </c>
      <c r="Y307" s="66"/>
    </row>
    <row r="308" spans="1:25" ht="15" x14ac:dyDescent="0.25">
      <c r="A308">
        <v>2.06</v>
      </c>
      <c r="B308">
        <v>1.85</v>
      </c>
      <c r="C308" s="43">
        <f t="shared" si="52"/>
        <v>2.5977433744424072E-2</v>
      </c>
      <c r="D308" s="44">
        <f>IF(OR($A308="",$B308=""),"",A308*'MPTO_working_2-way'!$G307)</f>
        <v>2.1135135135135137</v>
      </c>
      <c r="E308" s="46">
        <f>IF(OR($A308="",$B308=""),"",B308*'MPTO_working_2-way'!$G307)</f>
        <v>1.8980582524271847</v>
      </c>
      <c r="F308" s="44">
        <f>IF(OR($A308="",$B308=""),"",'MPTO_working_2-way'!D307)</f>
        <v>2.1166342682588173</v>
      </c>
      <c r="G308" s="46">
        <f>IF(OR($A308="",$B308=""),"",'MPTO_working_2-way'!E307)</f>
        <v>1.8955483710519774</v>
      </c>
      <c r="H308" s="44">
        <f>IF(OR($A308="",$B308=""),"",'OddsRatio_working_2-way'!M307)</f>
        <v>2.1167178800079327</v>
      </c>
      <c r="I308" s="44">
        <f>IF(OR($A308="",$B308=""),"",'OddsRatio_working_2-way'!N307)</f>
        <v>1.8954813188742858</v>
      </c>
      <c r="J308" s="44">
        <f>IF('Log_working_2-way'!$D307="","",A308^('Log_working_2-way'!$D307))</f>
        <v>2.1181333306010104</v>
      </c>
      <c r="K308" s="46">
        <f>IF('Log_working_2-way'!$D307="","",B308^('Log_working_2-way'!$D307))</f>
        <v>1.8943477245799318</v>
      </c>
      <c r="L308" s="53">
        <f t="shared" si="44"/>
        <v>0.47314578005115088</v>
      </c>
      <c r="M308" s="53">
        <f t="shared" si="45"/>
        <v>0.52685421994884907</v>
      </c>
      <c r="N308" s="54">
        <v>100</v>
      </c>
      <c r="O308" s="54">
        <f t="shared" si="46"/>
        <v>51.456310679611654</v>
      </c>
      <c r="P308" s="54">
        <f t="shared" si="47"/>
        <v>45.945945945945937</v>
      </c>
      <c r="Q308" s="54">
        <f t="shared" si="48"/>
        <v>54.054054054054049</v>
      </c>
      <c r="R308" s="54">
        <f t="shared" si="49"/>
        <v>48.543689320388353</v>
      </c>
      <c r="S308" s="55">
        <f t="shared" si="50"/>
        <v>-2.5977433744423948</v>
      </c>
      <c r="T308" s="55">
        <f t="shared" si="51"/>
        <v>-2.5977433744424161</v>
      </c>
      <c r="U308" t="s">
        <v>401</v>
      </c>
      <c r="V308" t="s">
        <v>248</v>
      </c>
      <c r="W308" t="s">
        <v>440</v>
      </c>
      <c r="X308" t="s">
        <v>528</v>
      </c>
      <c r="Y308" s="66"/>
    </row>
    <row r="309" spans="1:25" ht="15" x14ac:dyDescent="0.25">
      <c r="A309">
        <v>1.87</v>
      </c>
      <c r="B309">
        <v>2.0499999999999998</v>
      </c>
      <c r="C309" s="43">
        <f t="shared" si="52"/>
        <v>2.2564236337550447E-2</v>
      </c>
      <c r="D309" s="44">
        <f>IF(OR($A309="",$B309=""),"",A309*'MPTO_working_2-way'!$G308)</f>
        <v>1.9121951219512194</v>
      </c>
      <c r="E309" s="46">
        <f>IF(OR($A309="",$B309=""),"",B309*'MPTO_working_2-way'!$G308)</f>
        <v>2.0962566844919781</v>
      </c>
      <c r="F309" s="44">
        <f>IF(OR($A309="",$B309=""),"",'MPTO_working_2-way'!D308)</f>
        <v>1.9103027282920144</v>
      </c>
      <c r="G309" s="46">
        <f>IF(OR($A309="",$B309=""),"",'MPTO_working_2-way'!E308)</f>
        <v>2.0985356507458599</v>
      </c>
      <c r="H309" s="44">
        <f>IF(OR($A309="",$B309=""),"",'OddsRatio_working_2-way'!M308)</f>
        <v>1.9102589898327997</v>
      </c>
      <c r="I309" s="44">
        <f>IF(OR($A309="",$B309=""),"",'OddsRatio_working_2-way'!N308)</f>
        <v>2.0985884360051026</v>
      </c>
      <c r="J309" s="44">
        <f>IF('Log_working_2-way'!$D308="","",A309^('Log_working_2-way'!$D308))</f>
        <v>1.9094064175923491</v>
      </c>
      <c r="K309" s="46">
        <f>IF('Log_working_2-way'!$D308="","",B309^('Log_working_2-way'!$D308))</f>
        <v>2.0996183671625008</v>
      </c>
      <c r="L309" s="53">
        <f t="shared" si="44"/>
        <v>0.52295918367346939</v>
      </c>
      <c r="M309" s="53">
        <f t="shared" si="45"/>
        <v>0.47704081632653073</v>
      </c>
      <c r="N309" s="54">
        <v>100</v>
      </c>
      <c r="O309" s="54">
        <f t="shared" si="46"/>
        <v>46.524064171122987</v>
      </c>
      <c r="P309" s="54">
        <f t="shared" si="47"/>
        <v>51.219512195121943</v>
      </c>
      <c r="Q309" s="54">
        <f t="shared" si="48"/>
        <v>48.780487804878057</v>
      </c>
      <c r="R309" s="54">
        <f t="shared" si="49"/>
        <v>53.475935828876999</v>
      </c>
      <c r="S309" s="55">
        <f t="shared" si="50"/>
        <v>-2.2564236337550696</v>
      </c>
      <c r="T309" s="55">
        <f t="shared" si="51"/>
        <v>-2.2564236337550554</v>
      </c>
      <c r="U309" t="s">
        <v>322</v>
      </c>
      <c r="V309" t="s">
        <v>406</v>
      </c>
      <c r="W309" t="s">
        <v>440</v>
      </c>
      <c r="X309" t="s">
        <v>528</v>
      </c>
      <c r="Y309" s="66"/>
    </row>
    <row r="310" spans="1:25" ht="15" x14ac:dyDescent="0.25">
      <c r="A310">
        <v>2.37</v>
      </c>
      <c r="B310">
        <v>1.65</v>
      </c>
      <c r="C310" s="43">
        <f t="shared" si="52"/>
        <v>2.8001534330648337E-2</v>
      </c>
      <c r="D310" s="44">
        <f>IF(OR($A310="",$B310=""),"",A310*'MPTO_working_2-way'!$G309)</f>
        <v>2.4363636363636365</v>
      </c>
      <c r="E310" s="46">
        <f>IF(OR($A310="",$B310=""),"",B310*'MPTO_working_2-way'!$G309)</f>
        <v>1.6962025316455696</v>
      </c>
      <c r="F310" s="44">
        <f>IF(OR($A310="",$B310=""),"",'MPTO_working_2-way'!D309)</f>
        <v>2.4513399153737665</v>
      </c>
      <c r="G310" s="46">
        <f>IF(OR($A310="",$B310=""),"",'MPTO_working_2-way'!E309)</f>
        <v>1.6890184645286688</v>
      </c>
      <c r="H310" s="44">
        <f>IF(OR($A310="",$B310=""),"",'OddsRatio_working_2-way'!M309)</f>
        <v>2.4517893468724408</v>
      </c>
      <c r="I310" s="44">
        <f>IF(OR($A310="",$B310=""),"",'OddsRatio_working_2-way'!N309)</f>
        <v>1.6888051645745159</v>
      </c>
      <c r="J310" s="44">
        <f>IF('Log_working_2-way'!$D309="","",A310^('Log_working_2-way'!$D309))</f>
        <v>2.4586772337716281</v>
      </c>
      <c r="K310" s="46">
        <f>IF('Log_working_2-way'!$D309="","",B310^('Log_working_2-way'!$D309))</f>
        <v>1.685552620448002</v>
      </c>
      <c r="L310" s="53">
        <f t="shared" si="44"/>
        <v>0.41044776119402981</v>
      </c>
      <c r="M310" s="53">
        <f t="shared" si="45"/>
        <v>0.58955223880597019</v>
      </c>
      <c r="N310" s="54">
        <v>100</v>
      </c>
      <c r="O310" s="54">
        <f t="shared" si="46"/>
        <v>57.805907172995774</v>
      </c>
      <c r="P310" s="54">
        <f t="shared" si="47"/>
        <v>39.393939393939398</v>
      </c>
      <c r="Q310" s="54">
        <f t="shared" si="48"/>
        <v>60.606060606060609</v>
      </c>
      <c r="R310" s="54">
        <f t="shared" si="49"/>
        <v>42.194092827004212</v>
      </c>
      <c r="S310" s="55">
        <f t="shared" si="50"/>
        <v>-2.8001534330648354</v>
      </c>
      <c r="T310" s="55">
        <f t="shared" si="51"/>
        <v>-2.8001534330648141</v>
      </c>
      <c r="U310" t="s">
        <v>403</v>
      </c>
      <c r="V310" t="s">
        <v>407</v>
      </c>
      <c r="W310" t="s">
        <v>440</v>
      </c>
      <c r="X310" t="s">
        <v>528</v>
      </c>
      <c r="Y310" s="66"/>
    </row>
    <row r="311" spans="1:25" ht="15" x14ac:dyDescent="0.25">
      <c r="A311">
        <v>1.83</v>
      </c>
      <c r="B311">
        <v>2.0699999999999998</v>
      </c>
      <c r="C311" s="43">
        <f t="shared" si="52"/>
        <v>2.9539874871307603E-2</v>
      </c>
      <c r="D311" s="44">
        <f>IF(OR($A311="",$B311=""),"",A311*'MPTO_working_2-way'!$G310)</f>
        <v>1.8840579710144929</v>
      </c>
      <c r="E311" s="46">
        <f>IF(OR($A311="",$B311=""),"",B311*'MPTO_working_2-way'!$G310)</f>
        <v>2.1311475409836067</v>
      </c>
      <c r="F311" s="44">
        <f>IF(OR($A311="",$B311=""),"",'MPTO_working_2-way'!D310)</f>
        <v>1.8808371192373576</v>
      </c>
      <c r="G311" s="46">
        <f>IF(OR($A311="",$B311=""),"",'MPTO_working_2-way'!E310)</f>
        <v>2.1352836729517204</v>
      </c>
      <c r="H311" s="44">
        <f>IF(OR($A311="",$B311=""),"",'OddsRatio_working_2-way'!M310)</f>
        <v>1.8807388571985679</v>
      </c>
      <c r="I311" s="44">
        <f>IF(OR($A311="",$B311=""),"",'OddsRatio_working_2-way'!N310)</f>
        <v>2.1354103339788768</v>
      </c>
      <c r="J311" s="44">
        <f>IF('Log_working_2-way'!$D310="","",A311^('Log_working_2-way'!$D310))</f>
        <v>1.8792804075818812</v>
      </c>
      <c r="K311" s="46">
        <f>IF('Log_working_2-way'!$D310="","",B311^('Log_working_2-way'!$D310))</f>
        <v>2.137293622577233</v>
      </c>
      <c r="L311" s="53">
        <f t="shared" si="44"/>
        <v>0.53076923076923077</v>
      </c>
      <c r="M311" s="53">
        <f t="shared" si="45"/>
        <v>0.46923076923076917</v>
      </c>
      <c r="N311" s="54">
        <v>100</v>
      </c>
      <c r="O311" s="54">
        <f t="shared" si="46"/>
        <v>45.355191256830594</v>
      </c>
      <c r="P311" s="54">
        <f t="shared" si="47"/>
        <v>51.690821256038639</v>
      </c>
      <c r="Q311" s="54">
        <f t="shared" si="48"/>
        <v>48.309178743961354</v>
      </c>
      <c r="R311" s="54">
        <f t="shared" si="49"/>
        <v>54.644808743169392</v>
      </c>
      <c r="S311" s="55">
        <f t="shared" si="50"/>
        <v>-2.9539874871307603</v>
      </c>
      <c r="T311" s="55">
        <f t="shared" si="51"/>
        <v>-2.9539874871307532</v>
      </c>
      <c r="U311" t="s">
        <v>397</v>
      </c>
      <c r="V311" t="s">
        <v>408</v>
      </c>
      <c r="W311" t="s">
        <v>440</v>
      </c>
      <c r="X311" t="s">
        <v>528</v>
      </c>
      <c r="Y311" s="66"/>
    </row>
    <row r="312" spans="1:25" ht="15" x14ac:dyDescent="0.25">
      <c r="A312">
        <v>2.0699999999999998</v>
      </c>
      <c r="B312">
        <v>1.84</v>
      </c>
      <c r="C312" s="43">
        <f t="shared" si="52"/>
        <v>2.6570048309178862E-2</v>
      </c>
      <c r="D312" s="44">
        <f>IF(OR($A312="",$B312=""),"",A312*'MPTO_working_2-way'!$G311)</f>
        <v>2.125</v>
      </c>
      <c r="E312" s="46">
        <f>IF(OR($A312="",$B312=""),"",B312*'MPTO_working_2-way'!$G311)</f>
        <v>1.8888888888888893</v>
      </c>
      <c r="F312" s="44">
        <f>IF(OR($A312="",$B312=""),"",'MPTO_working_2-way'!D311)</f>
        <v>2.1285347043701801</v>
      </c>
      <c r="G312" s="46">
        <f>IF(OR($A312="",$B312=""),"",'MPTO_working_2-way'!E311)</f>
        <v>1.8861047835990892</v>
      </c>
      <c r="H312" s="44">
        <f>IF(OR($A312="",$B312=""),"",'OddsRatio_working_2-way'!M311)</f>
        <v>2.1286317042372693</v>
      </c>
      <c r="I312" s="44">
        <f>IF(OR($A312="",$B312=""),"",'OddsRatio_working_2-way'!N311)</f>
        <v>1.8860286276255205</v>
      </c>
      <c r="J312" s="44">
        <f>IF('Log_working_2-way'!$D311="","",A312^('Log_working_2-way'!$D311))</f>
        <v>2.1302363240889965</v>
      </c>
      <c r="K312" s="46">
        <f>IF('Log_working_2-way'!$D311="","",B312^('Log_working_2-way'!$D311))</f>
        <v>1.8847707144840014</v>
      </c>
      <c r="L312" s="53">
        <f t="shared" si="44"/>
        <v>0.47058823529411764</v>
      </c>
      <c r="M312" s="53">
        <f t="shared" si="45"/>
        <v>0.52941176470588225</v>
      </c>
      <c r="N312" s="54">
        <v>100</v>
      </c>
      <c r="O312" s="54">
        <f t="shared" si="46"/>
        <v>51.690821256038639</v>
      </c>
      <c r="P312" s="54">
        <f t="shared" si="47"/>
        <v>45.652173913043477</v>
      </c>
      <c r="Q312" s="54">
        <f t="shared" si="48"/>
        <v>54.347826086956516</v>
      </c>
      <c r="R312" s="54">
        <f t="shared" si="49"/>
        <v>48.309178743961354</v>
      </c>
      <c r="S312" s="55">
        <f t="shared" si="50"/>
        <v>-2.6570048309178773</v>
      </c>
      <c r="T312" s="55">
        <f t="shared" si="51"/>
        <v>-2.6570048309178773</v>
      </c>
      <c r="U312" t="s">
        <v>247</v>
      </c>
      <c r="V312" t="s">
        <v>405</v>
      </c>
      <c r="W312" t="s">
        <v>440</v>
      </c>
      <c r="X312" t="s">
        <v>528</v>
      </c>
      <c r="Y312" s="66"/>
    </row>
    <row r="313" spans="1:25" ht="15" x14ac:dyDescent="0.25">
      <c r="A313">
        <v>2.34</v>
      </c>
      <c r="B313">
        <v>1.6</v>
      </c>
      <c r="C313" s="43">
        <f t="shared" si="52"/>
        <v>5.2350427350427386E-2</v>
      </c>
      <c r="D313" s="44">
        <f>IF(OR($A313="",$B313=""),"",A313*'MPTO_working_2-way'!$G312)</f>
        <v>2.4624999999999999</v>
      </c>
      <c r="E313" s="46">
        <f>IF(OR($A313="",$B313=""),"",B313*'MPTO_working_2-way'!$G312)</f>
        <v>1.683760683760684</v>
      </c>
      <c r="F313" s="44">
        <f>IF(OR($A313="",$B313=""),"",'MPTO_working_2-way'!D312)</f>
        <v>2.4926764314247669</v>
      </c>
      <c r="G313" s="46">
        <f>IF(OR($A313="",$B313=""),"",'MPTO_working_2-way'!E312)</f>
        <v>1.6699375557537914</v>
      </c>
      <c r="H313" s="44">
        <f>IF(OR($A313="",$B313=""),"",'OddsRatio_working_2-way'!M312)</f>
        <v>2.4944341180973262</v>
      </c>
      <c r="I313" s="44">
        <f>IF(OR($A313="",$B313=""),"",'OddsRatio_working_2-way'!N312)</f>
        <v>1.6691496051182058</v>
      </c>
      <c r="J313" s="44">
        <f>IF('Log_working_2-way'!$D312="","",A313^('Log_working_2-way'!$D312))</f>
        <v>2.5087555748027559</v>
      </c>
      <c r="K313" s="46">
        <f>IF('Log_working_2-way'!$D312="","",B313^('Log_working_2-way'!$D312))</f>
        <v>1.6627978823728382</v>
      </c>
      <c r="L313" s="53">
        <f t="shared" si="44"/>
        <v>0.40609137055837563</v>
      </c>
      <c r="M313" s="53">
        <f t="shared" si="45"/>
        <v>0.59390862944162426</v>
      </c>
      <c r="N313" s="54">
        <v>100</v>
      </c>
      <c r="O313" s="54">
        <f t="shared" si="46"/>
        <v>57.264957264957268</v>
      </c>
      <c r="P313" s="54">
        <f t="shared" si="47"/>
        <v>37.5</v>
      </c>
      <c r="Q313" s="54">
        <f t="shared" si="48"/>
        <v>62.5</v>
      </c>
      <c r="R313" s="54">
        <f t="shared" si="49"/>
        <v>42.73504273504274</v>
      </c>
      <c r="S313" s="55">
        <f t="shared" si="50"/>
        <v>-5.2350427350427324</v>
      </c>
      <c r="T313" s="55">
        <f t="shared" si="51"/>
        <v>-5.2350427350427395</v>
      </c>
      <c r="U313" t="s">
        <v>90</v>
      </c>
      <c r="V313" t="s">
        <v>91</v>
      </c>
      <c r="W313" t="s">
        <v>447</v>
      </c>
      <c r="X313" t="s">
        <v>528</v>
      </c>
      <c r="Y313" s="66"/>
    </row>
    <row r="314" spans="1:25" ht="15" x14ac:dyDescent="0.25">
      <c r="A314">
        <v>1.83</v>
      </c>
      <c r="B314">
        <v>1.96</v>
      </c>
      <c r="C314" s="43">
        <f t="shared" si="52"/>
        <v>5.6652169064347113E-2</v>
      </c>
      <c r="D314" s="44">
        <f>IF(OR($A314="",$B314=""),"",A314*'MPTO_working_2-way'!$G313)</f>
        <v>1.9336734693877553</v>
      </c>
      <c r="E314" s="46">
        <f>IF(OR($A314="",$B314=""),"",B314*'MPTO_working_2-way'!$G313)</f>
        <v>2.0710382513661205</v>
      </c>
      <c r="F314" s="44">
        <f>IF(OR($A314="",$B314=""),"",'MPTO_working_2-way'!D313)</f>
        <v>1.9300473525613433</v>
      </c>
      <c r="G314" s="46">
        <f>IF(OR($A314="",$B314=""),"",'MPTO_working_2-way'!E313)</f>
        <v>2.0752140708169406</v>
      </c>
      <c r="H314" s="44">
        <f>IF(OR($A314="",$B314=""),"",'OddsRatio_working_2-way'!M313)</f>
        <v>1.9298297335175583</v>
      </c>
      <c r="I314" s="44">
        <f>IF(OR($A314="",$B314=""),"",'OddsRatio_working_2-way'!N313)</f>
        <v>2.0754657158757301</v>
      </c>
      <c r="J314" s="44">
        <f>IF('Log_working_2-way'!$D313="","",A314^('Log_working_2-way'!$D313))</f>
        <v>1.9281502318444717</v>
      </c>
      <c r="K314" s="46">
        <f>IF('Log_working_2-way'!$D313="","",B314^('Log_working_2-way'!$D313))</f>
        <v>2.0774117871093178</v>
      </c>
      <c r="L314" s="53">
        <f t="shared" si="44"/>
        <v>0.51715039577836408</v>
      </c>
      <c r="M314" s="53">
        <f t="shared" si="45"/>
        <v>0.48284960422163581</v>
      </c>
      <c r="N314" s="54">
        <v>100</v>
      </c>
      <c r="O314" s="54">
        <f t="shared" si="46"/>
        <v>45.355191256830594</v>
      </c>
      <c r="P314" s="54">
        <f t="shared" si="47"/>
        <v>48.979591836734699</v>
      </c>
      <c r="Q314" s="54">
        <f t="shared" si="48"/>
        <v>51.020408163265309</v>
      </c>
      <c r="R314" s="54">
        <f t="shared" si="49"/>
        <v>54.644808743169392</v>
      </c>
      <c r="S314" s="55">
        <f t="shared" si="50"/>
        <v>-5.6652169064347149</v>
      </c>
      <c r="T314" s="55">
        <f t="shared" si="51"/>
        <v>-5.6652169064346936</v>
      </c>
      <c r="U314" t="s">
        <v>345</v>
      </c>
      <c r="V314" t="s">
        <v>88</v>
      </c>
      <c r="W314" t="s">
        <v>447</v>
      </c>
      <c r="X314" t="s">
        <v>528</v>
      </c>
      <c r="Y314" s="66"/>
    </row>
    <row r="315" spans="1:25" s="50" customFormat="1" ht="15" x14ac:dyDescent="0.25">
      <c r="A315">
        <v>1.84</v>
      </c>
      <c r="B315">
        <v>1.98</v>
      </c>
      <c r="C315" s="43">
        <f t="shared" si="52"/>
        <v>4.852876592007016E-2</v>
      </c>
      <c r="D315" s="44">
        <f>IF(OR($A315="",$B315=""),"",A315*'MPTO_working_2-way'!$G314)</f>
        <v>1.9292929292929293</v>
      </c>
      <c r="E315" s="46">
        <f>IF(OR($A315="",$B315=""),"",B315*'MPTO_working_2-way'!$G314)</f>
        <v>2.0760869565217388</v>
      </c>
      <c r="F315" s="44">
        <f>IF(OR($A315="",$B315=""),"",'MPTO_working_2-way'!D314)</f>
        <v>1.925988581095369</v>
      </c>
      <c r="G315" s="46">
        <f>IF(OR($A315="",$B315=""),"",'MPTO_working_2-way'!E314)</f>
        <v>2.0799269239552407</v>
      </c>
      <c r="H315" s="44">
        <f>IF(OR($A315="",$B315=""),"",'OddsRatio_working_2-way'!M314)</f>
        <v>1.9258200997725512</v>
      </c>
      <c r="I315" s="44">
        <f>IF(OR($A315="",$B315=""),"",'OddsRatio_working_2-way'!N314)</f>
        <v>2.0801234497346428</v>
      </c>
      <c r="J315" s="44">
        <f>IF('Log_working_2-way'!$D314="","",A315^('Log_working_2-way'!$D314))</f>
        <v>1.9242999979641608</v>
      </c>
      <c r="K315" s="46">
        <f>IF('Log_working_2-way'!$D314="","",B315^('Log_working_2-way'!$D314))</f>
        <v>2.0818998184591693</v>
      </c>
      <c r="L315" s="53">
        <f t="shared" ref="L315:L356" si="53">(1/D315)</f>
        <v>0.51832460732984298</v>
      </c>
      <c r="M315" s="53">
        <f t="shared" ref="M315:M356" si="54">(1/E315)</f>
        <v>0.48167539267015713</v>
      </c>
      <c r="N315" s="54">
        <v>100</v>
      </c>
      <c r="O315" s="54">
        <f t="shared" ref="O315:O356" si="55">(1/A315)*((N315*A315)-N315)</f>
        <v>45.652173913043477</v>
      </c>
      <c r="P315" s="54">
        <f t="shared" ref="P315:P356" si="56">(1/B315)*((N315*B315)-N315)</f>
        <v>49.494949494949495</v>
      </c>
      <c r="Q315" s="54">
        <f t="shared" ref="Q315:Q356" si="57">(1/B315)*N315</f>
        <v>50.505050505050505</v>
      </c>
      <c r="R315" s="54">
        <f t="shared" ref="R315:R356" si="58">(1/A315)*N315</f>
        <v>54.347826086956516</v>
      </c>
      <c r="S315" s="55">
        <f t="shared" ref="S315:S356" si="59">O315-Q315</f>
        <v>-4.8528765920070285</v>
      </c>
      <c r="T315" s="55">
        <f t="shared" ref="T315:T356" si="60">P315-R315</f>
        <v>-4.8528765920070214</v>
      </c>
      <c r="U315" t="s">
        <v>89</v>
      </c>
      <c r="V315" t="s">
        <v>92</v>
      </c>
      <c r="W315" t="s">
        <v>447</v>
      </c>
      <c r="X315" t="s">
        <v>528</v>
      </c>
      <c r="Y315" s="66"/>
    </row>
    <row r="316" spans="1:25" ht="15" x14ac:dyDescent="0.25">
      <c r="A316">
        <v>1.95</v>
      </c>
      <c r="B316">
        <v>1.95</v>
      </c>
      <c r="C316" s="43">
        <f t="shared" si="52"/>
        <v>2.5641025641025772E-2</v>
      </c>
      <c r="D316" s="44">
        <f>IF(OR($A316="",$B316=""),"",A316*'MPTO_working_2-way'!$G315)</f>
        <v>2</v>
      </c>
      <c r="E316" s="46">
        <f>IF(OR($A316="",$B316=""),"",B316*'MPTO_working_2-way'!$G315)</f>
        <v>2</v>
      </c>
      <c r="F316" s="44">
        <f>IF(OR($A316="",$B316=""),"",'MPTO_working_2-way'!D315)</f>
        <v>2.0000000000000004</v>
      </c>
      <c r="G316" s="46">
        <f>IF(OR($A316="",$B316=""),"",'MPTO_working_2-way'!E315)</f>
        <v>2.0000000000000004</v>
      </c>
      <c r="H316" s="44">
        <f>IF(OR($A316="",$B316=""),"",'OddsRatio_working_2-way'!M315)</f>
        <v>2.0000000000000004</v>
      </c>
      <c r="I316" s="44">
        <f>IF(OR($A316="",$B316=""),"",'OddsRatio_working_2-way'!N315)</f>
        <v>2.0000000000000004</v>
      </c>
      <c r="J316" s="44">
        <f>IF('Log_working_2-way'!$D315="","",A316^('Log_working_2-way'!$D315))</f>
        <v>1.9999999999999976</v>
      </c>
      <c r="K316" s="46">
        <f>IF('Log_working_2-way'!$D315="","",B316^('Log_working_2-way'!$D315))</f>
        <v>1.9999999999999976</v>
      </c>
      <c r="L316" s="53">
        <f t="shared" si="53"/>
        <v>0.5</v>
      </c>
      <c r="M316" s="53">
        <f t="shared" si="54"/>
        <v>0.5</v>
      </c>
      <c r="N316" s="54">
        <v>100</v>
      </c>
      <c r="O316" s="54">
        <f t="shared" si="55"/>
        <v>48.717948717948723</v>
      </c>
      <c r="P316" s="54">
        <f t="shared" si="56"/>
        <v>48.717948717948723</v>
      </c>
      <c r="Q316" s="54">
        <f t="shared" si="57"/>
        <v>51.282051282051292</v>
      </c>
      <c r="R316" s="54">
        <f t="shared" si="58"/>
        <v>51.282051282051292</v>
      </c>
      <c r="S316" s="55">
        <f t="shared" si="59"/>
        <v>-2.5641025641025692</v>
      </c>
      <c r="T316" s="55">
        <f t="shared" si="60"/>
        <v>-2.5641025641025692</v>
      </c>
      <c r="U316" t="s">
        <v>347</v>
      </c>
      <c r="V316" t="s">
        <v>141</v>
      </c>
      <c r="W316" t="s">
        <v>441</v>
      </c>
      <c r="X316" t="s">
        <v>528</v>
      </c>
      <c r="Y316" s="66"/>
    </row>
    <row r="317" spans="1:25" ht="15" x14ac:dyDescent="0.25">
      <c r="A317">
        <v>1.7</v>
      </c>
      <c r="B317">
        <v>2.27</v>
      </c>
      <c r="C317" s="43">
        <f t="shared" si="52"/>
        <v>2.876392847888054E-2</v>
      </c>
      <c r="D317" s="44">
        <f>IF(OR($A317="",$B317=""),"",A317*'MPTO_working_2-way'!$G316)</f>
        <v>1.748898678414097</v>
      </c>
      <c r="E317" s="46">
        <f>IF(OR($A317="",$B317=""),"",B317*'MPTO_working_2-way'!$G316)</f>
        <v>2.335294117647059</v>
      </c>
      <c r="F317" s="44">
        <f>IF(OR($A317="",$B317=""),"",'MPTO_working_2-way'!D316)</f>
        <v>1.7426055543011967</v>
      </c>
      <c r="G317" s="46">
        <f>IF(OR($A317="",$B317=""),"",'MPTO_working_2-way'!E316)</f>
        <v>2.3466099118273029</v>
      </c>
      <c r="H317" s="44">
        <f>IF(OR($A317="",$B317=""),"",'OddsRatio_working_2-way'!M316)</f>
        <v>1.7424157207132702</v>
      </c>
      <c r="I317" s="44">
        <f>IF(OR($A317="",$B317=""),"",'OddsRatio_working_2-way'!N316)</f>
        <v>2.3469542361512192</v>
      </c>
      <c r="J317" s="44">
        <f>IF('Log_working_2-way'!$D316="","",A317^('Log_working_2-way'!$D316))</f>
        <v>1.7395677440294552</v>
      </c>
      <c r="K317" s="46">
        <f>IF('Log_working_2-way'!$D316="","",B317^('Log_working_2-way'!$D316))</f>
        <v>2.352141177157876</v>
      </c>
      <c r="L317" s="53">
        <f t="shared" si="53"/>
        <v>0.5717884130982368</v>
      </c>
      <c r="M317" s="53">
        <f t="shared" si="54"/>
        <v>0.4282115869017632</v>
      </c>
      <c r="N317" s="54">
        <v>100</v>
      </c>
      <c r="O317" s="54">
        <f t="shared" si="55"/>
        <v>41.176470588235297</v>
      </c>
      <c r="P317" s="54">
        <f t="shared" si="56"/>
        <v>55.947136563876647</v>
      </c>
      <c r="Q317" s="54">
        <f t="shared" si="57"/>
        <v>44.052863436123346</v>
      </c>
      <c r="R317" s="54">
        <f t="shared" si="58"/>
        <v>58.82352941176471</v>
      </c>
      <c r="S317" s="55">
        <f t="shared" si="59"/>
        <v>-2.8763928478880487</v>
      </c>
      <c r="T317" s="55">
        <f t="shared" si="60"/>
        <v>-2.8763928478880629</v>
      </c>
      <c r="U317" t="s">
        <v>94</v>
      </c>
      <c r="V317" t="s">
        <v>53</v>
      </c>
      <c r="W317" t="s">
        <v>441</v>
      </c>
      <c r="X317" t="s">
        <v>528</v>
      </c>
      <c r="Y317" s="66"/>
    </row>
    <row r="318" spans="1:25" ht="15" x14ac:dyDescent="0.25">
      <c r="A318">
        <v>1.72</v>
      </c>
      <c r="B318">
        <v>2.23</v>
      </c>
      <c r="C318" s="43">
        <f t="shared" si="52"/>
        <v>2.982584211075201E-2</v>
      </c>
      <c r="D318" s="44">
        <f>IF(OR($A318="",$B318=""),"",A318*'MPTO_working_2-way'!$G317)</f>
        <v>1.7713004484304935</v>
      </c>
      <c r="E318" s="46">
        <f>IF(OR($A318="",$B318=""),"",B318*'MPTO_working_2-way'!$G317)</f>
        <v>2.2965116279069768</v>
      </c>
      <c r="F318" s="44">
        <f>IF(OR($A318="",$B318=""),"",'MPTO_working_2-way'!D317)</f>
        <v>1.7652798232695142</v>
      </c>
      <c r="G318" s="46">
        <f>IF(OR($A318="",$B318=""),"",'MPTO_working_2-way'!E317)</f>
        <v>2.3067115708443593</v>
      </c>
      <c r="H318" s="44">
        <f>IF(OR($A318="",$B318=""),"",'OddsRatio_working_2-way'!M317)</f>
        <v>1.7650920556760061</v>
      </c>
      <c r="I318" s="44">
        <f>IF(OR($A318="",$B318=""),"",'OddsRatio_working_2-way'!N317)</f>
        <v>2.3070322617798436</v>
      </c>
      <c r="J318" s="44">
        <f>IF('Log_working_2-way'!$D317="","",A318^('Log_working_2-way'!$D317))</f>
        <v>1.7623660397486636</v>
      </c>
      <c r="K318" s="46">
        <f>IF('Log_working_2-way'!$D317="","",B318^('Log_working_2-way'!$D317))</f>
        <v>2.3117058576345526</v>
      </c>
      <c r="L318" s="53">
        <f t="shared" si="53"/>
        <v>0.56455696202531636</v>
      </c>
      <c r="M318" s="53">
        <f t="shared" si="54"/>
        <v>0.43544303797468353</v>
      </c>
      <c r="N318" s="54">
        <v>100</v>
      </c>
      <c r="O318" s="54">
        <f t="shared" si="55"/>
        <v>41.860465116279073</v>
      </c>
      <c r="P318" s="54">
        <f t="shared" si="56"/>
        <v>55.156950672645742</v>
      </c>
      <c r="Q318" s="54">
        <f t="shared" si="57"/>
        <v>44.843049327354265</v>
      </c>
      <c r="R318" s="54">
        <f t="shared" si="58"/>
        <v>58.139534883720934</v>
      </c>
      <c r="S318" s="55">
        <f t="shared" si="59"/>
        <v>-2.9825842110751921</v>
      </c>
      <c r="T318" s="55">
        <f t="shared" si="60"/>
        <v>-2.9825842110751921</v>
      </c>
      <c r="U318" t="s">
        <v>143</v>
      </c>
      <c r="V318" t="s">
        <v>142</v>
      </c>
      <c r="W318" t="s">
        <v>441</v>
      </c>
      <c r="X318" t="s">
        <v>528</v>
      </c>
      <c r="Y318" s="66"/>
    </row>
    <row r="319" spans="1:25" ht="15" x14ac:dyDescent="0.25">
      <c r="A319">
        <v>1.66</v>
      </c>
      <c r="B319">
        <v>2.34</v>
      </c>
      <c r="C319" s="43">
        <f t="shared" si="52"/>
        <v>2.9760065904644417E-2</v>
      </c>
      <c r="D319" s="44">
        <f>IF(OR($A319="",$B319=""),"",A319*'MPTO_working_2-way'!$G318)</f>
        <v>1.7094017094017095</v>
      </c>
      <c r="E319" s="46">
        <f>IF(OR($A319="",$B319=""),"",B319*'MPTO_working_2-way'!$G318)</f>
        <v>2.4096385542168677</v>
      </c>
      <c r="F319" s="44">
        <f>IF(OR($A319="",$B319=""),"",'MPTO_working_2-way'!D318)</f>
        <v>1.7020418894049603</v>
      </c>
      <c r="G319" s="46">
        <f>IF(OR($A319="",$B319=""),"",'MPTO_working_2-way'!E318)</f>
        <v>2.4244164274123086</v>
      </c>
      <c r="H319" s="44">
        <f>IF(OR($A319="",$B319=""),"",'OddsRatio_working_2-way'!M318)</f>
        <v>1.7018100265975373</v>
      </c>
      <c r="I319" s="44">
        <f>IF(OR($A319="",$B319=""),"",'OddsRatio_working_2-way'!N318)</f>
        <v>2.4248870236980302</v>
      </c>
      <c r="J319" s="44">
        <f>IF('Log_working_2-way'!$D318="","",A319^('Log_working_2-way'!$D318))</f>
        <v>1.6984752676475883</v>
      </c>
      <c r="K319" s="46">
        <f>IF('Log_working_2-way'!$D318="","",B319^('Log_working_2-way'!$D318))</f>
        <v>2.4316899199135542</v>
      </c>
      <c r="L319" s="53">
        <f t="shared" si="53"/>
        <v>0.58499999999999996</v>
      </c>
      <c r="M319" s="53">
        <f t="shared" si="54"/>
        <v>0.41499999999999998</v>
      </c>
      <c r="N319" s="54">
        <v>100</v>
      </c>
      <c r="O319" s="54">
        <f t="shared" si="55"/>
        <v>39.759036144578317</v>
      </c>
      <c r="P319" s="54">
        <f t="shared" si="56"/>
        <v>57.264957264957268</v>
      </c>
      <c r="Q319" s="54">
        <f t="shared" si="57"/>
        <v>42.73504273504274</v>
      </c>
      <c r="R319" s="54">
        <f t="shared" si="58"/>
        <v>60.24096385542169</v>
      </c>
      <c r="S319" s="55">
        <f t="shared" si="59"/>
        <v>-2.9760065904644222</v>
      </c>
      <c r="T319" s="55">
        <f t="shared" si="60"/>
        <v>-2.9760065904644222</v>
      </c>
      <c r="U319" t="s">
        <v>95</v>
      </c>
      <c r="V319" t="s">
        <v>102</v>
      </c>
      <c r="W319" t="s">
        <v>441</v>
      </c>
      <c r="X319" t="s">
        <v>528</v>
      </c>
      <c r="Y319" s="66"/>
    </row>
    <row r="320" spans="1:25" ht="15" x14ac:dyDescent="0.25">
      <c r="A320">
        <v>1.48</v>
      </c>
      <c r="B320">
        <v>2.81</v>
      </c>
      <c r="C320" s="43">
        <f t="shared" si="52"/>
        <v>3.1547561796672063E-2</v>
      </c>
      <c r="D320" s="44">
        <f>IF(OR($A320="",$B320=""),"",A320*'MPTO_working_2-way'!$G319)</f>
        <v>1.5266903914590746</v>
      </c>
      <c r="E320" s="46">
        <f>IF(OR($A320="",$B320=""),"",B320*'MPTO_working_2-way'!$G319)</f>
        <v>2.8986486486486487</v>
      </c>
      <c r="F320" s="44">
        <f>IF(OR($A320="",$B320=""),"",'MPTO_working_2-way'!D319)</f>
        <v>1.5153767672350968</v>
      </c>
      <c r="G320" s="46">
        <f>IF(OR($A320="",$B320=""),"",'MPTO_working_2-way'!E319)</f>
        <v>2.9403280542986421</v>
      </c>
      <c r="H320" s="44">
        <f>IF(OR($A320="",$B320=""),"",'OddsRatio_working_2-way'!M319)</f>
        <v>1.5149692905074492</v>
      </c>
      <c r="I320" s="44">
        <f>IF(OR($A320="",$B320=""),"",'OddsRatio_working_2-way'!N319)</f>
        <v>2.9418633662885068</v>
      </c>
      <c r="J320" s="44">
        <f>IF('Log_working_2-way'!$D319="","",A320^('Log_working_2-way'!$D319))</f>
        <v>1.5097975981429002</v>
      </c>
      <c r="K320" s="46">
        <f>IF('Log_working_2-way'!$D319="","",B320^('Log_working_2-way'!$D319))</f>
        <v>2.9615627920623484</v>
      </c>
      <c r="L320" s="53">
        <f t="shared" si="53"/>
        <v>0.65501165501165504</v>
      </c>
      <c r="M320" s="53">
        <f t="shared" si="54"/>
        <v>0.34498834498834496</v>
      </c>
      <c r="N320" s="54">
        <v>100</v>
      </c>
      <c r="O320" s="54">
        <f t="shared" si="55"/>
        <v>32.432432432432435</v>
      </c>
      <c r="P320" s="54">
        <f t="shared" si="56"/>
        <v>64.412811387900362</v>
      </c>
      <c r="Q320" s="54">
        <f t="shared" si="57"/>
        <v>35.587188612099645</v>
      </c>
      <c r="R320" s="54">
        <f t="shared" si="58"/>
        <v>67.567567567567565</v>
      </c>
      <c r="S320" s="55">
        <f t="shared" si="59"/>
        <v>-3.1547561796672099</v>
      </c>
      <c r="T320" s="55">
        <f t="shared" si="60"/>
        <v>-3.1547561796672028</v>
      </c>
      <c r="U320" t="s">
        <v>98</v>
      </c>
      <c r="V320" t="s">
        <v>100</v>
      </c>
      <c r="W320" t="s">
        <v>441</v>
      </c>
      <c r="X320" t="s">
        <v>528</v>
      </c>
      <c r="Y320" s="66"/>
    </row>
    <row r="321" spans="1:25" s="50" customFormat="1" ht="15" x14ac:dyDescent="0.25">
      <c r="A321">
        <v>1.99</v>
      </c>
      <c r="B321">
        <v>1.9</v>
      </c>
      <c r="C321" s="43">
        <f t="shared" si="52"/>
        <v>2.8828352287754377E-2</v>
      </c>
      <c r="D321" s="44">
        <f>IF(OR($A321="",$B321=""),"",A321*'MPTO_working_2-way'!$G320)</f>
        <v>2.0473684210526311</v>
      </c>
      <c r="E321" s="46">
        <f>IF(OR($A321="",$B321=""),"",B321*'MPTO_working_2-way'!$G320)</f>
        <v>1.9547738693467331</v>
      </c>
      <c r="F321" s="44">
        <f>IF(OR($A321="",$B321=""),"",'MPTO_working_2-way'!D320)</f>
        <v>2.0487672717420748</v>
      </c>
      <c r="G321" s="46">
        <f>IF(OR($A321="",$B321=""),"",'MPTO_working_2-way'!E320)</f>
        <v>1.9535003874967702</v>
      </c>
      <c r="H321" s="44">
        <f>IF(OR($A321="",$B321=""),"",'OddsRatio_working_2-way'!M320)</f>
        <v>2.0488088481701512</v>
      </c>
      <c r="I321" s="44">
        <f>IF(OR($A321="",$B321=""),"",'OddsRatio_working_2-way'!N320)</f>
        <v>1.9534625892455926</v>
      </c>
      <c r="J321" s="44">
        <f>IF('Log_working_2-way'!$D320="","",A321^('Log_working_2-way'!$D320))</f>
        <v>2.0494438264048878</v>
      </c>
      <c r="K321" s="46">
        <f>IF('Log_working_2-way'!$D320="","",B321^('Log_working_2-way'!$D320))</f>
        <v>1.9528856855785393</v>
      </c>
      <c r="L321" s="53">
        <f t="shared" si="53"/>
        <v>0.48843187660668391</v>
      </c>
      <c r="M321" s="53">
        <f t="shared" si="54"/>
        <v>0.51156812339331637</v>
      </c>
      <c r="N321" s="54">
        <v>100</v>
      </c>
      <c r="O321" s="54">
        <f t="shared" si="55"/>
        <v>49.748743718592962</v>
      </c>
      <c r="P321" s="54">
        <f t="shared" si="56"/>
        <v>47.368421052631575</v>
      </c>
      <c r="Q321" s="54">
        <f t="shared" si="57"/>
        <v>52.631578947368418</v>
      </c>
      <c r="R321" s="54">
        <f t="shared" si="58"/>
        <v>50.251256281407031</v>
      </c>
      <c r="S321" s="55">
        <f t="shared" si="59"/>
        <v>-2.8828352287754555</v>
      </c>
      <c r="T321" s="55">
        <f t="shared" si="60"/>
        <v>-2.8828352287754555</v>
      </c>
      <c r="U321" t="s">
        <v>425</v>
      </c>
      <c r="V321" t="s">
        <v>356</v>
      </c>
      <c r="W321" t="s">
        <v>448</v>
      </c>
      <c r="X321" t="s">
        <v>528</v>
      </c>
      <c r="Y321" s="66"/>
    </row>
    <row r="322" spans="1:25" ht="15" x14ac:dyDescent="0.25">
      <c r="A322">
        <v>1.47</v>
      </c>
      <c r="B322">
        <v>2.8</v>
      </c>
      <c r="C322" s="43">
        <f t="shared" si="52"/>
        <v>3.7414965986394488E-2</v>
      </c>
      <c r="D322" s="44">
        <f>IF(OR($A322="",$B322=""),"",A322*'MPTO_working_2-way'!$G321)</f>
        <v>1.5249999999999999</v>
      </c>
      <c r="E322" s="46">
        <f>IF(OR($A322="",$B322=""),"",B322*'MPTO_working_2-way'!$G321)</f>
        <v>2.9047619047619042</v>
      </c>
      <c r="F322" s="44">
        <f>IF(OR($A322="",$B322=""),"",'MPTO_working_2-way'!D321)</f>
        <v>1.511568123393316</v>
      </c>
      <c r="G322" s="46">
        <f>IF(OR($A322="",$B322=""),"",'MPTO_working_2-way'!E321)</f>
        <v>2.9547738693467331</v>
      </c>
      <c r="H322" s="44">
        <f>IF(OR($A322="",$B322=""),"",'OddsRatio_working_2-way'!M321)</f>
        <v>1.5109903238918627</v>
      </c>
      <c r="I322" s="44">
        <f>IF(OR($A322="",$B322=""),"",'OddsRatio_working_2-way'!N321)</f>
        <v>2.9569842191603266</v>
      </c>
      <c r="J322" s="44">
        <f>IF('Log_working_2-way'!$D321="","",A322^('Log_working_2-way'!$D321))</f>
        <v>1.5048333483880685</v>
      </c>
      <c r="K322" s="46">
        <f>IF('Log_working_2-way'!$D321="","",B322^('Log_working_2-way'!$D321))</f>
        <v>2.9808517071870684</v>
      </c>
      <c r="L322" s="53">
        <f t="shared" si="53"/>
        <v>0.65573770491803285</v>
      </c>
      <c r="M322" s="53">
        <f t="shared" si="54"/>
        <v>0.34426229508196726</v>
      </c>
      <c r="N322" s="54">
        <v>100</v>
      </c>
      <c r="O322" s="54">
        <f t="shared" si="55"/>
        <v>31.972789115646258</v>
      </c>
      <c r="P322" s="54">
        <f t="shared" si="56"/>
        <v>64.285714285714292</v>
      </c>
      <c r="Q322" s="54">
        <f t="shared" si="57"/>
        <v>35.714285714285715</v>
      </c>
      <c r="R322" s="54">
        <f t="shared" si="58"/>
        <v>68.027210884353735</v>
      </c>
      <c r="S322" s="55">
        <f t="shared" si="59"/>
        <v>-3.7414965986394577</v>
      </c>
      <c r="T322" s="55">
        <f t="shared" si="60"/>
        <v>-3.7414965986394435</v>
      </c>
      <c r="U322" t="s">
        <v>427</v>
      </c>
      <c r="V322" t="s">
        <v>426</v>
      </c>
      <c r="W322" t="s">
        <v>448</v>
      </c>
      <c r="X322" t="s">
        <v>528</v>
      </c>
      <c r="Y322" s="66"/>
    </row>
    <row r="323" spans="1:25" ht="15" x14ac:dyDescent="0.25">
      <c r="A323">
        <v>1.77</v>
      </c>
      <c r="B323">
        <v>2.13</v>
      </c>
      <c r="C323" s="43">
        <f t="shared" ref="C323:C356" si="61">IF(OR($A323="",$B323=""),"",(1/A323)+(1/B323)-1)</f>
        <v>3.4455319487546765E-2</v>
      </c>
      <c r="D323" s="44">
        <f>IF(OR($A323="",$B323=""),"",A323*'MPTO_working_2-way'!$G322)</f>
        <v>1.8309859154929577</v>
      </c>
      <c r="E323" s="46">
        <f>IF(OR($A323="",$B323=""),"",B323*'MPTO_working_2-way'!$G322)</f>
        <v>2.2033898305084745</v>
      </c>
      <c r="F323" s="44">
        <f>IF(OR($A323="",$B323=""),"",'MPTO_working_2-way'!D322)</f>
        <v>1.8256700806275876</v>
      </c>
      <c r="G323" s="46">
        <f>IF(OR($A323="",$B323=""),"",'MPTO_working_2-way'!E322)</f>
        <v>2.2111375032990233</v>
      </c>
      <c r="H323" s="44">
        <f>IF(OR($A323="",$B323=""),"",'OddsRatio_working_2-way'!M322)</f>
        <v>1.8254792118542653</v>
      </c>
      <c r="I323" s="44">
        <f>IF(OR($A323="",$B323=""),"",'OddsRatio_working_2-way'!N322)</f>
        <v>2.2114175446692466</v>
      </c>
      <c r="J323" s="44">
        <f>IF('Log_working_2-way'!$D322="","",A323^('Log_working_2-way'!$D322))</f>
        <v>1.8230645208160881</v>
      </c>
      <c r="K323" s="46">
        <f>IF('Log_working_2-way'!$D322="","",B323^('Log_working_2-way'!$D322))</f>
        <v>2.2149715784230573</v>
      </c>
      <c r="L323" s="53">
        <f t="shared" si="53"/>
        <v>0.5461538461538461</v>
      </c>
      <c r="M323" s="53">
        <f t="shared" si="54"/>
        <v>0.45384615384615384</v>
      </c>
      <c r="N323" s="54">
        <v>100</v>
      </c>
      <c r="O323" s="54">
        <f t="shared" si="55"/>
        <v>43.502824858757066</v>
      </c>
      <c r="P323" s="54">
        <f t="shared" si="56"/>
        <v>53.051643192488264</v>
      </c>
      <c r="Q323" s="54">
        <f t="shared" si="57"/>
        <v>46.948356807511736</v>
      </c>
      <c r="R323" s="54">
        <f t="shared" si="58"/>
        <v>56.497175141242941</v>
      </c>
      <c r="S323" s="55">
        <f t="shared" si="59"/>
        <v>-3.4455319487546703</v>
      </c>
      <c r="T323" s="55">
        <f t="shared" si="60"/>
        <v>-3.4455319487546774</v>
      </c>
      <c r="U323" t="s">
        <v>428</v>
      </c>
      <c r="V323" t="s">
        <v>360</v>
      </c>
      <c r="W323" t="s">
        <v>448</v>
      </c>
      <c r="X323" t="s">
        <v>528</v>
      </c>
      <c r="Y323" s="66"/>
    </row>
    <row r="324" spans="1:25" ht="15" x14ac:dyDescent="0.25">
      <c r="A324">
        <v>1.72</v>
      </c>
      <c r="B324">
        <v>2.21</v>
      </c>
      <c r="C324" s="43">
        <f t="shared" si="61"/>
        <v>3.3884036620014824E-2</v>
      </c>
      <c r="D324" s="44">
        <f>IF(OR($A324="",$B324=""),"",A324*'MPTO_working_2-way'!$G323)</f>
        <v>1.7782805429864255</v>
      </c>
      <c r="E324" s="46">
        <f>IF(OR($A324="",$B324=""),"",B324*'MPTO_working_2-way'!$G323)</f>
        <v>2.2848837209302326</v>
      </c>
      <c r="F324" s="44">
        <f>IF(OR($A324="",$B324=""),"",'MPTO_working_2-way'!D323)</f>
        <v>1.7716256524981358</v>
      </c>
      <c r="G324" s="46">
        <f>IF(OR($A324="",$B324=""),"",'MPTO_working_2-way'!E323)</f>
        <v>2.2959652089876781</v>
      </c>
      <c r="H324" s="44">
        <f>IF(OR($A324="",$B324=""),"",'OddsRatio_working_2-way'!M323)</f>
        <v>1.7713892158398703</v>
      </c>
      <c r="I324" s="44">
        <f>IF(OR($A324="",$B324=""),"",'OddsRatio_working_2-way'!N323)</f>
        <v>2.2963624321753371</v>
      </c>
      <c r="J324" s="44">
        <f>IF('Log_working_2-way'!$D323="","",A324^('Log_working_2-way'!$D323))</f>
        <v>1.7683679149287428</v>
      </c>
      <c r="K324" s="46">
        <f>IF('Log_working_2-way'!$D323="","",B324^('Log_working_2-way'!$D323))</f>
        <v>2.3014598613122459</v>
      </c>
      <c r="L324" s="53">
        <f t="shared" si="53"/>
        <v>0.56234096692111957</v>
      </c>
      <c r="M324" s="53">
        <f t="shared" si="54"/>
        <v>0.43765903307888038</v>
      </c>
      <c r="N324" s="54">
        <v>100</v>
      </c>
      <c r="O324" s="54">
        <f t="shared" si="55"/>
        <v>41.860465116279073</v>
      </c>
      <c r="P324" s="54">
        <f t="shared" si="56"/>
        <v>54.751131221719454</v>
      </c>
      <c r="Q324" s="54">
        <f t="shared" si="57"/>
        <v>45.248868778280546</v>
      </c>
      <c r="R324" s="54">
        <f t="shared" si="58"/>
        <v>58.139534883720934</v>
      </c>
      <c r="S324" s="55">
        <f t="shared" si="59"/>
        <v>-3.3884036620014726</v>
      </c>
      <c r="T324" s="55">
        <f t="shared" si="60"/>
        <v>-3.3884036620014797</v>
      </c>
      <c r="U324" t="s">
        <v>422</v>
      </c>
      <c r="V324" t="s">
        <v>362</v>
      </c>
      <c r="W324" t="s">
        <v>448</v>
      </c>
      <c r="X324" t="s">
        <v>528</v>
      </c>
      <c r="Y324" s="66"/>
    </row>
    <row r="325" spans="1:25" ht="15" x14ac:dyDescent="0.25">
      <c r="A325">
        <v>1.68</v>
      </c>
      <c r="B325">
        <v>2.27</v>
      </c>
      <c r="C325" s="43">
        <f t="shared" si="61"/>
        <v>3.5766729599328695E-2</v>
      </c>
      <c r="D325" s="44">
        <f>IF(OR($A325="",$B325=""),"",A325*'MPTO_working_2-way'!$G324)</f>
        <v>1.7400881057268722</v>
      </c>
      <c r="E325" s="46">
        <f>IF(OR($A325="",$B325=""),"",B325*'MPTO_working_2-way'!$G324)</f>
        <v>2.3511904761904763</v>
      </c>
      <c r="F325" s="44">
        <f>IF(OR($A325="",$B325=""),"",'MPTO_working_2-way'!D324)</f>
        <v>1.7320374239258789</v>
      </c>
      <c r="G325" s="46">
        <f>IF(OR($A325="",$B325=""),"",'MPTO_working_2-way'!E324)</f>
        <v>2.3660503784588656</v>
      </c>
      <c r="H325" s="44">
        <f>IF(OR($A325="",$B325=""),"",'OddsRatio_working_2-way'!M324)</f>
        <v>1.7317329231804059</v>
      </c>
      <c r="I325" s="44">
        <f>IF(OR($A325="",$B325=""),"",'OddsRatio_working_2-way'!N324)</f>
        <v>2.3666188418222287</v>
      </c>
      <c r="J325" s="44">
        <f>IF('Log_working_2-way'!$D324="","",A325^('Log_working_2-way'!$D324))</f>
        <v>1.72807279838637</v>
      </c>
      <c r="K325" s="46">
        <f>IF('Log_working_2-way'!$D324="","",B325^('Log_working_2-way'!$D324))</f>
        <v>2.37348902776783</v>
      </c>
      <c r="L325" s="53">
        <f t="shared" si="53"/>
        <v>0.57468354430379742</v>
      </c>
      <c r="M325" s="53">
        <f t="shared" si="54"/>
        <v>0.42531645569620252</v>
      </c>
      <c r="N325" s="54">
        <v>100</v>
      </c>
      <c r="O325" s="54">
        <f t="shared" si="55"/>
        <v>40.476190476190474</v>
      </c>
      <c r="P325" s="54">
        <f t="shared" si="56"/>
        <v>55.947136563876647</v>
      </c>
      <c r="Q325" s="54">
        <f t="shared" si="57"/>
        <v>44.052863436123346</v>
      </c>
      <c r="R325" s="54">
        <f t="shared" si="58"/>
        <v>59.523809523809526</v>
      </c>
      <c r="S325" s="55">
        <f t="shared" si="59"/>
        <v>-3.5766729599328713</v>
      </c>
      <c r="T325" s="55">
        <f t="shared" si="60"/>
        <v>-3.5766729599328784</v>
      </c>
      <c r="U325" t="s">
        <v>420</v>
      </c>
      <c r="V325" t="s">
        <v>358</v>
      </c>
      <c r="W325" t="s">
        <v>448</v>
      </c>
      <c r="X325" t="s">
        <v>528</v>
      </c>
      <c r="Y325" s="66"/>
    </row>
    <row r="326" spans="1:25" ht="15" x14ac:dyDescent="0.25">
      <c r="A326">
        <v>2.4500000000000002</v>
      </c>
      <c r="B326">
        <v>1.59</v>
      </c>
      <c r="C326" s="43">
        <f t="shared" si="61"/>
        <v>3.7094082916185211E-2</v>
      </c>
      <c r="D326" s="44">
        <f>IF(OR($A326="",$B326=""),"",A326*'MPTO_working_2-way'!$G325)</f>
        <v>2.540880503144654</v>
      </c>
      <c r="E326" s="46">
        <f>IF(OR($A326="",$B326=""),"",B326*'MPTO_working_2-way'!$G325)</f>
        <v>1.6489795918367345</v>
      </c>
      <c r="F326" s="44">
        <f>IF(OR($A326="",$B326=""),"",'MPTO_working_2-way'!D325)</f>
        <v>2.5666282325811234</v>
      </c>
      <c r="G326" s="46">
        <f>IF(OR($A326="",$B326=""),"",'MPTO_working_2-way'!E325)</f>
        <v>1.6383135317001365</v>
      </c>
      <c r="H326" s="44">
        <f>IF(OR($A326="",$B326=""),"",'OddsRatio_working_2-way'!M325)</f>
        <v>2.5676820846855613</v>
      </c>
      <c r="I326" s="44">
        <f>IF(OR($A326="",$B326=""),"",'OddsRatio_working_2-way'!N325)</f>
        <v>1.6378844344582628</v>
      </c>
      <c r="J326" s="44">
        <f>IF('Log_working_2-way'!$D325="","",A326^('Log_working_2-way'!$D325))</f>
        <v>2.5797187686790384</v>
      </c>
      <c r="K326" s="46">
        <f>IF('Log_working_2-way'!$D325="","",B326^('Log_working_2-way'!$D325))</f>
        <v>1.6330240672116592</v>
      </c>
      <c r="L326" s="53">
        <f t="shared" si="53"/>
        <v>0.39356435643564358</v>
      </c>
      <c r="M326" s="53">
        <f t="shared" si="54"/>
        <v>0.60643564356435653</v>
      </c>
      <c r="N326" s="54">
        <v>100</v>
      </c>
      <c r="O326" s="54">
        <f t="shared" si="55"/>
        <v>59.183673469387763</v>
      </c>
      <c r="P326" s="54">
        <f t="shared" si="56"/>
        <v>37.106918238993707</v>
      </c>
      <c r="Q326" s="54">
        <f t="shared" si="57"/>
        <v>62.893081761006286</v>
      </c>
      <c r="R326" s="54">
        <f t="shared" si="58"/>
        <v>40.816326530612237</v>
      </c>
      <c r="S326" s="55">
        <f t="shared" si="59"/>
        <v>-3.7094082916185229</v>
      </c>
      <c r="T326" s="55">
        <f t="shared" si="60"/>
        <v>-3.70940829161853</v>
      </c>
      <c r="U326" t="s">
        <v>106</v>
      </c>
      <c r="V326" t="s">
        <v>107</v>
      </c>
      <c r="W326" t="s">
        <v>435</v>
      </c>
      <c r="X326" t="s">
        <v>528</v>
      </c>
      <c r="Y326" s="66"/>
    </row>
    <row r="327" spans="1:25" ht="15" x14ac:dyDescent="0.25">
      <c r="A327">
        <v>2.4</v>
      </c>
      <c r="B327">
        <v>1.61</v>
      </c>
      <c r="C327" s="43">
        <f t="shared" si="61"/>
        <v>3.7784679089026829E-2</v>
      </c>
      <c r="D327" s="44">
        <f>IF(OR($A327="",$B327=""),"",A327*'MPTO_working_2-way'!$G326)</f>
        <v>2.4906832298136643</v>
      </c>
      <c r="E327" s="46">
        <f>IF(OR($A327="",$B327=""),"",B327*'MPTO_working_2-way'!$G326)</f>
        <v>1.6708333333333334</v>
      </c>
      <c r="F327" s="44">
        <f>IF(OR($A327="",$B327=""),"",'MPTO_working_2-way'!D326)</f>
        <v>2.5139882888744305</v>
      </c>
      <c r="G327" s="46">
        <f>IF(OR($A327="",$B327=""),"",'MPTO_working_2-way'!E326)</f>
        <v>1.6605070906746886</v>
      </c>
      <c r="H327" s="44">
        <f>IF(OR($A327="",$B327=""),"",'OddsRatio_working_2-way'!M326)</f>
        <v>2.5149527937243179</v>
      </c>
      <c r="I327" s="44">
        <f>IF(OR($A327="",$B327=""),"",'OddsRatio_working_2-way'!N326)</f>
        <v>1.660086574408453</v>
      </c>
      <c r="J327" s="44">
        <f>IF('Log_working_2-way'!$D326="","",A327^('Log_working_2-way'!$D326))</f>
        <v>2.5258285211487945</v>
      </c>
      <c r="K327" s="46">
        <f>IF('Log_working_2-way'!$D326="","",B327^('Log_working_2-way'!$D326))</f>
        <v>1.6553816409506441</v>
      </c>
      <c r="L327" s="53">
        <f t="shared" si="53"/>
        <v>0.40149625935162098</v>
      </c>
      <c r="M327" s="53">
        <f t="shared" si="54"/>
        <v>0.59850374064837908</v>
      </c>
      <c r="N327" s="54">
        <v>100</v>
      </c>
      <c r="O327" s="54">
        <f t="shared" si="55"/>
        <v>58.333333333333336</v>
      </c>
      <c r="P327" s="54">
        <f t="shared" si="56"/>
        <v>37.888198757763973</v>
      </c>
      <c r="Q327" s="54">
        <f t="shared" si="57"/>
        <v>62.11180124223602</v>
      </c>
      <c r="R327" s="54">
        <f t="shared" si="58"/>
        <v>41.666666666666671</v>
      </c>
      <c r="S327" s="55">
        <f t="shared" si="59"/>
        <v>-3.7784679089026838</v>
      </c>
      <c r="T327" s="55">
        <f t="shared" si="60"/>
        <v>-3.778467908902698</v>
      </c>
      <c r="U327" t="s">
        <v>144</v>
      </c>
      <c r="V327" t="s">
        <v>174</v>
      </c>
      <c r="W327" t="s">
        <v>435</v>
      </c>
      <c r="X327" t="s">
        <v>528</v>
      </c>
      <c r="Y327" s="66"/>
    </row>
    <row r="328" spans="1:25" ht="15" x14ac:dyDescent="0.25">
      <c r="A328">
        <v>2.19</v>
      </c>
      <c r="B328">
        <v>1.71</v>
      </c>
      <c r="C328" s="43">
        <f t="shared" si="61"/>
        <v>4.1416326203636888E-2</v>
      </c>
      <c r="D328" s="44">
        <f>IF(OR($A328="",$B328=""),"",A328*'MPTO_working_2-way'!$G327)</f>
        <v>2.2807017543859649</v>
      </c>
      <c r="E328" s="46">
        <f>IF(OR($A328="",$B328=""),"",B328*'MPTO_working_2-way'!$G327)</f>
        <v>1.780821917808219</v>
      </c>
      <c r="F328" s="44">
        <f>IF(OR($A328="",$B328=""),"",'MPTO_working_2-way'!D327)</f>
        <v>2.2940365707984927</v>
      </c>
      <c r="G328" s="46">
        <f>IF(OR($A328="",$B328=""),"",'MPTO_working_2-way'!E327)</f>
        <v>1.7727756869985087</v>
      </c>
      <c r="H328" s="44">
        <f>IF(OR($A328="",$B328=""),"",'OddsRatio_working_2-way'!M327)</f>
        <v>2.2946259452166746</v>
      </c>
      <c r="I328" s="44">
        <f>IF(OR($A328="",$B328=""),"",'OddsRatio_working_2-way'!N327)</f>
        <v>1.7724238832805375</v>
      </c>
      <c r="J328" s="44">
        <f>IF('Log_working_2-way'!$D327="","",A328^('Log_working_2-way'!$D327))</f>
        <v>2.300809210627615</v>
      </c>
      <c r="K328" s="46">
        <f>IF('Log_working_2-way'!$D327="","",B328^('Log_working_2-way'!$D327))</f>
        <v>1.7687522442412873</v>
      </c>
      <c r="L328" s="53">
        <f t="shared" si="53"/>
        <v>0.43846153846153846</v>
      </c>
      <c r="M328" s="53">
        <f t="shared" si="54"/>
        <v>0.56153846153846165</v>
      </c>
      <c r="N328" s="54">
        <v>100</v>
      </c>
      <c r="O328" s="54">
        <f t="shared" si="55"/>
        <v>54.337899543379002</v>
      </c>
      <c r="P328" s="54">
        <f t="shared" si="56"/>
        <v>41.520467836257311</v>
      </c>
      <c r="Q328" s="54">
        <f t="shared" si="57"/>
        <v>58.479532163742689</v>
      </c>
      <c r="R328" s="54">
        <f t="shared" si="58"/>
        <v>45.662100456621005</v>
      </c>
      <c r="S328" s="55">
        <f t="shared" si="59"/>
        <v>-4.1416326203636871</v>
      </c>
      <c r="T328" s="55">
        <f t="shared" si="60"/>
        <v>-4.1416326203636942</v>
      </c>
      <c r="U328" t="s">
        <v>175</v>
      </c>
      <c r="V328" t="s">
        <v>172</v>
      </c>
      <c r="W328" t="s">
        <v>435</v>
      </c>
      <c r="X328" t="s">
        <v>528</v>
      </c>
      <c r="Y328" s="66"/>
    </row>
    <row r="329" spans="1:25" ht="15" x14ac:dyDescent="0.25">
      <c r="A329">
        <v>2.95</v>
      </c>
      <c r="B329">
        <v>1.44</v>
      </c>
      <c r="C329" s="43">
        <f t="shared" si="61"/>
        <v>3.3427495291902032E-2</v>
      </c>
      <c r="D329" s="44">
        <f>IF(OR($A329="",$B329=""),"",A329*'MPTO_working_2-way'!$G328)</f>
        <v>3.0486111111111112</v>
      </c>
      <c r="E329" s="46">
        <f>IF(OR($A329="",$B329=""),"",B329*'MPTO_working_2-way'!$G328)</f>
        <v>1.4881355932203388</v>
      </c>
      <c r="F329" s="44">
        <f>IF(OR($A329="",$B329=""),"",'MPTO_working_2-way'!D328)</f>
        <v>3.1029948867786707</v>
      </c>
      <c r="G329" s="46">
        <f>IF(OR($A329="",$B329=""),"",'MPTO_working_2-way'!E328)</f>
        <v>1.4755123306703715</v>
      </c>
      <c r="H329" s="44">
        <f>IF(OR($A329="",$B329=""),"",'OddsRatio_working_2-way'!M328)</f>
        <v>3.105188395801711</v>
      </c>
      <c r="I329" s="44">
        <f>IF(OR($A329="",$B329=""),"",'OddsRatio_working_2-way'!N328)</f>
        <v>1.4750168687962832</v>
      </c>
      <c r="J329" s="44">
        <f>IF('Log_working_2-way'!$D328="","",A329^('Log_working_2-way'!$D328))</f>
        <v>3.1311802950499352</v>
      </c>
      <c r="K329" s="46">
        <f>IF('Log_working_2-way'!$D328="","",B329^('Log_working_2-way'!$D328))</f>
        <v>1.4692235576325354</v>
      </c>
      <c r="L329" s="53">
        <f t="shared" si="53"/>
        <v>0.32801822323462415</v>
      </c>
      <c r="M329" s="53">
        <f t="shared" si="54"/>
        <v>0.67198177676537596</v>
      </c>
      <c r="N329" s="54">
        <v>100</v>
      </c>
      <c r="O329" s="54">
        <f t="shared" si="55"/>
        <v>66.101694915254228</v>
      </c>
      <c r="P329" s="54">
        <f t="shared" si="56"/>
        <v>30.555555555555554</v>
      </c>
      <c r="Q329" s="54">
        <f t="shared" si="57"/>
        <v>69.444444444444443</v>
      </c>
      <c r="R329" s="54">
        <f t="shared" si="58"/>
        <v>33.898305084745758</v>
      </c>
      <c r="S329" s="55">
        <f t="shared" si="59"/>
        <v>-3.3427495291902147</v>
      </c>
      <c r="T329" s="55">
        <f t="shared" si="60"/>
        <v>-3.3427495291902041</v>
      </c>
      <c r="U329" t="s">
        <v>120</v>
      </c>
      <c r="V329" t="s">
        <v>112</v>
      </c>
      <c r="W329" t="s">
        <v>436</v>
      </c>
      <c r="X329" t="s">
        <v>528</v>
      </c>
      <c r="Y329" s="66"/>
    </row>
    <row r="330" spans="1:25" ht="15" x14ac:dyDescent="0.25">
      <c r="A330">
        <v>1.55</v>
      </c>
      <c r="B330">
        <v>2.62</v>
      </c>
      <c r="C330" s="43">
        <f t="shared" si="61"/>
        <v>2.6840679635557585E-2</v>
      </c>
      <c r="D330" s="44">
        <f>IF(OR($A330="",$B330=""),"",A330*'MPTO_working_2-way'!$G329)</f>
        <v>1.5916030534351142</v>
      </c>
      <c r="E330" s="46">
        <f>IF(OR($A330="",$B330=""),"",B330*'MPTO_working_2-way'!$G329)</f>
        <v>2.6903225806451609</v>
      </c>
      <c r="F330" s="44">
        <f>IF(OR($A330="",$B330=""),"",'MPTO_working_2-way'!D329)</f>
        <v>1.5829273046189825</v>
      </c>
      <c r="G330" s="46">
        <f>IF(OR($A330="",$B330=""),"",'MPTO_working_2-way'!E329)</f>
        <v>2.7154797726512867</v>
      </c>
      <c r="H330" s="44">
        <f>IF(OR($A330="",$B330=""),"",'OddsRatio_working_2-way'!M329)</f>
        <v>1.5826715823167508</v>
      </c>
      <c r="I330" s="44">
        <f>IF(OR($A330="",$B330=""),"",'OddsRatio_working_2-way'!N329)</f>
        <v>2.7162326606420657</v>
      </c>
      <c r="J330" s="44">
        <f>IF('Log_working_2-way'!$D329="","",A330^('Log_working_2-way'!$D329))</f>
        <v>1.5787308977101364</v>
      </c>
      <c r="K330" s="46">
        <f>IF('Log_working_2-way'!$D329="","",B330^('Log_working_2-way'!$D329))</f>
        <v>2.7279188029474084</v>
      </c>
      <c r="L330" s="53">
        <f t="shared" si="53"/>
        <v>0.62829736211031184</v>
      </c>
      <c r="M330" s="53">
        <f t="shared" si="54"/>
        <v>0.37170263788968827</v>
      </c>
      <c r="N330" s="54">
        <v>100</v>
      </c>
      <c r="O330" s="54">
        <f t="shared" si="55"/>
        <v>35.483870967741936</v>
      </c>
      <c r="P330" s="54">
        <f t="shared" si="56"/>
        <v>61.832061068702288</v>
      </c>
      <c r="Q330" s="54">
        <f t="shared" si="57"/>
        <v>38.167938931297705</v>
      </c>
      <c r="R330" s="54">
        <f t="shared" si="58"/>
        <v>64.516129032258064</v>
      </c>
      <c r="S330" s="55">
        <f t="shared" si="59"/>
        <v>-2.6840679635557692</v>
      </c>
      <c r="T330" s="55">
        <f t="shared" si="60"/>
        <v>-2.6840679635557763</v>
      </c>
      <c r="U330" t="s">
        <v>113</v>
      </c>
      <c r="V330" t="s">
        <v>114</v>
      </c>
      <c r="W330" t="s">
        <v>436</v>
      </c>
      <c r="X330" t="s">
        <v>528</v>
      </c>
      <c r="Y330" s="66"/>
    </row>
    <row r="331" spans="1:25" ht="15" x14ac:dyDescent="0.25">
      <c r="A331">
        <v>2.09</v>
      </c>
      <c r="B331">
        <v>1.82</v>
      </c>
      <c r="C331" s="43">
        <f t="shared" si="61"/>
        <v>2.7919448972080652E-2</v>
      </c>
      <c r="D331" s="44">
        <f>IF(OR($A331="",$B331=""),"",A331*'MPTO_working_2-way'!$G330)</f>
        <v>2.1483516483516483</v>
      </c>
      <c r="E331" s="46">
        <f>IF(OR($A331="",$B331=""),"",B331*'MPTO_working_2-way'!$G330)</f>
        <v>1.8708133971291869</v>
      </c>
      <c r="F331" s="44">
        <f>IF(OR($A331="",$B331=""),"",'MPTO_working_2-way'!D330)</f>
        <v>2.152810006225593</v>
      </c>
      <c r="G331" s="46">
        <f>IF(OR($A331="",$B331=""),"",'MPTO_working_2-way'!E330)</f>
        <v>1.8674456281604401</v>
      </c>
      <c r="H331" s="44">
        <f>IF(OR($A331="",$B331=""),"",'OddsRatio_working_2-way'!M330)</f>
        <v>2.1529389804681456</v>
      </c>
      <c r="I331" s="44">
        <f>IF(OR($A331="",$B331=""),"",'OddsRatio_working_2-way'!N330)</f>
        <v>1.8673485908108987</v>
      </c>
      <c r="J331" s="44">
        <f>IF('Log_working_2-way'!$D330="","",A331^('Log_working_2-way'!$D330))</f>
        <v>2.1549669469306498</v>
      </c>
      <c r="K331" s="46">
        <f>IF('Log_working_2-way'!$D330="","",B331^('Log_working_2-way'!$D330))</f>
        <v>1.8658256434588982</v>
      </c>
      <c r="L331" s="53">
        <f t="shared" si="53"/>
        <v>0.46547314578005117</v>
      </c>
      <c r="M331" s="53">
        <f t="shared" si="54"/>
        <v>0.53452685421994872</v>
      </c>
      <c r="N331" s="54">
        <v>100</v>
      </c>
      <c r="O331" s="54">
        <f t="shared" si="55"/>
        <v>52.153110047846894</v>
      </c>
      <c r="P331" s="54">
        <f t="shared" si="56"/>
        <v>45.054945054945051</v>
      </c>
      <c r="Q331" s="54">
        <f t="shared" si="57"/>
        <v>54.945054945054942</v>
      </c>
      <c r="R331" s="54">
        <f t="shared" si="58"/>
        <v>47.846889952153113</v>
      </c>
      <c r="S331" s="55">
        <f t="shared" si="59"/>
        <v>-2.7919448972080474</v>
      </c>
      <c r="T331" s="55">
        <f t="shared" si="60"/>
        <v>-2.7919448972080616</v>
      </c>
      <c r="U331" t="s">
        <v>56</v>
      </c>
      <c r="V331" t="s">
        <v>111</v>
      </c>
      <c r="W331" t="s">
        <v>436</v>
      </c>
      <c r="X331" t="s">
        <v>528</v>
      </c>
      <c r="Y331" s="66"/>
    </row>
    <row r="332" spans="1:25" ht="15" x14ac:dyDescent="0.25">
      <c r="A332">
        <v>1.85</v>
      </c>
      <c r="B332">
        <v>2.0699999999999998</v>
      </c>
      <c r="C332" s="43">
        <f t="shared" si="61"/>
        <v>2.3632327980154022E-2</v>
      </c>
      <c r="D332" s="44">
        <f>IF(OR($A332="",$B332=""),"",A332*'MPTO_working_2-way'!$G331)</f>
        <v>1.893719806763285</v>
      </c>
      <c r="E332" s="46">
        <f>IF(OR($A332="",$B332=""),"",B332*'MPTO_working_2-way'!$G331)</f>
        <v>2.1189189189189186</v>
      </c>
      <c r="F332" s="44">
        <f>IF(OR($A332="",$B332=""),"",'MPTO_working_2-way'!D331)</f>
        <v>1.8913446104457341</v>
      </c>
      <c r="G332" s="46">
        <f>IF(OR($A332="",$B332=""),"",'MPTO_working_2-way'!E331)</f>
        <v>2.1219005402410303</v>
      </c>
      <c r="H332" s="44">
        <f>IF(OR($A332="",$B332=""),"",'OddsRatio_working_2-way'!M331)</f>
        <v>1.8912870039243732</v>
      </c>
      <c r="I332" s="44">
        <f>IF(OR($A332="",$B332=""),"",'OddsRatio_working_2-way'!N331)</f>
        <v>2.1219730519989164</v>
      </c>
      <c r="J332" s="44">
        <f>IF('Log_working_2-way'!$D331="","",A332^('Log_working_2-way'!$D331))</f>
        <v>1.8902161893692622</v>
      </c>
      <c r="K332" s="46">
        <f>IF('Log_working_2-way'!$D331="","",B332^('Log_working_2-way'!$D331))</f>
        <v>2.1233226399853709</v>
      </c>
      <c r="L332" s="53">
        <f t="shared" si="53"/>
        <v>0.52806122448979598</v>
      </c>
      <c r="M332" s="53">
        <f t="shared" si="54"/>
        <v>0.47193877551020413</v>
      </c>
      <c r="N332" s="54">
        <v>100</v>
      </c>
      <c r="O332" s="54">
        <f t="shared" si="55"/>
        <v>45.945945945945937</v>
      </c>
      <c r="P332" s="54">
        <f t="shared" si="56"/>
        <v>51.690821256038639</v>
      </c>
      <c r="Q332" s="54">
        <f t="shared" si="57"/>
        <v>48.309178743961354</v>
      </c>
      <c r="R332" s="54">
        <f t="shared" si="58"/>
        <v>54.054054054054049</v>
      </c>
      <c r="S332" s="55">
        <f t="shared" si="59"/>
        <v>-2.3632327980154173</v>
      </c>
      <c r="T332" s="55">
        <f t="shared" si="60"/>
        <v>-2.3632327980154102</v>
      </c>
      <c r="U332" t="s">
        <v>155</v>
      </c>
      <c r="V332" t="s">
        <v>177</v>
      </c>
      <c r="W332" t="s">
        <v>436</v>
      </c>
      <c r="X332" t="s">
        <v>528</v>
      </c>
      <c r="Y332" s="66"/>
    </row>
    <row r="333" spans="1:25" ht="15" x14ac:dyDescent="0.25">
      <c r="A333">
        <v>2.6</v>
      </c>
      <c r="B333">
        <v>1.55</v>
      </c>
      <c r="C333" s="43">
        <f t="shared" si="61"/>
        <v>2.9776674937965097E-2</v>
      </c>
      <c r="D333" s="44">
        <f>IF(OR($A333="",$B333=""),"",A333*'MPTO_working_2-way'!$G332)</f>
        <v>2.6774193548387095</v>
      </c>
      <c r="E333" s="46">
        <f>IF(OR($A333="",$B333=""),"",B333*'MPTO_working_2-way'!$G332)</f>
        <v>1.596153846153846</v>
      </c>
      <c r="F333" s="44">
        <f>IF(OR($A333="",$B333=""),"",'MPTO_working_2-way'!D332)</f>
        <v>2.7046979865771807</v>
      </c>
      <c r="G333" s="46">
        <f>IF(OR($A333="",$B333=""),"",'MPTO_working_2-way'!E332)</f>
        <v>1.5866141732283463</v>
      </c>
      <c r="H333" s="44">
        <f>IF(OR($A333="",$B333=""),"",'OddsRatio_working_2-way'!M332)</f>
        <v>2.7056057308448831</v>
      </c>
      <c r="I333" s="44">
        <f>IF(OR($A333="",$B333=""),"",'OddsRatio_working_2-way'!N332)</f>
        <v>1.5863019699779282</v>
      </c>
      <c r="J333" s="44">
        <f>IF('Log_working_2-way'!$D332="","",A333^('Log_working_2-way'!$D332))</f>
        <v>2.7183212498277745</v>
      </c>
      <c r="K333" s="46">
        <f>IF('Log_working_2-way'!$D332="","",B333^('Log_working_2-way'!$D332))</f>
        <v>1.5819633552807311</v>
      </c>
      <c r="L333" s="53">
        <f t="shared" si="53"/>
        <v>0.37349397590361449</v>
      </c>
      <c r="M333" s="53">
        <f t="shared" si="54"/>
        <v>0.62650602409638556</v>
      </c>
      <c r="N333" s="54">
        <v>100</v>
      </c>
      <c r="O333" s="54">
        <f t="shared" si="55"/>
        <v>61.538461538461533</v>
      </c>
      <c r="P333" s="54">
        <f t="shared" si="56"/>
        <v>35.483870967741936</v>
      </c>
      <c r="Q333" s="54">
        <f t="shared" si="57"/>
        <v>64.516129032258064</v>
      </c>
      <c r="R333" s="54">
        <f t="shared" si="58"/>
        <v>38.46153846153846</v>
      </c>
      <c r="S333" s="55">
        <f t="shared" si="59"/>
        <v>-2.9776674937965311</v>
      </c>
      <c r="T333" s="55">
        <f t="shared" si="60"/>
        <v>-2.977667493796524</v>
      </c>
      <c r="U333" t="s">
        <v>154</v>
      </c>
      <c r="V333" t="s">
        <v>57</v>
      </c>
      <c r="W333" t="s">
        <v>436</v>
      </c>
      <c r="X333" t="s">
        <v>528</v>
      </c>
      <c r="Y333" s="66"/>
    </row>
    <row r="334" spans="1:25" ht="15" x14ac:dyDescent="0.25">
      <c r="A334">
        <v>2.66</v>
      </c>
      <c r="B334">
        <v>1.51</v>
      </c>
      <c r="C334" s="43">
        <f t="shared" si="61"/>
        <v>3.8191505253199143E-2</v>
      </c>
      <c r="D334" s="44">
        <f>IF(OR($A334="",$B334=""),"",A334*'MPTO_working_2-way'!$G333)</f>
        <v>2.76158940397351</v>
      </c>
      <c r="E334" s="46">
        <f>IF(OR($A334="",$B334=""),"",B334*'MPTO_working_2-way'!$G333)</f>
        <v>1.5676691729323307</v>
      </c>
      <c r="F334" s="44">
        <f>IF(OR($A334="",$B334=""),"",'MPTO_working_2-way'!D333)</f>
        <v>2.802344240563734</v>
      </c>
      <c r="G334" s="46">
        <f>IF(OR($A334="",$B334=""),"",'MPTO_working_2-way'!E333)</f>
        <v>1.5548329655866526</v>
      </c>
      <c r="H334" s="44">
        <f>IF(OR($A334="",$B334=""),"",'OddsRatio_working_2-way'!M333)</f>
        <v>2.8041346847683837</v>
      </c>
      <c r="I334" s="44">
        <f>IF(OR($A334="",$B334=""),"",'OddsRatio_working_2-way'!N333)</f>
        <v>1.5542823429107684</v>
      </c>
      <c r="J334" s="44">
        <f>IF('Log_working_2-way'!$D333="","",A334^('Log_working_2-way'!$D333))</f>
        <v>2.8234489092067649</v>
      </c>
      <c r="K334" s="46">
        <f>IF('Log_working_2-way'!$D333="","",B334^('Log_working_2-way'!$D333))</f>
        <v>1.5484113072488479</v>
      </c>
      <c r="L334" s="53">
        <f t="shared" si="53"/>
        <v>0.36211031175059949</v>
      </c>
      <c r="M334" s="53">
        <f t="shared" si="54"/>
        <v>0.63788968824940051</v>
      </c>
      <c r="N334" s="54">
        <v>100</v>
      </c>
      <c r="O334" s="54">
        <f t="shared" si="55"/>
        <v>62.406015037593981</v>
      </c>
      <c r="P334" s="54">
        <f t="shared" si="56"/>
        <v>33.774834437086092</v>
      </c>
      <c r="Q334" s="54">
        <f t="shared" si="57"/>
        <v>66.225165562913915</v>
      </c>
      <c r="R334" s="54">
        <f t="shared" si="58"/>
        <v>37.593984962406012</v>
      </c>
      <c r="S334" s="55">
        <f t="shared" si="59"/>
        <v>-3.8191505253199338</v>
      </c>
      <c r="T334" s="55">
        <f t="shared" si="60"/>
        <v>-3.8191505253199196</v>
      </c>
      <c r="U334" t="s">
        <v>118</v>
      </c>
      <c r="V334" t="s">
        <v>160</v>
      </c>
      <c r="W334" t="s">
        <v>437</v>
      </c>
      <c r="X334" t="s">
        <v>528</v>
      </c>
      <c r="Y334" s="66"/>
    </row>
    <row r="335" spans="1:25" ht="15" x14ac:dyDescent="0.25">
      <c r="A335">
        <v>2.2799999999999998</v>
      </c>
      <c r="B335">
        <v>1.67</v>
      </c>
      <c r="C335" s="43">
        <f t="shared" si="61"/>
        <v>3.7398886437651102E-2</v>
      </c>
      <c r="D335" s="44">
        <f>IF(OR($A335="",$B335=""),"",A335*'MPTO_working_2-way'!$G334)</f>
        <v>2.3652694610778444</v>
      </c>
      <c r="E335" s="46">
        <f>IF(OR($A335="",$B335=""),"",B335*'MPTO_working_2-way'!$G334)</f>
        <v>1.7324561403508774</v>
      </c>
      <c r="F335" s="44">
        <f>IF(OR($A335="",$B335=""),"",'MPTO_working_2-way'!D334)</f>
        <v>2.3815361521140859</v>
      </c>
      <c r="G335" s="46">
        <f>IF(OR($A335="",$B335=""),"",'MPTO_working_2-way'!E334)</f>
        <v>1.723831944947483</v>
      </c>
      <c r="H335" s="44">
        <f>IF(OR($A335="",$B335=""),"",'OddsRatio_working_2-way'!M334)</f>
        <v>2.382189480930176</v>
      </c>
      <c r="I335" s="44">
        <f>IF(OR($A335="",$B335=""),"",'OddsRatio_working_2-way'!N334)</f>
        <v>1.7234898064243891</v>
      </c>
      <c r="J335" s="44">
        <f>IF('Log_working_2-way'!$D334="","",A335^('Log_working_2-way'!$D334))</f>
        <v>2.3897292266228689</v>
      </c>
      <c r="K335" s="46">
        <f>IF('Log_working_2-way'!$D334="","",B335^('Log_working_2-way'!$D334))</f>
        <v>1.7195646323348297</v>
      </c>
      <c r="L335" s="53">
        <f t="shared" si="53"/>
        <v>0.42278481012658226</v>
      </c>
      <c r="M335" s="53">
        <f t="shared" si="54"/>
        <v>0.57721518987341769</v>
      </c>
      <c r="N335" s="54">
        <v>100</v>
      </c>
      <c r="O335" s="54">
        <f t="shared" si="55"/>
        <v>56.140350877192972</v>
      </c>
      <c r="P335" s="54">
        <f t="shared" si="56"/>
        <v>40.119760479041922</v>
      </c>
      <c r="Q335" s="54">
        <f t="shared" si="57"/>
        <v>59.880239520958092</v>
      </c>
      <c r="R335" s="54">
        <f t="shared" si="58"/>
        <v>43.859649122807021</v>
      </c>
      <c r="S335" s="55">
        <f t="shared" si="59"/>
        <v>-3.73988864376512</v>
      </c>
      <c r="T335" s="55">
        <f t="shared" si="60"/>
        <v>-3.7398886437650987</v>
      </c>
      <c r="U335" t="s">
        <v>58</v>
      </c>
      <c r="V335" t="s">
        <v>161</v>
      </c>
      <c r="W335" t="s">
        <v>437</v>
      </c>
      <c r="X335" t="s">
        <v>528</v>
      </c>
      <c r="Y335" s="66"/>
    </row>
    <row r="336" spans="1:25" ht="15" x14ac:dyDescent="0.25">
      <c r="A336">
        <v>2.87</v>
      </c>
      <c r="B336">
        <v>1.45</v>
      </c>
      <c r="C336" s="43">
        <f t="shared" si="61"/>
        <v>3.8087228162922093E-2</v>
      </c>
      <c r="D336" s="44">
        <f>IF(OR($A336="",$B336=""),"",A336*'MPTO_working_2-way'!$G335)</f>
        <v>2.9793103448275864</v>
      </c>
      <c r="E336" s="46">
        <f>IF(OR($A336="",$B336=""),"",B336*'MPTO_working_2-way'!$G335)</f>
        <v>1.505226480836237</v>
      </c>
      <c r="F336" s="44">
        <f>IF(OR($A336="",$B336=""),"",'MPTO_working_2-way'!D335)</f>
        <v>3.0359292358198071</v>
      </c>
      <c r="G336" s="46">
        <f>IF(OR($A336="",$B336=""),"",'MPTO_working_2-way'!E335)</f>
        <v>1.4911762071127834</v>
      </c>
      <c r="H336" s="44">
        <f>IF(OR($A336="",$B336=""),"",'OddsRatio_working_2-way'!M335)</f>
        <v>3.0385179801894218</v>
      </c>
      <c r="I336" s="44">
        <f>IF(OR($A336="",$B336=""),"",'OddsRatio_working_2-way'!N335)</f>
        <v>1.4905524551257965</v>
      </c>
      <c r="J336" s="44">
        <f>IF('Log_working_2-way'!$D335="","",A336^('Log_working_2-way'!$D335))</f>
        <v>3.0656854895762686</v>
      </c>
      <c r="K336" s="46">
        <f>IF('Log_working_2-way'!$D335="","",B336^('Log_working_2-way'!$D335))</f>
        <v>1.4841008009425416</v>
      </c>
      <c r="L336" s="53">
        <f t="shared" si="53"/>
        <v>0.33564814814814814</v>
      </c>
      <c r="M336" s="53">
        <f t="shared" si="54"/>
        <v>0.66435185185185186</v>
      </c>
      <c r="N336" s="54">
        <v>100</v>
      </c>
      <c r="O336" s="54">
        <f t="shared" si="55"/>
        <v>65.156794425087099</v>
      </c>
      <c r="P336" s="54">
        <f t="shared" si="56"/>
        <v>31.03448275862069</v>
      </c>
      <c r="Q336" s="54">
        <f t="shared" si="57"/>
        <v>68.965517241379317</v>
      </c>
      <c r="R336" s="54">
        <f t="shared" si="58"/>
        <v>34.843205574912886</v>
      </c>
      <c r="S336" s="55">
        <f t="shared" si="59"/>
        <v>-3.8087228162922173</v>
      </c>
      <c r="T336" s="55">
        <f t="shared" si="60"/>
        <v>-3.808722816292196</v>
      </c>
      <c r="U336" t="s">
        <v>121</v>
      </c>
      <c r="V336" t="s">
        <v>151</v>
      </c>
      <c r="W336" t="s">
        <v>437</v>
      </c>
      <c r="X336" t="s">
        <v>528</v>
      </c>
      <c r="Y336" s="66"/>
    </row>
    <row r="337" spans="1:25" ht="15" x14ac:dyDescent="0.25">
      <c r="A337">
        <v>2.69</v>
      </c>
      <c r="B337">
        <v>1.5</v>
      </c>
      <c r="C337" s="43">
        <f t="shared" si="61"/>
        <v>3.8413878562577386E-2</v>
      </c>
      <c r="D337" s="44">
        <f>IF(OR($A337="",$B337=""),"",A337*'MPTO_working_2-way'!$G336)</f>
        <v>2.793333333333333</v>
      </c>
      <c r="E337" s="46">
        <f>IF(OR($A337="",$B337=""),"",B337*'MPTO_working_2-way'!$G336)</f>
        <v>1.557620817843866</v>
      </c>
      <c r="F337" s="44">
        <f>IF(OR($A337="",$B337=""),"",'MPTO_working_2-way'!D336)</f>
        <v>2.8365553602811948</v>
      </c>
      <c r="G337" s="46">
        <f>IF(OR($A337="",$B337=""),"",'MPTO_working_2-way'!E336)</f>
        <v>1.5444976076555021</v>
      </c>
      <c r="H337" s="44">
        <f>IF(OR($A337="",$B337=""),"",'OddsRatio_working_2-way'!M336)</f>
        <v>2.838477631085023</v>
      </c>
      <c r="I337" s="44">
        <f>IF(OR($A337="",$B337=""),"",'OddsRatio_working_2-way'!N336)</f>
        <v>1.5439282932204215</v>
      </c>
      <c r="J337" s="44">
        <f>IF('Log_working_2-way'!$D336="","",A337^('Log_working_2-way'!$D336))</f>
        <v>2.8590051192932453</v>
      </c>
      <c r="K337" s="46">
        <f>IF('Log_working_2-way'!$D336="","",B337^('Log_working_2-way'!$D336))</f>
        <v>1.5379221335225206</v>
      </c>
      <c r="L337" s="53">
        <f t="shared" si="53"/>
        <v>0.35799522673031031</v>
      </c>
      <c r="M337" s="53">
        <f t="shared" si="54"/>
        <v>0.64200477326968985</v>
      </c>
      <c r="N337" s="54">
        <v>100</v>
      </c>
      <c r="O337" s="54">
        <f t="shared" si="55"/>
        <v>62.825278810408925</v>
      </c>
      <c r="P337" s="54">
        <f t="shared" si="56"/>
        <v>33.333333333333329</v>
      </c>
      <c r="Q337" s="54">
        <f t="shared" si="57"/>
        <v>66.666666666666657</v>
      </c>
      <c r="R337" s="54">
        <f t="shared" si="58"/>
        <v>37.174721189591082</v>
      </c>
      <c r="S337" s="55">
        <f t="shared" si="59"/>
        <v>-3.8413878562577324</v>
      </c>
      <c r="T337" s="55">
        <f t="shared" si="60"/>
        <v>-3.8413878562577537</v>
      </c>
      <c r="U337" t="s">
        <v>162</v>
      </c>
      <c r="V337" t="s">
        <v>378</v>
      </c>
      <c r="W337" t="s">
        <v>437</v>
      </c>
      <c r="X337" t="s">
        <v>528</v>
      </c>
      <c r="Y337" s="66"/>
    </row>
    <row r="338" spans="1:25" ht="15" x14ac:dyDescent="0.25">
      <c r="A338">
        <v>1.88</v>
      </c>
      <c r="B338">
        <v>2.0099999999999998</v>
      </c>
      <c r="C338" s="43">
        <f t="shared" si="61"/>
        <v>2.9427331427966497E-2</v>
      </c>
      <c r="D338" s="44">
        <f>IF(OR($A338="",$B338=""),"",A338*'MPTO_working_2-way'!$G337)</f>
        <v>1.9353233830845769</v>
      </c>
      <c r="E338" s="46">
        <f>IF(OR($A338="",$B338=""),"",B338*'MPTO_working_2-way'!$G337)</f>
        <v>2.0691489361702122</v>
      </c>
      <c r="F338" s="44">
        <f>IF(OR($A338="",$B338=""),"",'MPTO_working_2-way'!D337)</f>
        <v>1.9334834220221038</v>
      </c>
      <c r="G338" s="46">
        <f>IF(OR($A338="",$B338=""),"",'MPTO_working_2-way'!E337)</f>
        <v>2.0712563034422273</v>
      </c>
      <c r="H338" s="44">
        <f>IF(OR($A338="",$B338=""),"",'OddsRatio_working_2-way'!M337)</f>
        <v>1.9334276237142709</v>
      </c>
      <c r="I338" s="44">
        <f>IF(OR($A338="",$B338=""),"",'OddsRatio_working_2-way'!N337)</f>
        <v>2.0713203408538785</v>
      </c>
      <c r="J338" s="44">
        <f>IF('Log_working_2-way'!$D337="","",A338^('Log_working_2-way'!$D337))</f>
        <v>1.9325939690668699</v>
      </c>
      <c r="K338" s="46">
        <f>IF('Log_working_2-way'!$D337="","",B338^('Log_working_2-way'!$D337))</f>
        <v>2.0722780043286777</v>
      </c>
      <c r="L338" s="53">
        <f t="shared" si="53"/>
        <v>0.5167095115681235</v>
      </c>
      <c r="M338" s="53">
        <f t="shared" si="54"/>
        <v>0.48329048843187672</v>
      </c>
      <c r="N338" s="54">
        <v>100</v>
      </c>
      <c r="O338" s="54">
        <f t="shared" si="55"/>
        <v>46.808510638297875</v>
      </c>
      <c r="P338" s="54">
        <f t="shared" si="56"/>
        <v>50.248756218905463</v>
      </c>
      <c r="Q338" s="54">
        <f t="shared" si="57"/>
        <v>49.751243781094537</v>
      </c>
      <c r="R338" s="54">
        <f t="shared" si="58"/>
        <v>53.191489361702125</v>
      </c>
      <c r="S338" s="55">
        <f t="shared" si="59"/>
        <v>-2.9427331427966621</v>
      </c>
      <c r="T338" s="55">
        <f t="shared" si="60"/>
        <v>-2.9427331427966621</v>
      </c>
      <c r="U338" t="s">
        <v>125</v>
      </c>
      <c r="V338" t="s">
        <v>131</v>
      </c>
      <c r="W338" t="s">
        <v>442</v>
      </c>
      <c r="X338" t="s">
        <v>528</v>
      </c>
      <c r="Y338" s="66"/>
    </row>
    <row r="339" spans="1:25" ht="15" x14ac:dyDescent="0.25">
      <c r="A339">
        <v>1.99</v>
      </c>
      <c r="B339">
        <v>1.9</v>
      </c>
      <c r="C339" s="43">
        <f t="shared" si="61"/>
        <v>2.8828352287754377E-2</v>
      </c>
      <c r="D339" s="44">
        <f>IF(OR($A339="",$B339=""),"",A339*'MPTO_working_2-way'!$G338)</f>
        <v>2.0473684210526311</v>
      </c>
      <c r="E339" s="46">
        <f>IF(OR($A339="",$B339=""),"",B339*'MPTO_working_2-way'!$G338)</f>
        <v>1.9547738693467331</v>
      </c>
      <c r="F339" s="44">
        <f>IF(OR($A339="",$B339=""),"",'MPTO_working_2-way'!D338)</f>
        <v>2.0487672717420748</v>
      </c>
      <c r="G339" s="46">
        <f>IF(OR($A339="",$B339=""),"",'MPTO_working_2-way'!E338)</f>
        <v>1.9535003874967702</v>
      </c>
      <c r="H339" s="44">
        <f>IF(OR($A339="",$B339=""),"",'OddsRatio_working_2-way'!M338)</f>
        <v>2.0488088481701512</v>
      </c>
      <c r="I339" s="44">
        <f>IF(OR($A339="",$B339=""),"",'OddsRatio_working_2-way'!N338)</f>
        <v>1.9534625892455926</v>
      </c>
      <c r="J339" s="44">
        <f>IF('Log_working_2-way'!$D338="","",A339^('Log_working_2-way'!$D338))</f>
        <v>2.0494438264048878</v>
      </c>
      <c r="K339" s="46">
        <f>IF('Log_working_2-way'!$D338="","",B339^('Log_working_2-way'!$D338))</f>
        <v>1.9528856855785393</v>
      </c>
      <c r="L339" s="53">
        <f t="shared" si="53"/>
        <v>0.48843187660668391</v>
      </c>
      <c r="M339" s="53">
        <f t="shared" si="54"/>
        <v>0.51156812339331637</v>
      </c>
      <c r="N339" s="54">
        <v>100</v>
      </c>
      <c r="O339" s="54">
        <f t="shared" si="55"/>
        <v>49.748743718592962</v>
      </c>
      <c r="P339" s="54">
        <f t="shared" si="56"/>
        <v>47.368421052631575</v>
      </c>
      <c r="Q339" s="54">
        <f t="shared" si="57"/>
        <v>52.631578947368418</v>
      </c>
      <c r="R339" s="54">
        <f t="shared" si="58"/>
        <v>50.251256281407031</v>
      </c>
      <c r="S339" s="55">
        <f t="shared" si="59"/>
        <v>-2.8828352287754555</v>
      </c>
      <c r="T339" s="55">
        <f t="shared" si="60"/>
        <v>-2.8828352287754555</v>
      </c>
      <c r="U339" t="s">
        <v>66</v>
      </c>
      <c r="V339" t="s">
        <v>128</v>
      </c>
      <c r="W339" t="s">
        <v>442</v>
      </c>
      <c r="X339" t="s">
        <v>528</v>
      </c>
      <c r="Y339" s="66"/>
    </row>
    <row r="340" spans="1:25" ht="15" x14ac:dyDescent="0.25">
      <c r="A340">
        <v>2.0099999999999998</v>
      </c>
      <c r="B340">
        <v>1.88</v>
      </c>
      <c r="C340" s="43">
        <f t="shared" si="61"/>
        <v>2.9427331427966497E-2</v>
      </c>
      <c r="D340" s="44">
        <f>IF(OR($A340="",$B340=""),"",A340*'MPTO_working_2-way'!$G339)</f>
        <v>2.0691489361702122</v>
      </c>
      <c r="E340" s="46">
        <f>IF(OR($A340="",$B340=""),"",B340*'MPTO_working_2-way'!$G339)</f>
        <v>1.9353233830845769</v>
      </c>
      <c r="F340" s="44">
        <f>IF(OR($A340="",$B340=""),"",'MPTO_working_2-way'!D339)</f>
        <v>2.0712563034422273</v>
      </c>
      <c r="G340" s="46">
        <f>IF(OR($A340="",$B340=""),"",'MPTO_working_2-way'!E339)</f>
        <v>1.9334834220221038</v>
      </c>
      <c r="H340" s="44">
        <f>IF(OR($A340="",$B340=""),"",'OddsRatio_working_2-way'!M339)</f>
        <v>2.0713203408538785</v>
      </c>
      <c r="I340" s="44">
        <f>IF(OR($A340="",$B340=""),"",'OddsRatio_working_2-way'!N339)</f>
        <v>1.9334276237142709</v>
      </c>
      <c r="J340" s="44">
        <f>IF('Log_working_2-way'!$D339="","",A340^('Log_working_2-way'!$D339))</f>
        <v>2.0722780043286777</v>
      </c>
      <c r="K340" s="46">
        <f>IF('Log_working_2-way'!$D339="","",B340^('Log_working_2-way'!$D339))</f>
        <v>1.9325939690668699</v>
      </c>
      <c r="L340" s="53">
        <f t="shared" si="53"/>
        <v>0.48329048843187672</v>
      </c>
      <c r="M340" s="53">
        <f t="shared" si="54"/>
        <v>0.5167095115681235</v>
      </c>
      <c r="N340" s="54">
        <v>100</v>
      </c>
      <c r="O340" s="54">
        <f t="shared" si="55"/>
        <v>50.248756218905463</v>
      </c>
      <c r="P340" s="54">
        <f t="shared" si="56"/>
        <v>46.808510638297875</v>
      </c>
      <c r="Q340" s="54">
        <f t="shared" si="57"/>
        <v>53.191489361702125</v>
      </c>
      <c r="R340" s="54">
        <f t="shared" si="58"/>
        <v>49.751243781094537</v>
      </c>
      <c r="S340" s="55">
        <f t="shared" si="59"/>
        <v>-2.9427331427966621</v>
      </c>
      <c r="T340" s="55">
        <f t="shared" si="60"/>
        <v>-2.9427331427966621</v>
      </c>
      <c r="U340" t="s">
        <v>168</v>
      </c>
      <c r="V340" t="s">
        <v>432</v>
      </c>
      <c r="W340" t="s">
        <v>442</v>
      </c>
      <c r="X340" t="s">
        <v>528</v>
      </c>
      <c r="Y340" s="66"/>
    </row>
    <row r="341" spans="1:25" ht="15" x14ac:dyDescent="0.25">
      <c r="A341">
        <v>1.58</v>
      </c>
      <c r="B341">
        <v>2.4900000000000002</v>
      </c>
      <c r="C341" s="43">
        <f t="shared" si="61"/>
        <v>3.4517818107874465E-2</v>
      </c>
      <c r="D341" s="44">
        <f>IF(OR($A341="",$B341=""),"",A341*'MPTO_working_2-way'!$G340)</f>
        <v>1.6345381526104417</v>
      </c>
      <c r="E341" s="46">
        <f>IF(OR($A341="",$B341=""),"",B341*'MPTO_working_2-way'!$G340)</f>
        <v>2.5759493670886076</v>
      </c>
      <c r="F341" s="44">
        <f>IF(OR($A341="",$B341=""),"",'MPTO_working_2-way'!D340)</f>
        <v>1.6242929689112753</v>
      </c>
      <c r="G341" s="46">
        <f>IF(OR($A341="",$B341=""),"",'MPTO_working_2-way'!E340)</f>
        <v>2.6018120494676276</v>
      </c>
      <c r="H341" s="44">
        <f>IF(OR($A341="",$B341=""),"",'OddsRatio_working_2-way'!M340)</f>
        <v>1.6239084427754149</v>
      </c>
      <c r="I341" s="44">
        <f>IF(OR($A341="",$B341=""),"",'OddsRatio_working_2-way'!N340)</f>
        <v>2.6027992754058067</v>
      </c>
      <c r="J341" s="44">
        <f>IF('Log_working_2-way'!$D340="","",A341^('Log_working_2-way'!$D340))</f>
        <v>1.6192445352091833</v>
      </c>
      <c r="K341" s="46">
        <f>IF('Log_working_2-way'!$D340="","",B341^('Log_working_2-way'!$D340))</f>
        <v>2.6148709324694677</v>
      </c>
      <c r="L341" s="53">
        <f t="shared" si="53"/>
        <v>0.6117936117936118</v>
      </c>
      <c r="M341" s="53">
        <f t="shared" si="54"/>
        <v>0.3882063882063882</v>
      </c>
      <c r="N341" s="54">
        <v>100</v>
      </c>
      <c r="O341" s="54">
        <f t="shared" si="55"/>
        <v>36.708860759493668</v>
      </c>
      <c r="P341" s="54">
        <f t="shared" si="56"/>
        <v>59.839357429718881</v>
      </c>
      <c r="Q341" s="54">
        <f t="shared" si="57"/>
        <v>40.160642570281119</v>
      </c>
      <c r="R341" s="54">
        <f t="shared" si="58"/>
        <v>63.291139240506325</v>
      </c>
      <c r="S341" s="55">
        <f t="shared" si="59"/>
        <v>-3.4517818107874518</v>
      </c>
      <c r="T341" s="55">
        <f t="shared" si="60"/>
        <v>-3.4517818107874447</v>
      </c>
      <c r="U341" t="s">
        <v>65</v>
      </c>
      <c r="V341" t="s">
        <v>167</v>
      </c>
      <c r="W341" t="s">
        <v>442</v>
      </c>
      <c r="X341" t="s">
        <v>528</v>
      </c>
      <c r="Y341" s="66"/>
    </row>
    <row r="342" spans="1:25" ht="15" x14ac:dyDescent="0.25">
      <c r="A342">
        <v>1.72</v>
      </c>
      <c r="B342">
        <v>2.19</v>
      </c>
      <c r="C342" s="43">
        <f t="shared" si="61"/>
        <v>3.8016353403419467E-2</v>
      </c>
      <c r="D342" s="44">
        <f>IF(OR($A342="",$B342=""),"",A342*'MPTO_working_2-way'!$G341)</f>
        <v>1.7853881278538815</v>
      </c>
      <c r="E342" s="46">
        <f>IF(OR($A342="",$B342=""),"",B342*'MPTO_working_2-way'!$G341)</f>
        <v>2.2732558139534884</v>
      </c>
      <c r="F342" s="44">
        <f>IF(OR($A342="",$B342=""),"",'MPTO_working_2-way'!D341)</f>
        <v>1.7781344410876134</v>
      </c>
      <c r="G342" s="46">
        <f>IF(OR($A342="",$B342=""),"",'MPTO_working_2-way'!E341)</f>
        <v>2.2851249696675566</v>
      </c>
      <c r="H342" s="44">
        <f>IF(OR($A342="",$B342=""),"",'OddsRatio_working_2-way'!M341)</f>
        <v>1.7778444682625973</v>
      </c>
      <c r="I342" s="44">
        <f>IF(OR($A342="",$B342=""),"",'OddsRatio_working_2-way'!N341)</f>
        <v>2.2856040517117928</v>
      </c>
      <c r="J342" s="44">
        <f>IF('Log_working_2-way'!$D341="","",A342^('Log_working_2-way'!$D341))</f>
        <v>1.7745420732419892</v>
      </c>
      <c r="K342" s="46">
        <f>IF('Log_working_2-way'!$D341="","",B342^('Log_working_2-way'!$D341))</f>
        <v>2.291085448482058</v>
      </c>
      <c r="L342" s="53">
        <f t="shared" si="53"/>
        <v>0.56010230179028131</v>
      </c>
      <c r="M342" s="53">
        <f t="shared" si="54"/>
        <v>0.43989769820971864</v>
      </c>
      <c r="N342" s="54">
        <v>100</v>
      </c>
      <c r="O342" s="54">
        <f t="shared" si="55"/>
        <v>41.860465116279073</v>
      </c>
      <c r="P342" s="54">
        <f t="shared" si="56"/>
        <v>54.337899543379002</v>
      </c>
      <c r="Q342" s="54">
        <f t="shared" si="57"/>
        <v>45.662100456621005</v>
      </c>
      <c r="R342" s="54">
        <f t="shared" si="58"/>
        <v>58.139534883720934</v>
      </c>
      <c r="S342" s="55">
        <f t="shared" si="59"/>
        <v>-3.8016353403419316</v>
      </c>
      <c r="T342" s="55">
        <f t="shared" si="60"/>
        <v>-3.8016353403419316</v>
      </c>
      <c r="U342" t="s">
        <v>226</v>
      </c>
      <c r="V342" t="s">
        <v>242</v>
      </c>
      <c r="W342" t="s">
        <v>231</v>
      </c>
      <c r="X342" t="s">
        <v>529</v>
      </c>
      <c r="Y342" s="66"/>
    </row>
    <row r="343" spans="1:25" ht="15" x14ac:dyDescent="0.25">
      <c r="A343">
        <v>1.68</v>
      </c>
      <c r="B343">
        <v>2.2599999999999998</v>
      </c>
      <c r="C343" s="43">
        <f t="shared" si="61"/>
        <v>3.7715971344289834E-2</v>
      </c>
      <c r="D343" s="44">
        <f>IF(OR($A343="",$B343=""),"",A343*'MPTO_working_2-way'!$G342)</f>
        <v>1.7433628318584069</v>
      </c>
      <c r="E343" s="46">
        <f>IF(OR($A343="",$B343=""),"",B343*'MPTO_working_2-way'!$G342)</f>
        <v>2.3452380952380949</v>
      </c>
      <c r="F343" s="44">
        <f>IF(OR($A343="",$B343=""),"",'MPTO_working_2-way'!D342)</f>
        <v>1.7349661853408882</v>
      </c>
      <c r="G343" s="46">
        <f>IF(OR($A343="",$B343=""),"",'MPTO_working_2-way'!E342)</f>
        <v>2.3606068142253167</v>
      </c>
      <c r="H343" s="44">
        <f>IF(OR($A343="",$B343=""),"",'OddsRatio_working_2-way'!M342)</f>
        <v>1.7346308866924531</v>
      </c>
      <c r="I343" s="44">
        <f>IF(OR($A343="",$B343=""),"",'OddsRatio_working_2-way'!N342)</f>
        <v>2.3612278194595446</v>
      </c>
      <c r="J343" s="44">
        <f>IF('Log_working_2-way'!$D342="","",A343^('Log_working_2-way'!$D342))</f>
        <v>1.7308087549076629</v>
      </c>
      <c r="K343" s="46">
        <f>IF('Log_working_2-way'!$D342="","",B343^('Log_working_2-way'!$D342))</f>
        <v>2.3683470446740844</v>
      </c>
      <c r="L343" s="53">
        <f t="shared" si="53"/>
        <v>0.57360406091370564</v>
      </c>
      <c r="M343" s="53">
        <f t="shared" si="54"/>
        <v>0.42639593908629447</v>
      </c>
      <c r="N343" s="54">
        <v>100</v>
      </c>
      <c r="O343" s="54">
        <f t="shared" si="55"/>
        <v>40.476190476190474</v>
      </c>
      <c r="P343" s="54">
        <f t="shared" si="56"/>
        <v>55.752212389380524</v>
      </c>
      <c r="Q343" s="54">
        <f t="shared" si="57"/>
        <v>44.247787610619469</v>
      </c>
      <c r="R343" s="54">
        <f t="shared" si="58"/>
        <v>59.523809523809526</v>
      </c>
      <c r="S343" s="55">
        <f t="shared" si="59"/>
        <v>-3.771597134428994</v>
      </c>
      <c r="T343" s="55">
        <f t="shared" si="60"/>
        <v>-3.7715971344290011</v>
      </c>
      <c r="U343" t="s">
        <v>276</v>
      </c>
      <c r="V343" t="s">
        <v>392</v>
      </c>
      <c r="W343" t="s">
        <v>231</v>
      </c>
      <c r="X343" t="s">
        <v>529</v>
      </c>
      <c r="Y343" s="66"/>
    </row>
    <row r="344" spans="1:25" ht="15" x14ac:dyDescent="0.25">
      <c r="A344">
        <v>2.09</v>
      </c>
      <c r="B344">
        <v>1.81</v>
      </c>
      <c r="C344" s="43">
        <f t="shared" si="61"/>
        <v>3.0955087366835166E-2</v>
      </c>
      <c r="D344" s="44">
        <f>IF(OR($A344="",$B344=""),"",A344*'MPTO_working_2-way'!$G343)</f>
        <v>2.1546961325966851</v>
      </c>
      <c r="E344" s="46">
        <f>IF(OR($A344="",$B344=""),"",B344*'MPTO_working_2-way'!$G343)</f>
        <v>1.8660287081339717</v>
      </c>
      <c r="F344" s="44">
        <f>IF(OR($A344="",$B344=""),"",'MPTO_working_2-way'!D343)</f>
        <v>2.159867538325388</v>
      </c>
      <c r="G344" s="46">
        <f>IF(OR($A344="",$B344=""),"",'MPTO_working_2-way'!E343)</f>
        <v>1.8621674173619833</v>
      </c>
      <c r="H344" s="44">
        <f>IF(OR($A344="",$B344=""),"",'OddsRatio_working_2-way'!M343)</f>
        <v>2.1600340565456171</v>
      </c>
      <c r="I344" s="44">
        <f>IF(OR($A344="",$B344=""),"",'OddsRatio_working_2-way'!N343)</f>
        <v>1.8620436566990362</v>
      </c>
      <c r="J344" s="44">
        <f>IF('Log_working_2-way'!$D343="","",A344^('Log_working_2-way'!$D343))</f>
        <v>2.1623937828196005</v>
      </c>
      <c r="K344" s="46">
        <f>IF('Log_working_2-way'!$D343="","",B344^('Log_working_2-way'!$D343))</f>
        <v>1.8602936584659731</v>
      </c>
      <c r="L344" s="53">
        <f t="shared" si="53"/>
        <v>0.46410256410256412</v>
      </c>
      <c r="M344" s="53">
        <f t="shared" si="54"/>
        <v>0.53589743589743577</v>
      </c>
      <c r="N344" s="54">
        <v>100</v>
      </c>
      <c r="O344" s="54">
        <f t="shared" si="55"/>
        <v>52.153110047846894</v>
      </c>
      <c r="P344" s="54">
        <f t="shared" si="56"/>
        <v>44.751381215469614</v>
      </c>
      <c r="Q344" s="54">
        <f t="shared" si="57"/>
        <v>55.248618784530393</v>
      </c>
      <c r="R344" s="54">
        <f t="shared" si="58"/>
        <v>47.846889952153113</v>
      </c>
      <c r="S344" s="55">
        <f t="shared" si="59"/>
        <v>-3.0955087366834988</v>
      </c>
      <c r="T344" s="55">
        <f t="shared" si="60"/>
        <v>-3.0955087366834988</v>
      </c>
      <c r="U344" t="s">
        <v>39</v>
      </c>
      <c r="V344" t="s">
        <v>34</v>
      </c>
      <c r="W344" t="s">
        <v>443</v>
      </c>
      <c r="X344" t="s">
        <v>529</v>
      </c>
      <c r="Y344" s="66"/>
    </row>
    <row r="345" spans="1:25" ht="15" x14ac:dyDescent="0.25">
      <c r="A345">
        <v>1.83</v>
      </c>
      <c r="B345">
        <v>2.04</v>
      </c>
      <c r="C345" s="43">
        <f t="shared" si="61"/>
        <v>3.6644165863066513E-2</v>
      </c>
      <c r="D345" s="44">
        <f>IF(OR($A345="",$B345=""),"",A345*'MPTO_working_2-way'!$G344)</f>
        <v>1.8970588235294117</v>
      </c>
      <c r="E345" s="46">
        <f>IF(OR($A345="",$B345=""),"",B345*'MPTO_working_2-way'!$G344)</f>
        <v>2.1147540983606556</v>
      </c>
      <c r="F345" s="44">
        <f>IF(OR($A345="",$B345=""),"",'MPTO_working_2-way'!D344)</f>
        <v>1.8934875228241022</v>
      </c>
      <c r="G345" s="46">
        <f>IF(OR($A345="",$B345=""),"",'MPTO_working_2-way'!E344)</f>
        <v>2.119209809264305</v>
      </c>
      <c r="H345" s="44">
        <f>IF(OR($A345="",$B345=""),"",'OddsRatio_working_2-way'!M344)</f>
        <v>1.8933515114874566</v>
      </c>
      <c r="I345" s="44">
        <f>IF(OR($A345="",$B345=""),"",'OddsRatio_working_2-way'!N344)</f>
        <v>2.1193802071650061</v>
      </c>
      <c r="J345" s="44">
        <f>IF('Log_working_2-way'!$D344="","",A345^('Log_working_2-way'!$D344))</f>
        <v>1.8917252749993179</v>
      </c>
      <c r="K345" s="46">
        <f>IF('Log_working_2-way'!$D344="","",B345^('Log_working_2-way'!$D344))</f>
        <v>2.1214216172135263</v>
      </c>
      <c r="L345" s="53">
        <f t="shared" si="53"/>
        <v>0.52713178294573648</v>
      </c>
      <c r="M345" s="53">
        <f t="shared" si="54"/>
        <v>0.47286821705426357</v>
      </c>
      <c r="N345" s="54">
        <v>100</v>
      </c>
      <c r="O345" s="54">
        <f t="shared" si="55"/>
        <v>45.355191256830594</v>
      </c>
      <c r="P345" s="54">
        <f t="shared" si="56"/>
        <v>50.980392156862742</v>
      </c>
      <c r="Q345" s="54">
        <f t="shared" si="57"/>
        <v>49.019607843137251</v>
      </c>
      <c r="R345" s="54">
        <f t="shared" si="58"/>
        <v>54.644808743169392</v>
      </c>
      <c r="S345" s="55">
        <f t="shared" si="59"/>
        <v>-3.6644165863066576</v>
      </c>
      <c r="T345" s="55">
        <f t="shared" si="60"/>
        <v>-3.6644165863066505</v>
      </c>
      <c r="U345" t="s">
        <v>324</v>
      </c>
      <c r="V345" t="s">
        <v>330</v>
      </c>
      <c r="W345" t="s">
        <v>446</v>
      </c>
      <c r="X345" t="s">
        <v>529</v>
      </c>
      <c r="Y345" s="66"/>
    </row>
    <row r="346" spans="1:25" ht="15" x14ac:dyDescent="0.25">
      <c r="A346">
        <v>2.37</v>
      </c>
      <c r="B346">
        <v>1.58</v>
      </c>
      <c r="C346" s="43">
        <f t="shared" si="61"/>
        <v>5.4852320675105481E-2</v>
      </c>
      <c r="D346" s="44">
        <f>IF(OR($A346="",$B346=""),"",A346*'MPTO_working_2-way'!$G345)</f>
        <v>2.5</v>
      </c>
      <c r="E346" s="46">
        <f>IF(OR($A346="",$B346=""),"",B346*'MPTO_working_2-way'!$G345)</f>
        <v>1.6666666666666667</v>
      </c>
      <c r="F346" s="44">
        <f>IF(OR($A346="",$B346=""),"",'MPTO_working_2-way'!D345)</f>
        <v>2.53475935828877</v>
      </c>
      <c r="G346" s="46">
        <f>IF(OR($A346="",$B346=""),"",'MPTO_working_2-way'!E345)</f>
        <v>1.6515679442508711</v>
      </c>
      <c r="H346" s="44">
        <f>IF(OR($A346="",$B346=""),"",'OddsRatio_working_2-way'!M345)</f>
        <v>2.5369023929701071</v>
      </c>
      <c r="I346" s="44">
        <f>IF(OR($A346="",$B346=""),"",'OddsRatio_working_2-way'!N345)</f>
        <v>1.6506594072428187</v>
      </c>
      <c r="J346" s="44">
        <f>IF('Log_working_2-way'!$D345="","",A346^('Log_working_2-way'!$D345))</f>
        <v>2.5534931728270789</v>
      </c>
      <c r="K346" s="46">
        <f>IF('Log_working_2-way'!$D345="","",B346^('Log_working_2-way'!$D345))</f>
        <v>1.6437105855935166</v>
      </c>
      <c r="L346" s="53">
        <f t="shared" si="53"/>
        <v>0.4</v>
      </c>
      <c r="M346" s="53">
        <f t="shared" si="54"/>
        <v>0.6</v>
      </c>
      <c r="N346" s="54">
        <v>100</v>
      </c>
      <c r="O346" s="54">
        <f t="shared" si="55"/>
        <v>57.805907172995774</v>
      </c>
      <c r="P346" s="54">
        <f t="shared" si="56"/>
        <v>36.708860759493668</v>
      </c>
      <c r="Q346" s="54">
        <f t="shared" si="57"/>
        <v>63.291139240506325</v>
      </c>
      <c r="R346" s="54">
        <f t="shared" si="58"/>
        <v>42.194092827004212</v>
      </c>
      <c r="S346" s="55">
        <f t="shared" si="59"/>
        <v>-5.4852320675105517</v>
      </c>
      <c r="T346" s="55">
        <f t="shared" si="60"/>
        <v>-5.4852320675105446</v>
      </c>
      <c r="U346" t="s">
        <v>412</v>
      </c>
      <c r="V346" t="s">
        <v>344</v>
      </c>
      <c r="W346" t="s">
        <v>447</v>
      </c>
      <c r="X346" t="s">
        <v>529</v>
      </c>
      <c r="Y346" s="66"/>
    </row>
    <row r="347" spans="1:25" ht="15" x14ac:dyDescent="0.25">
      <c r="A347">
        <v>1.71</v>
      </c>
      <c r="B347">
        <v>2.25</v>
      </c>
      <c r="C347" s="43">
        <f t="shared" si="61"/>
        <v>2.9239766081871288E-2</v>
      </c>
      <c r="D347" s="44">
        <f>IF(OR($A347="",$B347=""),"",A347*'MPTO_working_2-way'!$G346)</f>
        <v>1.7599999999999998</v>
      </c>
      <c r="E347" s="46">
        <f>IF(OR($A347="",$B347=""),"",B347*'MPTO_working_2-way'!$G346)</f>
        <v>2.3157894736842106</v>
      </c>
      <c r="F347" s="44">
        <f>IF(OR($A347="",$B347=""),"",'MPTO_working_2-way'!D346)</f>
        <v>1.7538461538461536</v>
      </c>
      <c r="G347" s="46">
        <f>IF(OR($A347="",$B347=""),"",'MPTO_working_2-way'!E346)</f>
        <v>2.3265306122448979</v>
      </c>
      <c r="H347" s="44">
        <f>IF(OR($A347="",$B347=""),"",'OddsRatio_working_2-way'!M346)</f>
        <v>1.753657747256671</v>
      </c>
      <c r="I347" s="44">
        <f>IF(OR($A347="",$B347=""),"",'OddsRatio_working_2-way'!N346)</f>
        <v>2.3268622310856886</v>
      </c>
      <c r="J347" s="44">
        <f>IF('Log_working_2-way'!$D346="","",A347^('Log_working_2-way'!$D346))</f>
        <v>1.7508722508087184</v>
      </c>
      <c r="K347" s="46">
        <f>IF('Log_working_2-way'!$D346="","",B347^('Log_working_2-way'!$D346))</f>
        <v>2.331784466562643</v>
      </c>
      <c r="L347" s="53">
        <f t="shared" si="53"/>
        <v>0.56818181818181823</v>
      </c>
      <c r="M347" s="53">
        <f t="shared" si="54"/>
        <v>0.43181818181818182</v>
      </c>
      <c r="N347" s="54">
        <v>100</v>
      </c>
      <c r="O347" s="54">
        <f t="shared" si="55"/>
        <v>41.520467836257311</v>
      </c>
      <c r="P347" s="54">
        <f t="shared" si="56"/>
        <v>55.55555555555555</v>
      </c>
      <c r="Q347" s="54">
        <f t="shared" si="57"/>
        <v>44.444444444444443</v>
      </c>
      <c r="R347" s="54">
        <f t="shared" si="58"/>
        <v>58.479532163742689</v>
      </c>
      <c r="S347" s="55">
        <f t="shared" si="59"/>
        <v>-2.9239766081871323</v>
      </c>
      <c r="T347" s="55">
        <f t="shared" si="60"/>
        <v>-2.9239766081871394</v>
      </c>
      <c r="U347" t="s">
        <v>104</v>
      </c>
      <c r="V347" t="s">
        <v>97</v>
      </c>
      <c r="W347" t="s">
        <v>441</v>
      </c>
      <c r="X347" t="s">
        <v>529</v>
      </c>
      <c r="Y347" s="66"/>
    </row>
    <row r="348" spans="1:25" ht="15" x14ac:dyDescent="0.25">
      <c r="A348">
        <v>1.68</v>
      </c>
      <c r="B348">
        <v>2.2999999999999998</v>
      </c>
      <c r="C348" s="43">
        <f t="shared" si="61"/>
        <v>3.002070393374745E-2</v>
      </c>
      <c r="D348" s="44">
        <f>IF(OR($A348="",$B348=""),"",A348*'MPTO_working_2-way'!$G347)</f>
        <v>1.7304347826086957</v>
      </c>
      <c r="E348" s="46">
        <f>IF(OR($A348="",$B348=""),"",B348*'MPTO_working_2-way'!$G347)</f>
        <v>2.3690476190476191</v>
      </c>
      <c r="F348" s="44">
        <f>IF(OR($A348="",$B348=""),"",'MPTO_working_2-way'!D347)</f>
        <v>1.7234611953612846</v>
      </c>
      <c r="G348" s="46">
        <f>IF(OR($A348="",$B348=""),"",'MPTO_working_2-way'!E347)</f>
        <v>2.3822441430332923</v>
      </c>
      <c r="H348" s="44">
        <f>IF(OR($A348="",$B348=""),"",'OddsRatio_working_2-way'!M347)</f>
        <v>1.7232405706795793</v>
      </c>
      <c r="I348" s="44">
        <f>IF(OR($A348="",$B348=""),"",'OddsRatio_working_2-way'!N347)</f>
        <v>2.3826657968874305</v>
      </c>
      <c r="J348" s="44">
        <f>IF('Log_working_2-way'!$D347="","",A348^('Log_working_2-way'!$D347))</f>
        <v>1.7200813813896441</v>
      </c>
      <c r="K348" s="46">
        <f>IF('Log_working_2-way'!$D347="","",B348^('Log_working_2-way'!$D347))</f>
        <v>2.3887319209255629</v>
      </c>
      <c r="L348" s="53">
        <f t="shared" si="53"/>
        <v>0.57788944723618085</v>
      </c>
      <c r="M348" s="53">
        <f t="shared" si="54"/>
        <v>0.42211055276381909</v>
      </c>
      <c r="N348" s="54">
        <v>100</v>
      </c>
      <c r="O348" s="54">
        <f t="shared" si="55"/>
        <v>40.476190476190474</v>
      </c>
      <c r="P348" s="54">
        <f t="shared" si="56"/>
        <v>56.521739130434774</v>
      </c>
      <c r="Q348" s="54">
        <f t="shared" si="57"/>
        <v>43.478260869565219</v>
      </c>
      <c r="R348" s="54">
        <f t="shared" si="58"/>
        <v>59.523809523809526</v>
      </c>
      <c r="S348" s="55">
        <f t="shared" si="59"/>
        <v>-3.0020703933747441</v>
      </c>
      <c r="T348" s="55">
        <f t="shared" si="60"/>
        <v>-3.0020703933747512</v>
      </c>
      <c r="U348" t="s">
        <v>51</v>
      </c>
      <c r="V348" t="s">
        <v>52</v>
      </c>
      <c r="W348" t="s">
        <v>441</v>
      </c>
      <c r="X348" t="s">
        <v>529</v>
      </c>
      <c r="Y348" s="66"/>
    </row>
    <row r="349" spans="1:25" ht="15" x14ac:dyDescent="0.25">
      <c r="A349">
        <v>2.79</v>
      </c>
      <c r="B349">
        <v>1.47</v>
      </c>
      <c r="C349" s="43">
        <f t="shared" si="61"/>
        <v>3.8695047911637692E-2</v>
      </c>
      <c r="D349" s="44">
        <f>IF(OR($A349="",$B349=""),"",A349*'MPTO_working_2-way'!$G348)</f>
        <v>2.8979591836734691</v>
      </c>
      <c r="E349" s="46">
        <f>IF(OR($A349="",$B349=""),"",B349*'MPTO_working_2-way'!$G348)</f>
        <v>1.5268817204301073</v>
      </c>
      <c r="F349" s="44">
        <f>IF(OR($A349="",$B349=""),"",'MPTO_working_2-way'!D348)</f>
        <v>2.9491964189407831</v>
      </c>
      <c r="G349" s="46">
        <f>IF(OR($A349="",$B349=""),"",'MPTO_working_2-way'!E348)</f>
        <v>1.5130319296109787</v>
      </c>
      <c r="H349" s="44">
        <f>IF(OR($A349="",$B349=""),"",'OddsRatio_working_2-way'!M348)</f>
        <v>2.9515405807458559</v>
      </c>
      <c r="I349" s="44">
        <f>IF(OR($A349="",$B349=""),"",'OddsRatio_working_2-way'!N348)</f>
        <v>1.5124156832125992</v>
      </c>
      <c r="J349" s="44">
        <f>IF('Log_working_2-way'!$D348="","",A349^('Log_working_2-way'!$D348))</f>
        <v>2.9760334965497401</v>
      </c>
      <c r="K349" s="46">
        <f>IF('Log_working_2-way'!$D348="","",B349^('Log_working_2-way'!$D348))</f>
        <v>1.5060642958458816</v>
      </c>
      <c r="L349" s="53">
        <f t="shared" si="53"/>
        <v>0.34507042253521131</v>
      </c>
      <c r="M349" s="53">
        <f t="shared" si="54"/>
        <v>0.65492957746478886</v>
      </c>
      <c r="N349" s="54">
        <v>100</v>
      </c>
      <c r="O349" s="54">
        <f t="shared" si="55"/>
        <v>64.157706093189958</v>
      </c>
      <c r="P349" s="54">
        <f t="shared" si="56"/>
        <v>31.972789115646258</v>
      </c>
      <c r="Q349" s="54">
        <f t="shared" si="57"/>
        <v>68.027210884353735</v>
      </c>
      <c r="R349" s="54">
        <f t="shared" si="58"/>
        <v>35.842293906810035</v>
      </c>
      <c r="S349" s="55">
        <f t="shared" si="59"/>
        <v>-3.8695047911637772</v>
      </c>
      <c r="T349" s="55">
        <f t="shared" si="60"/>
        <v>-3.8695047911637772</v>
      </c>
      <c r="U349" t="s">
        <v>185</v>
      </c>
      <c r="V349" t="s">
        <v>171</v>
      </c>
      <c r="W349" t="s">
        <v>435</v>
      </c>
      <c r="X349" t="s">
        <v>529</v>
      </c>
      <c r="Y349" s="66"/>
    </row>
    <row r="350" spans="1:25" ht="15" x14ac:dyDescent="0.25">
      <c r="A350">
        <v>1.8</v>
      </c>
      <c r="B350">
        <v>2.0699999999999998</v>
      </c>
      <c r="C350" s="43">
        <f t="shared" si="61"/>
        <v>3.8647342995169254E-2</v>
      </c>
      <c r="D350" s="44">
        <f>IF(OR($A350="",$B350=""),"",A350*'MPTO_working_2-way'!$G349)</f>
        <v>1.8695652173913047</v>
      </c>
      <c r="E350" s="46">
        <f>IF(OR($A350="",$B350=""),"",B350*'MPTO_working_2-way'!$G349)</f>
        <v>2.1500000000000004</v>
      </c>
      <c r="F350" s="44">
        <f>IF(OR($A350="",$B350=""),"",'MPTO_working_2-way'!D349)</f>
        <v>1.8648648648648651</v>
      </c>
      <c r="G350" s="46">
        <f>IF(OR($A350="",$B350=""),"",'MPTO_working_2-way'!E349)</f>
        <v>2.15625</v>
      </c>
      <c r="H350" s="44">
        <f>IF(OR($A350="",$B350=""),"",'OddsRatio_working_2-way'!M349)</f>
        <v>1.8646754023342345</v>
      </c>
      <c r="I350" s="44">
        <f>IF(OR($A350="",$B350=""),"",'OddsRatio_working_2-way'!N349)</f>
        <v>2.1565033506220384</v>
      </c>
      <c r="J350" s="44">
        <f>IF('Log_working_2-way'!$D349="","",A350^('Log_working_2-way'!$D349))</f>
        <v>1.8625327535713179</v>
      </c>
      <c r="K350" s="46">
        <f>IF('Log_working_2-way'!$D349="","",B350^('Log_working_2-way'!$D349))</f>
        <v>2.1593762623614712</v>
      </c>
      <c r="L350" s="53">
        <f t="shared" si="53"/>
        <v>0.53488372093023251</v>
      </c>
      <c r="M350" s="53">
        <f t="shared" si="54"/>
        <v>0.46511627906976738</v>
      </c>
      <c r="N350" s="54">
        <v>100</v>
      </c>
      <c r="O350" s="54">
        <f t="shared" si="55"/>
        <v>44.444444444444443</v>
      </c>
      <c r="P350" s="54">
        <f t="shared" si="56"/>
        <v>51.690821256038639</v>
      </c>
      <c r="Q350" s="54">
        <f t="shared" si="57"/>
        <v>48.309178743961354</v>
      </c>
      <c r="R350" s="54">
        <f t="shared" si="58"/>
        <v>55.555555555555557</v>
      </c>
      <c r="S350" s="55">
        <f t="shared" si="59"/>
        <v>-3.8647342995169112</v>
      </c>
      <c r="T350" s="55">
        <f t="shared" si="60"/>
        <v>-3.8647342995169183</v>
      </c>
      <c r="U350" t="s">
        <v>149</v>
      </c>
      <c r="V350" t="s">
        <v>173</v>
      </c>
      <c r="W350" t="s">
        <v>435</v>
      </c>
      <c r="X350" t="s">
        <v>529</v>
      </c>
      <c r="Y350" s="66"/>
    </row>
    <row r="351" spans="1:25" s="50" customFormat="1" ht="15" x14ac:dyDescent="0.25">
      <c r="A351">
        <v>2.1800000000000002</v>
      </c>
      <c r="B351">
        <v>1.72</v>
      </c>
      <c r="C351" s="43">
        <f t="shared" si="61"/>
        <v>4.0110945167484591E-2</v>
      </c>
      <c r="D351" s="44">
        <f>IF(OR($A351="",$B351=""),"",A351*'MPTO_working_2-way'!$G350)</f>
        <v>2.2674418604651168</v>
      </c>
      <c r="E351" s="46">
        <f>IF(OR($A351="",$B351=""),"",B351*'MPTO_working_2-way'!$G350)</f>
        <v>1.7889908256880735</v>
      </c>
      <c r="F351" s="44">
        <f>IF(OR($A351="",$B351=""),"",'MPTO_working_2-way'!D350)</f>
        <v>2.2796692607003894</v>
      </c>
      <c r="G351" s="46">
        <f>IF(OR($A351="",$B351=""),"",'MPTO_working_2-way'!E350)</f>
        <v>1.7814519194222731</v>
      </c>
      <c r="H351" s="44">
        <f>IF(OR($A351="",$B351=""),"",'OddsRatio_working_2-way'!M350)</f>
        <v>2.2801909579781015</v>
      </c>
      <c r="I351" s="44">
        <f>IF(OR($A351="",$B351=""),"",'OddsRatio_working_2-way'!N350)</f>
        <v>1.7811334658849434</v>
      </c>
      <c r="J351" s="44">
        <f>IF('Log_working_2-way'!$D350="","",A351^('Log_working_2-way'!$D350))</f>
        <v>2.2858490727693308</v>
      </c>
      <c r="K351" s="46">
        <f>IF('Log_working_2-way'!$D350="","",B351^('Log_working_2-way'!$D350))</f>
        <v>1.7776962484765699</v>
      </c>
      <c r="L351" s="53">
        <f t="shared" si="53"/>
        <v>0.44102564102564096</v>
      </c>
      <c r="M351" s="53">
        <f t="shared" si="54"/>
        <v>0.55897435897435888</v>
      </c>
      <c r="N351" s="54">
        <v>100</v>
      </c>
      <c r="O351" s="54">
        <f t="shared" si="55"/>
        <v>54.128440366972484</v>
      </c>
      <c r="P351" s="54">
        <f t="shared" si="56"/>
        <v>41.860465116279073</v>
      </c>
      <c r="Q351" s="54">
        <f t="shared" si="57"/>
        <v>58.139534883720934</v>
      </c>
      <c r="R351" s="54">
        <f t="shared" si="58"/>
        <v>45.871559633027523</v>
      </c>
      <c r="S351" s="55">
        <f t="shared" si="59"/>
        <v>-4.0110945167484502</v>
      </c>
      <c r="T351" s="55">
        <f t="shared" si="60"/>
        <v>-4.0110945167484502</v>
      </c>
      <c r="U351" t="s">
        <v>148</v>
      </c>
      <c r="V351" t="s">
        <v>146</v>
      </c>
      <c r="W351" t="s">
        <v>435</v>
      </c>
      <c r="X351" t="s">
        <v>529</v>
      </c>
      <c r="Y351" s="66"/>
    </row>
    <row r="352" spans="1:25" ht="15" x14ac:dyDescent="0.25">
      <c r="A352">
        <v>2.1</v>
      </c>
      <c r="B352">
        <v>1.78</v>
      </c>
      <c r="C352" s="43">
        <f t="shared" si="61"/>
        <v>3.7988228999465079E-2</v>
      </c>
      <c r="D352" s="44">
        <f>IF(OR($A352="",$B352=""),"",A352*'MPTO_working_2-way'!$G351)</f>
        <v>2.1797752808988768</v>
      </c>
      <c r="E352" s="46">
        <f>IF(OR($A352="",$B352=""),"",B352*'MPTO_working_2-way'!$G351)</f>
        <v>1.8476190476190479</v>
      </c>
      <c r="F352" s="44">
        <f>IF(OR($A352="",$B352=""),"",'MPTO_working_2-way'!D351)</f>
        <v>2.1872440023405506</v>
      </c>
      <c r="G352" s="46">
        <f>IF(OR($A352="",$B352=""),"",'MPTO_working_2-way'!E351)</f>
        <v>1.8422868408082802</v>
      </c>
      <c r="H352" s="44">
        <f>IF(OR($A352="",$B352=""),"",'OddsRatio_working_2-way'!M351)</f>
        <v>2.1875421719907089</v>
      </c>
      <c r="I352" s="44">
        <f>IF(OR($A352="",$B352=""),"",'OddsRatio_working_2-way'!N351)</f>
        <v>1.8420753583206844</v>
      </c>
      <c r="J352" s="44">
        <f>IF('Log_working_2-way'!$D351="","",A352^('Log_working_2-way'!$D351))</f>
        <v>2.1909772182449698</v>
      </c>
      <c r="K352" s="46">
        <f>IF('Log_working_2-way'!$D351="","",B352^('Log_working_2-way'!$D351))</f>
        <v>1.8396466235294411</v>
      </c>
      <c r="L352" s="53">
        <f t="shared" si="53"/>
        <v>0.45876288659793807</v>
      </c>
      <c r="M352" s="53">
        <f t="shared" si="54"/>
        <v>0.54123711340206171</v>
      </c>
      <c r="N352" s="54">
        <v>100</v>
      </c>
      <c r="O352" s="54">
        <f t="shared" si="55"/>
        <v>52.38095238095238</v>
      </c>
      <c r="P352" s="54">
        <f t="shared" si="56"/>
        <v>43.820224719101127</v>
      </c>
      <c r="Q352" s="54">
        <f t="shared" si="57"/>
        <v>56.17977528089888</v>
      </c>
      <c r="R352" s="54">
        <f t="shared" si="58"/>
        <v>47.619047619047613</v>
      </c>
      <c r="S352" s="55">
        <f t="shared" si="59"/>
        <v>-3.7988228999465008</v>
      </c>
      <c r="T352" s="55">
        <f t="shared" si="60"/>
        <v>-3.7988228999464866</v>
      </c>
      <c r="U352" t="s">
        <v>364</v>
      </c>
      <c r="V352" t="s">
        <v>430</v>
      </c>
      <c r="W352" t="s">
        <v>435</v>
      </c>
      <c r="X352" t="s">
        <v>529</v>
      </c>
      <c r="Y352" s="66"/>
    </row>
    <row r="353" spans="1:25" ht="15" x14ac:dyDescent="0.25">
      <c r="A353">
        <v>1.8</v>
      </c>
      <c r="B353">
        <v>2.0699999999999998</v>
      </c>
      <c r="C353" s="43">
        <f t="shared" si="61"/>
        <v>3.8647342995169254E-2</v>
      </c>
      <c r="D353" s="44">
        <f>IF(OR($A353="",$B353=""),"",A353*'MPTO_working_2-way'!$G352)</f>
        <v>1.8695652173913047</v>
      </c>
      <c r="E353" s="46">
        <f>IF(OR($A353="",$B353=""),"",B353*'MPTO_working_2-way'!$G352)</f>
        <v>2.1500000000000004</v>
      </c>
      <c r="F353" s="44">
        <f>IF(OR($A353="",$B353=""),"",'MPTO_working_2-way'!D352)</f>
        <v>1.8648648648648651</v>
      </c>
      <c r="G353" s="46">
        <f>IF(OR($A353="",$B353=""),"",'MPTO_working_2-way'!E352)</f>
        <v>2.15625</v>
      </c>
      <c r="H353" s="44">
        <f>IF(OR($A353="",$B353=""),"",'OddsRatio_working_2-way'!M352)</f>
        <v>1.8646754023342345</v>
      </c>
      <c r="I353" s="44">
        <f>IF(OR($A353="",$B353=""),"",'OddsRatio_working_2-way'!N352)</f>
        <v>2.1565033506220384</v>
      </c>
      <c r="J353" s="44">
        <f>IF('Log_working_2-way'!$D352="","",A353^('Log_working_2-way'!$D352))</f>
        <v>1.8625327535713179</v>
      </c>
      <c r="K353" s="46">
        <f>IF('Log_working_2-way'!$D352="","",B353^('Log_working_2-way'!$D352))</f>
        <v>2.1593762623614712</v>
      </c>
      <c r="L353" s="53">
        <f t="shared" si="53"/>
        <v>0.53488372093023251</v>
      </c>
      <c r="M353" s="53">
        <f t="shared" si="54"/>
        <v>0.46511627906976738</v>
      </c>
      <c r="N353" s="54">
        <v>100</v>
      </c>
      <c r="O353" s="54">
        <f t="shared" si="55"/>
        <v>44.444444444444443</v>
      </c>
      <c r="P353" s="54">
        <f t="shared" si="56"/>
        <v>51.690821256038639</v>
      </c>
      <c r="Q353" s="54">
        <f t="shared" si="57"/>
        <v>48.309178743961354</v>
      </c>
      <c r="R353" s="54">
        <f t="shared" si="58"/>
        <v>55.555555555555557</v>
      </c>
      <c r="S353" s="55">
        <f t="shared" si="59"/>
        <v>-3.8647342995169112</v>
      </c>
      <c r="T353" s="55">
        <f t="shared" si="60"/>
        <v>-3.8647342995169183</v>
      </c>
      <c r="U353" t="s">
        <v>182</v>
      </c>
      <c r="V353" t="s">
        <v>147</v>
      </c>
      <c r="W353" t="s">
        <v>435</v>
      </c>
      <c r="X353" t="s">
        <v>529</v>
      </c>
      <c r="Y353" s="66"/>
    </row>
    <row r="354" spans="1:25" ht="15" x14ac:dyDescent="0.25">
      <c r="A354">
        <v>2.2200000000000002</v>
      </c>
      <c r="B354">
        <v>1.73</v>
      </c>
      <c r="C354" s="43">
        <f t="shared" si="61"/>
        <v>2.8485132531375301E-2</v>
      </c>
      <c r="D354" s="44">
        <f>IF(OR($A354="",$B354=""),"",A354*'MPTO_working_2-way'!$G353)</f>
        <v>2.2832369942196533</v>
      </c>
      <c r="E354" s="46">
        <f>IF(OR($A354="",$B354=""),"",B354*'MPTO_working_2-way'!$G353)</f>
        <v>1.7792792792792793</v>
      </c>
      <c r="F354" s="44">
        <f>IF(OR($A354="",$B354=""),"",'MPTO_working_2-way'!D353)</f>
        <v>2.2924849280725841</v>
      </c>
      <c r="G354" s="46">
        <f>IF(OR($A354="",$B354=""),"",'MPTO_working_2-way'!E353)</f>
        <v>1.7737034129219971</v>
      </c>
      <c r="H354" s="44">
        <f>IF(OR($A354="",$B354=""),"",'OddsRatio_working_2-way'!M353)</f>
        <v>2.2927617246470167</v>
      </c>
      <c r="I354" s="44">
        <f>IF(OR($A354="",$B354=""),"",'OddsRatio_working_2-way'!N353)</f>
        <v>1.7735377532723946</v>
      </c>
      <c r="J354" s="44">
        <f>IF('Log_working_2-way'!$D353="","",A354^('Log_working_2-way'!$D353))</f>
        <v>2.2969907932831721</v>
      </c>
      <c r="K354" s="46">
        <f>IF('Log_working_2-way'!$D353="","",B354^('Log_working_2-way'!$D353))</f>
        <v>1.771015496161394</v>
      </c>
      <c r="L354" s="53">
        <f t="shared" si="53"/>
        <v>0.43797468354430374</v>
      </c>
      <c r="M354" s="53">
        <f t="shared" si="54"/>
        <v>0.5620253164556962</v>
      </c>
      <c r="N354" s="54">
        <v>100</v>
      </c>
      <c r="O354" s="54">
        <f t="shared" si="55"/>
        <v>54.954954954954964</v>
      </c>
      <c r="P354" s="54">
        <f t="shared" si="56"/>
        <v>42.196531791907518</v>
      </c>
      <c r="Q354" s="54">
        <f t="shared" si="57"/>
        <v>57.80346820809249</v>
      </c>
      <c r="R354" s="54">
        <f t="shared" si="58"/>
        <v>45.045045045045043</v>
      </c>
      <c r="S354" s="55">
        <f t="shared" si="59"/>
        <v>-2.8485132531375257</v>
      </c>
      <c r="T354" s="55">
        <f t="shared" si="60"/>
        <v>-2.8485132531375257</v>
      </c>
      <c r="U354" t="s">
        <v>150</v>
      </c>
      <c r="V354" t="s">
        <v>176</v>
      </c>
      <c r="W354" t="s">
        <v>436</v>
      </c>
      <c r="X354" t="s">
        <v>529</v>
      </c>
      <c r="Y354" s="66"/>
    </row>
    <row r="355" spans="1:25" ht="15" x14ac:dyDescent="0.25">
      <c r="A355">
        <v>2.34</v>
      </c>
      <c r="B355">
        <v>1.64</v>
      </c>
      <c r="C355" s="43">
        <f t="shared" si="61"/>
        <v>3.7106524911402872E-2</v>
      </c>
      <c r="D355" s="44">
        <f>IF(OR($A355="",$B355=""),"",A355*'MPTO_working_2-way'!$G354)</f>
        <v>2.4268292682926824</v>
      </c>
      <c r="E355" s="46">
        <f>IF(OR($A355="",$B355=""),"",B355*'MPTO_working_2-way'!$G354)</f>
        <v>1.7008547008547006</v>
      </c>
      <c r="F355" s="44">
        <f>IF(OR($A355="",$B355=""),"",'MPTO_working_2-way'!D354)</f>
        <v>2.4462009178990307</v>
      </c>
      <c r="G355" s="46">
        <f>IF(OR($A355="",$B355=""),"",'MPTO_working_2-way'!E354)</f>
        <v>1.6914668547249645</v>
      </c>
      <c r="H355" s="44">
        <f>IF(OR($A355="",$B355=""),"",'OddsRatio_working_2-way'!M354)</f>
        <v>2.4469796128487777</v>
      </c>
      <c r="I355" s="44">
        <f>IF(OR($A355="",$B355=""),"",'OddsRatio_working_2-way'!N354)</f>
        <v>1.6910947404650878</v>
      </c>
      <c r="J355" s="44">
        <f>IF('Log_working_2-way'!$D354="","",A355^('Log_working_2-way'!$D354))</f>
        <v>2.4559827297707368</v>
      </c>
      <c r="K355" s="46">
        <f>IF('Log_working_2-way'!$D354="","",B355^('Log_working_2-way'!$D354))</f>
        <v>1.6868213334902025</v>
      </c>
      <c r="L355" s="53">
        <f t="shared" si="53"/>
        <v>0.41206030150753775</v>
      </c>
      <c r="M355" s="53">
        <f t="shared" si="54"/>
        <v>0.58793969849246241</v>
      </c>
      <c r="N355" s="54">
        <v>100</v>
      </c>
      <c r="O355" s="54">
        <f t="shared" si="55"/>
        <v>57.264957264957268</v>
      </c>
      <c r="P355" s="54">
        <f t="shared" si="56"/>
        <v>39.024390243902438</v>
      </c>
      <c r="Q355" s="54">
        <f t="shared" si="57"/>
        <v>60.975609756097562</v>
      </c>
      <c r="R355" s="54">
        <f t="shared" si="58"/>
        <v>42.73504273504274</v>
      </c>
      <c r="S355" s="55">
        <f t="shared" si="59"/>
        <v>-3.7106524911402943</v>
      </c>
      <c r="T355" s="55">
        <f t="shared" si="60"/>
        <v>-3.7106524911403014</v>
      </c>
      <c r="U355" t="s">
        <v>158</v>
      </c>
      <c r="V355" t="s">
        <v>156</v>
      </c>
      <c r="W355" t="s">
        <v>437</v>
      </c>
      <c r="X355" t="s">
        <v>529</v>
      </c>
      <c r="Y355" s="66"/>
    </row>
    <row r="356" spans="1:25" ht="15" x14ac:dyDescent="0.25">
      <c r="A356">
        <v>2.61</v>
      </c>
      <c r="B356">
        <v>1.53</v>
      </c>
      <c r="C356" s="43">
        <f t="shared" si="61"/>
        <v>3.6736533693937368E-2</v>
      </c>
      <c r="D356" s="44">
        <f>IF(OR($A356="",$B356=""),"",A356*'MPTO_working_2-way'!$G355)</f>
        <v>2.7058823529411762</v>
      </c>
      <c r="E356" s="46">
        <f>IF(OR($A356="",$B356=""),"",B356*'MPTO_working_2-way'!$G355)</f>
        <v>1.5862068965517242</v>
      </c>
      <c r="F356" s="44">
        <f>IF(OR($A356="",$B356=""),"",'MPTO_working_2-way'!D355)</f>
        <v>2.7414272474513437</v>
      </c>
      <c r="G356" s="46">
        <f>IF(OR($A356="",$B356=""),"",'MPTO_working_2-way'!E355)</f>
        <v>1.5742416178818521</v>
      </c>
      <c r="H356" s="44">
        <f>IF(OR($A356="",$B356=""),"",'OddsRatio_working_2-way'!M355)</f>
        <v>2.7429101666628148</v>
      </c>
      <c r="I356" s="44">
        <f>IF(OR($A356="",$B356=""),"",'OddsRatio_working_2-way'!N355)</f>
        <v>1.5737530362306167</v>
      </c>
      <c r="J356" s="44">
        <f>IF('Log_working_2-way'!$D355="","",A356^('Log_working_2-way'!$D355))</f>
        <v>2.7596672442217889</v>
      </c>
      <c r="K356" s="46">
        <f>IF('Log_working_2-way'!$D355="","",B356^('Log_working_2-way'!$D355))</f>
        <v>1.5682892622360389</v>
      </c>
      <c r="L356" s="53">
        <f t="shared" si="53"/>
        <v>0.36956521739130438</v>
      </c>
      <c r="M356" s="53">
        <f t="shared" si="54"/>
        <v>0.63043478260869568</v>
      </c>
      <c r="N356" s="54">
        <v>100</v>
      </c>
      <c r="O356" s="54">
        <f t="shared" si="55"/>
        <v>61.685823754789276</v>
      </c>
      <c r="P356" s="54">
        <f t="shared" si="56"/>
        <v>34.640522875816991</v>
      </c>
      <c r="Q356" s="54">
        <f t="shared" si="57"/>
        <v>65.359477124183002</v>
      </c>
      <c r="R356" s="54">
        <f t="shared" si="58"/>
        <v>38.314176245210732</v>
      </c>
      <c r="S356" s="55">
        <f t="shared" si="59"/>
        <v>-3.6736533693937261</v>
      </c>
      <c r="T356" s="55">
        <f t="shared" si="60"/>
        <v>-3.6736533693937403</v>
      </c>
      <c r="U356" t="s">
        <v>236</v>
      </c>
      <c r="V356" t="s">
        <v>152</v>
      </c>
      <c r="W356" t="s">
        <v>437</v>
      </c>
      <c r="X356" t="s">
        <v>529</v>
      </c>
      <c r="Y356" s="66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38"/>
      <c r="Y357" s="66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38"/>
      <c r="Y358" s="66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38"/>
      <c r="Y359" s="66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38"/>
      <c r="Y360" s="66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38"/>
      <c r="Y361" s="66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38"/>
      <c r="Y362" s="66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38"/>
      <c r="Y363" s="66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38"/>
      <c r="Y364" s="66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38"/>
      <c r="Y365" s="66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38"/>
      <c r="Y366" s="66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38"/>
      <c r="Y367" s="66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38"/>
      <c r="Y368" s="66"/>
    </row>
    <row r="369" spans="1:25" s="50" customFormat="1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38"/>
      <c r="Y369" s="66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38"/>
      <c r="Y370" s="66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38"/>
      <c r="Y371" s="66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38"/>
      <c r="Y372" s="66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38"/>
      <c r="Y373" s="66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38"/>
      <c r="Y374" s="66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38"/>
      <c r="Y375" s="66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38"/>
      <c r="Y376" s="66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38"/>
      <c r="Y377" s="66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38"/>
      <c r="Y378" s="66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38"/>
      <c r="Y379" s="66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38"/>
      <c r="Y380" s="66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38"/>
      <c r="Y381" s="66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38"/>
      <c r="Y382" s="66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38"/>
      <c r="Y383" s="66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38"/>
      <c r="Y384" s="66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38"/>
      <c r="Y385" s="66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38"/>
      <c r="Y386" s="66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38"/>
      <c r="Y387" s="66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38"/>
      <c r="Y388" s="66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38"/>
      <c r="Y389" s="66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38"/>
      <c r="Y390" s="66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38"/>
      <c r="Y391" s="66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38"/>
      <c r="Y392" s="66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38"/>
      <c r="Y393" s="66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38"/>
      <c r="Y394" s="66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38"/>
      <c r="Y395" s="66"/>
    </row>
    <row r="396" spans="1:25" s="50" customFormat="1" ht="15" x14ac:dyDescent="0.25">
      <c r="A396"/>
      <c r="B396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/>
      <c r="V396"/>
      <c r="W396"/>
      <c r="X396" s="38"/>
      <c r="Y396" s="66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38"/>
      <c r="Y397" s="66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38"/>
      <c r="Y398" s="66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38"/>
      <c r="Y399" s="66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38"/>
      <c r="Y400" s="66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38"/>
      <c r="Y401" s="66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38"/>
      <c r="Y402" s="66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38"/>
      <c r="Y403" s="66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38"/>
      <c r="Y404" s="66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38"/>
      <c r="Y405" s="66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38"/>
      <c r="Y406" s="66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38"/>
      <c r="Y407" s="66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38"/>
      <c r="Y408" s="66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38"/>
      <c r="Y409" s="66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38"/>
      <c r="Y410" s="66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38"/>
      <c r="Y411" s="66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38"/>
      <c r="Y412" s="66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38"/>
      <c r="Y413" s="66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38"/>
      <c r="Y414" s="66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38"/>
      <c r="Y415" s="66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38"/>
      <c r="Y416" s="66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38"/>
      <c r="Y417" s="66"/>
    </row>
    <row r="418" spans="1:25" s="50" customFormat="1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38"/>
      <c r="Y418" s="66"/>
    </row>
    <row r="419" spans="1:25" s="50" customFormat="1" ht="15" x14ac:dyDescent="0.25">
      <c r="A419" s="42"/>
      <c r="B419" s="42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 s="42"/>
      <c r="V419" s="42"/>
      <c r="W419" s="42"/>
      <c r="X419" s="52"/>
      <c r="Y419" s="66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38"/>
      <c r="Y420" s="66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38"/>
      <c r="Y421" s="66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38"/>
      <c r="Y422" s="66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38"/>
      <c r="Y423" s="66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38"/>
      <c r="Y424" s="66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38"/>
      <c r="Y425" s="66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38"/>
      <c r="Y426" s="66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38"/>
      <c r="Y427" s="66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38"/>
      <c r="Y428" s="66"/>
    </row>
    <row r="429" spans="1:25" ht="15" x14ac:dyDescent="0.25">
      <c r="A429"/>
      <c r="B429"/>
      <c r="C429" s="43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38"/>
      <c r="Y429" s="66"/>
    </row>
    <row r="430" spans="1:25" ht="15" x14ac:dyDescent="0.25">
      <c r="A430"/>
      <c r="B430"/>
      <c r="C430" s="43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38"/>
      <c r="Y430" s="66"/>
    </row>
    <row r="431" spans="1:25" ht="15" x14ac:dyDescent="0.25">
      <c r="A431"/>
      <c r="B431"/>
      <c r="C431" s="43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38"/>
      <c r="Y431" s="66"/>
    </row>
    <row r="432" spans="1:25" ht="15" x14ac:dyDescent="0.25">
      <c r="A432"/>
      <c r="B432"/>
      <c r="C432" s="43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38"/>
      <c r="Y432" s="66"/>
    </row>
    <row r="433" spans="1:25" ht="15" x14ac:dyDescent="0.25">
      <c r="A433"/>
      <c r="B433"/>
      <c r="C433" s="43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38"/>
      <c r="Y433" s="66"/>
    </row>
    <row r="434" spans="1:25" ht="15" x14ac:dyDescent="0.25">
      <c r="A434"/>
      <c r="B434"/>
      <c r="C434" s="43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38"/>
      <c r="Y434" s="66"/>
    </row>
    <row r="435" spans="1:25" ht="15" x14ac:dyDescent="0.25">
      <c r="A435"/>
      <c r="B435"/>
      <c r="C435" s="43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38"/>
      <c r="Y435" s="66"/>
    </row>
    <row r="436" spans="1:25" ht="15" x14ac:dyDescent="0.25">
      <c r="A436"/>
      <c r="B436"/>
      <c r="C436" s="43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38"/>
      <c r="Y436" s="66"/>
    </row>
    <row r="437" spans="1:25" ht="15" x14ac:dyDescent="0.25">
      <c r="A437"/>
      <c r="B437"/>
      <c r="C437" s="43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38"/>
      <c r="Y437" s="66"/>
    </row>
    <row r="438" spans="1:25" ht="15" x14ac:dyDescent="0.25">
      <c r="A438"/>
      <c r="B438"/>
      <c r="C438" s="43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38"/>
      <c r="Y438" s="66"/>
    </row>
    <row r="439" spans="1:25" ht="15" x14ac:dyDescent="0.25">
      <c r="A439"/>
      <c r="B439"/>
      <c r="C439" s="43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38"/>
      <c r="Y439" s="66"/>
    </row>
    <row r="440" spans="1:25" ht="15" x14ac:dyDescent="0.25">
      <c r="A440"/>
      <c r="B440"/>
      <c r="C440" s="43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38"/>
      <c r="Y440" s="66"/>
    </row>
    <row r="441" spans="1:25" ht="15" x14ac:dyDescent="0.25">
      <c r="A441"/>
      <c r="B441"/>
      <c r="C441" s="43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38"/>
      <c r="Y441" s="66"/>
    </row>
    <row r="442" spans="1:25" ht="15" x14ac:dyDescent="0.25">
      <c r="A442"/>
      <c r="B442"/>
      <c r="C442" s="43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38"/>
      <c r="Y442" s="66"/>
    </row>
    <row r="443" spans="1:25" ht="15" x14ac:dyDescent="0.25">
      <c r="A443"/>
      <c r="B443"/>
      <c r="C443" s="43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38"/>
      <c r="Y443" s="66"/>
    </row>
    <row r="444" spans="1:25" ht="15" x14ac:dyDescent="0.25">
      <c r="A444"/>
      <c r="B444"/>
      <c r="C444" s="43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38"/>
      <c r="Y444" s="66"/>
    </row>
    <row r="445" spans="1:25" ht="15" x14ac:dyDescent="0.25">
      <c r="A445"/>
      <c r="B445"/>
      <c r="C445" s="43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38"/>
      <c r="Y445" s="66"/>
    </row>
    <row r="446" spans="1:25" ht="15" x14ac:dyDescent="0.25">
      <c r="A446"/>
      <c r="B446"/>
      <c r="C446" s="43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38"/>
      <c r="Y446" s="66"/>
    </row>
    <row r="447" spans="1:25" ht="15" x14ac:dyDescent="0.25">
      <c r="A447"/>
      <c r="B447"/>
      <c r="C447" s="43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38"/>
      <c r="Y447" s="66"/>
    </row>
    <row r="448" spans="1:25" ht="15" x14ac:dyDescent="0.25">
      <c r="A448"/>
      <c r="B448"/>
      <c r="C448" s="43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38"/>
      <c r="Y448" s="66"/>
    </row>
    <row r="449" spans="1:25" ht="15" x14ac:dyDescent="0.25">
      <c r="A449"/>
      <c r="B449"/>
      <c r="C449" s="43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38"/>
      <c r="Y449" s="66"/>
    </row>
    <row r="450" spans="1:25" ht="15" x14ac:dyDescent="0.25">
      <c r="A450"/>
      <c r="B450"/>
      <c r="C450" s="43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38"/>
      <c r="Y450" s="66"/>
    </row>
    <row r="451" spans="1:25" s="50" customFormat="1" ht="15" x14ac:dyDescent="0.25">
      <c r="A451" s="42"/>
      <c r="B451" s="42"/>
      <c r="C451" s="43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 s="42"/>
      <c r="V451" s="42"/>
      <c r="W451" s="42"/>
      <c r="X451" s="52"/>
      <c r="Y451" s="66"/>
    </row>
    <row r="452" spans="1:25" ht="15" x14ac:dyDescent="0.25">
      <c r="A452"/>
      <c r="B452"/>
      <c r="C452" s="43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38"/>
      <c r="Y452" s="66"/>
    </row>
    <row r="453" spans="1:25" ht="15" x14ac:dyDescent="0.25">
      <c r="A453"/>
      <c r="B453"/>
      <c r="C453" s="43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38"/>
      <c r="Y453" s="66"/>
    </row>
    <row r="454" spans="1:25" ht="15" x14ac:dyDescent="0.25">
      <c r="A454"/>
      <c r="B454"/>
      <c r="C454" s="43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38"/>
      <c r="Y454" s="66"/>
    </row>
    <row r="455" spans="1:25" s="50" customFormat="1" ht="15" x14ac:dyDescent="0.25">
      <c r="A455"/>
      <c r="B455"/>
      <c r="C455" s="43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 s="38"/>
      <c r="Y455" s="66"/>
    </row>
    <row r="456" spans="1:25" ht="15" x14ac:dyDescent="0.25">
      <c r="A456"/>
      <c r="B456"/>
      <c r="C456" s="43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38"/>
      <c r="Y456" s="66"/>
    </row>
    <row r="457" spans="1:25" ht="15" x14ac:dyDescent="0.25">
      <c r="A457"/>
      <c r="B457"/>
      <c r="C457" s="43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38"/>
      <c r="Y457" s="66"/>
    </row>
    <row r="458" spans="1:25" ht="15" x14ac:dyDescent="0.25">
      <c r="A458"/>
      <c r="B458"/>
      <c r="C458" s="43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38"/>
      <c r="Y458" s="66"/>
    </row>
    <row r="459" spans="1:25" s="50" customFormat="1" ht="15" x14ac:dyDescent="0.25">
      <c r="A459"/>
      <c r="B459"/>
      <c r="C459" s="43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38"/>
      <c r="Y459" s="66"/>
    </row>
    <row r="460" spans="1:25" ht="15" x14ac:dyDescent="0.25">
      <c r="A460"/>
      <c r="B460"/>
      <c r="C460" s="43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38"/>
      <c r="Y460" s="66"/>
    </row>
    <row r="461" spans="1:25" ht="15" x14ac:dyDescent="0.25">
      <c r="A461"/>
      <c r="B461"/>
      <c r="C461" s="43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38"/>
      <c r="Y461" s="66"/>
    </row>
    <row r="462" spans="1:25" ht="15" x14ac:dyDescent="0.25">
      <c r="A462"/>
      <c r="B462"/>
      <c r="C462" s="43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38"/>
      <c r="Y462" s="66"/>
    </row>
    <row r="463" spans="1:25" ht="15" x14ac:dyDescent="0.25">
      <c r="A463"/>
      <c r="B463"/>
      <c r="C463" s="43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38"/>
      <c r="Y463" s="66"/>
    </row>
    <row r="464" spans="1:25" ht="15" x14ac:dyDescent="0.25">
      <c r="A464"/>
      <c r="B464"/>
      <c r="C464" s="43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38"/>
      <c r="Y464" s="66"/>
    </row>
    <row r="465" spans="1:25" ht="15" x14ac:dyDescent="0.25">
      <c r="A465"/>
      <c r="B465"/>
      <c r="C465" s="43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38"/>
      <c r="Y465" s="66"/>
    </row>
    <row r="466" spans="1:25" ht="15" x14ac:dyDescent="0.25">
      <c r="A466"/>
      <c r="B466"/>
      <c r="C466" s="43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38"/>
      <c r="Y466" s="66"/>
    </row>
    <row r="467" spans="1:25" ht="15" x14ac:dyDescent="0.25">
      <c r="A467"/>
      <c r="B467"/>
      <c r="C467" s="43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38"/>
      <c r="Y467" s="66"/>
    </row>
    <row r="468" spans="1:25" ht="15" x14ac:dyDescent="0.25">
      <c r="A468"/>
      <c r="B468"/>
      <c r="C468" s="43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38"/>
      <c r="Y468" s="66"/>
    </row>
    <row r="469" spans="1:25" ht="15" x14ac:dyDescent="0.25">
      <c r="A469"/>
      <c r="B469"/>
      <c r="C469" s="43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38"/>
      <c r="Y469" s="66"/>
    </row>
    <row r="470" spans="1:25" ht="15" x14ac:dyDescent="0.25">
      <c r="A470"/>
      <c r="B470"/>
      <c r="C470" s="43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38"/>
      <c r="Y470" s="66"/>
    </row>
    <row r="471" spans="1:25" ht="15" x14ac:dyDescent="0.25">
      <c r="A471"/>
      <c r="B471"/>
      <c r="C471" s="43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38"/>
      <c r="Y471" s="66"/>
    </row>
    <row r="472" spans="1:25" ht="15" x14ac:dyDescent="0.25">
      <c r="A472"/>
      <c r="B472"/>
      <c r="C472" s="43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38"/>
      <c r="Y472" s="66"/>
    </row>
    <row r="473" spans="1:25" ht="15" x14ac:dyDescent="0.25">
      <c r="A473"/>
      <c r="B473"/>
      <c r="C473" s="43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38"/>
      <c r="Y473" s="66"/>
    </row>
    <row r="474" spans="1:25" ht="15" x14ac:dyDescent="0.25">
      <c r="A474"/>
      <c r="B474"/>
      <c r="C474" s="43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38"/>
      <c r="Y474" s="66"/>
    </row>
    <row r="475" spans="1:25" ht="15" x14ac:dyDescent="0.25">
      <c r="A475"/>
      <c r="B475"/>
      <c r="C475" s="43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38"/>
      <c r="Y475" s="66"/>
    </row>
    <row r="476" spans="1:25" ht="15" x14ac:dyDescent="0.25">
      <c r="A476"/>
      <c r="B476"/>
      <c r="C476" s="43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38"/>
      <c r="Y476" s="66"/>
    </row>
    <row r="477" spans="1:25" ht="15" x14ac:dyDescent="0.25">
      <c r="A477"/>
      <c r="B477"/>
      <c r="C477" s="43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38"/>
      <c r="Y477" s="66"/>
    </row>
    <row r="478" spans="1:25" ht="15" x14ac:dyDescent="0.25">
      <c r="A478"/>
      <c r="B478"/>
      <c r="C478" s="43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38"/>
      <c r="Y478" s="66"/>
    </row>
    <row r="479" spans="1:25" ht="15" x14ac:dyDescent="0.25">
      <c r="A479"/>
      <c r="B479"/>
      <c r="C479" s="43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38"/>
      <c r="Y479" s="66"/>
    </row>
    <row r="480" spans="1:25" ht="15" x14ac:dyDescent="0.25">
      <c r="A480"/>
      <c r="B480"/>
      <c r="C480" s="43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38"/>
      <c r="Y480" s="66"/>
    </row>
    <row r="481" spans="1:25" ht="15" x14ac:dyDescent="0.25">
      <c r="A481"/>
      <c r="B481"/>
      <c r="C481" s="43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38"/>
      <c r="Y481" s="66"/>
    </row>
    <row r="482" spans="1:25" ht="15" x14ac:dyDescent="0.25">
      <c r="A482"/>
      <c r="B482"/>
      <c r="C482" s="43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38"/>
      <c r="Y482" s="66"/>
    </row>
    <row r="483" spans="1:25" ht="15" x14ac:dyDescent="0.25">
      <c r="A483"/>
      <c r="B483"/>
      <c r="C483" s="43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38"/>
      <c r="Y483" s="66"/>
    </row>
    <row r="484" spans="1:25" ht="15" x14ac:dyDescent="0.25">
      <c r="A484"/>
      <c r="B484"/>
      <c r="C484" s="43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38"/>
      <c r="Y484" s="66"/>
    </row>
    <row r="485" spans="1:25" ht="15" x14ac:dyDescent="0.25">
      <c r="A485"/>
      <c r="B485"/>
      <c r="C485" s="43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38"/>
      <c r="Y485" s="66"/>
    </row>
    <row r="486" spans="1:25" ht="15" x14ac:dyDescent="0.25">
      <c r="A486"/>
      <c r="B486"/>
      <c r="C486" s="43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38"/>
      <c r="Y486" s="66"/>
    </row>
    <row r="487" spans="1:25" ht="15" x14ac:dyDescent="0.25">
      <c r="A487"/>
      <c r="B487"/>
      <c r="C487" s="43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38"/>
      <c r="Y487" s="66"/>
    </row>
    <row r="488" spans="1:25" ht="15" x14ac:dyDescent="0.25">
      <c r="A488"/>
      <c r="B488"/>
      <c r="C488" s="43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38"/>
      <c r="Y488" s="66"/>
    </row>
    <row r="489" spans="1:25" ht="15" x14ac:dyDescent="0.25">
      <c r="A489"/>
      <c r="B489"/>
      <c r="C489" s="43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38"/>
      <c r="Y489" s="66"/>
    </row>
    <row r="490" spans="1:25" ht="15" x14ac:dyDescent="0.25">
      <c r="A490"/>
      <c r="B490"/>
      <c r="C490" s="43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38"/>
      <c r="Y490" s="66"/>
    </row>
    <row r="491" spans="1:25" ht="15" x14ac:dyDescent="0.25">
      <c r="A491"/>
      <c r="B491"/>
      <c r="C491" s="43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38"/>
      <c r="Y491" s="66"/>
    </row>
    <row r="492" spans="1:25" ht="15" x14ac:dyDescent="0.25">
      <c r="A492"/>
      <c r="B492"/>
      <c r="C492" s="43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38"/>
      <c r="Y492" s="66"/>
    </row>
    <row r="493" spans="1:25" ht="15" x14ac:dyDescent="0.25">
      <c r="A493"/>
      <c r="B493"/>
      <c r="C493" s="43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38"/>
      <c r="Y493" s="66"/>
    </row>
    <row r="494" spans="1:25" ht="15" x14ac:dyDescent="0.25">
      <c r="A494"/>
      <c r="B494"/>
      <c r="C494" s="43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38"/>
      <c r="Y494" s="66"/>
    </row>
    <row r="495" spans="1:25" ht="15" x14ac:dyDescent="0.25">
      <c r="A495"/>
      <c r="B495"/>
      <c r="C495" s="43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38"/>
      <c r="Y495" s="66"/>
    </row>
    <row r="496" spans="1:25" ht="15" x14ac:dyDescent="0.25">
      <c r="A496"/>
      <c r="B496"/>
      <c r="C496" s="43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38"/>
      <c r="Y496" s="66"/>
    </row>
    <row r="497" spans="1:25" ht="15" x14ac:dyDescent="0.25">
      <c r="A497"/>
      <c r="B497"/>
      <c r="C497" s="43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38"/>
      <c r="Y497" s="66"/>
    </row>
    <row r="498" spans="1:25" ht="15" x14ac:dyDescent="0.25">
      <c r="A498"/>
      <c r="B498"/>
      <c r="C498" s="43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38"/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43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38"/>
      <c r="Y506" s="66"/>
    </row>
    <row r="507" spans="1:25" ht="15" x14ac:dyDescent="0.25">
      <c r="A507"/>
      <c r="B507"/>
      <c r="C507" s="43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38"/>
      <c r="Y507" s="66"/>
    </row>
    <row r="508" spans="1:25" ht="15" x14ac:dyDescent="0.25">
      <c r="A508"/>
      <c r="B508"/>
      <c r="C508" s="43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38"/>
      <c r="Y508" s="66"/>
    </row>
    <row r="509" spans="1:25" ht="15" x14ac:dyDescent="0.25">
      <c r="A509"/>
      <c r="B509"/>
      <c r="C509" s="43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38"/>
      <c r="Y509" s="66"/>
    </row>
    <row r="510" spans="1:25" ht="15" x14ac:dyDescent="0.25">
      <c r="A510"/>
      <c r="B510"/>
      <c r="C510" s="43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38"/>
      <c r="Y510" s="66"/>
    </row>
    <row r="511" spans="1:25" ht="15" x14ac:dyDescent="0.25">
      <c r="A511"/>
      <c r="B511"/>
      <c r="C511" s="43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38"/>
      <c r="Y511" s="66"/>
    </row>
    <row r="512" spans="1:25" ht="15" x14ac:dyDescent="0.25">
      <c r="A512"/>
      <c r="B512"/>
      <c r="C512" s="43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38"/>
      <c r="Y512" s="66"/>
    </row>
    <row r="513" spans="1:25" ht="15" x14ac:dyDescent="0.25">
      <c r="A513"/>
      <c r="B513"/>
      <c r="C513" s="43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38"/>
      <c r="Y513" s="66"/>
    </row>
    <row r="514" spans="1:25" ht="15" x14ac:dyDescent="0.25">
      <c r="A514"/>
      <c r="B514"/>
      <c r="C514" s="43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38"/>
      <c r="Y514" s="66"/>
    </row>
    <row r="515" spans="1:25" ht="15" x14ac:dyDescent="0.25">
      <c r="A515"/>
      <c r="B515"/>
      <c r="C515" s="43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38"/>
      <c r="Y515" s="66"/>
    </row>
    <row r="516" spans="1:25" ht="15" x14ac:dyDescent="0.25">
      <c r="A516"/>
      <c r="B516"/>
      <c r="C516" s="43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38"/>
      <c r="Y516" s="66"/>
    </row>
    <row r="517" spans="1:25" ht="15" x14ac:dyDescent="0.25">
      <c r="A517"/>
      <c r="B517"/>
      <c r="C517" s="43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38"/>
      <c r="Y517" s="66"/>
    </row>
    <row r="518" spans="1:25" ht="15" x14ac:dyDescent="0.25">
      <c r="A518"/>
      <c r="B518"/>
      <c r="C518" s="43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38"/>
      <c r="Y518" s="66"/>
    </row>
    <row r="519" spans="1:25" ht="15" x14ac:dyDescent="0.25">
      <c r="A519"/>
      <c r="B519"/>
      <c r="C519" s="43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38"/>
      <c r="Y519" s="66"/>
    </row>
    <row r="520" spans="1:25" ht="15" x14ac:dyDescent="0.25">
      <c r="A520"/>
      <c r="B520"/>
      <c r="C520" s="43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38"/>
      <c r="Y520" s="66"/>
    </row>
    <row r="521" spans="1:25" ht="15" x14ac:dyDescent="0.25">
      <c r="A521"/>
      <c r="B521"/>
      <c r="C521" s="43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38"/>
      <c r="Y521" s="66"/>
    </row>
    <row r="522" spans="1:25" ht="15" x14ac:dyDescent="0.25">
      <c r="A522"/>
      <c r="B522"/>
      <c r="C522" s="43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38"/>
      <c r="Y522" s="66"/>
    </row>
    <row r="523" spans="1:25" ht="15" x14ac:dyDescent="0.25">
      <c r="A523"/>
      <c r="B523"/>
      <c r="C523" s="43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38"/>
      <c r="Y523" s="66"/>
    </row>
    <row r="524" spans="1:25" ht="15" x14ac:dyDescent="0.25">
      <c r="A524"/>
      <c r="B524"/>
      <c r="C524" s="43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38"/>
      <c r="Y524" s="66"/>
    </row>
    <row r="525" spans="1:25" ht="15" x14ac:dyDescent="0.25">
      <c r="A525"/>
      <c r="B525"/>
      <c r="C525" s="43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38"/>
      <c r="Y525" s="66"/>
    </row>
    <row r="526" spans="1:25" ht="15" x14ac:dyDescent="0.25">
      <c r="A526"/>
      <c r="B526"/>
      <c r="C526" s="43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38"/>
      <c r="Y526" s="66"/>
    </row>
    <row r="527" spans="1:25" ht="15" x14ac:dyDescent="0.25">
      <c r="A527"/>
      <c r="B527"/>
      <c r="C527" s="43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38"/>
      <c r="Y527" s="66"/>
    </row>
    <row r="528" spans="1:25" ht="15" x14ac:dyDescent="0.25">
      <c r="A528"/>
      <c r="B528"/>
      <c r="C528" s="43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38"/>
      <c r="Y528" s="66"/>
    </row>
    <row r="529" spans="1:25" ht="15" x14ac:dyDescent="0.25">
      <c r="A529"/>
      <c r="B529"/>
      <c r="C529" s="43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38"/>
      <c r="Y529" s="66"/>
    </row>
    <row r="530" spans="1:25" ht="15" x14ac:dyDescent="0.25">
      <c r="A530"/>
      <c r="B530"/>
      <c r="C530" s="43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38"/>
      <c r="Y530" s="66"/>
    </row>
    <row r="531" spans="1:25" ht="15" x14ac:dyDescent="0.25">
      <c r="A531"/>
      <c r="B531"/>
      <c r="C531" s="43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38"/>
      <c r="Y531" s="66"/>
    </row>
    <row r="532" spans="1:25" ht="15" x14ac:dyDescent="0.25">
      <c r="A532"/>
      <c r="B532"/>
      <c r="C532" s="43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38"/>
      <c r="Y532" s="66"/>
    </row>
    <row r="533" spans="1:25" ht="15" x14ac:dyDescent="0.25">
      <c r="A533"/>
      <c r="B533"/>
      <c r="C533" s="43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38"/>
      <c r="Y533" s="66"/>
    </row>
    <row r="534" spans="1:25" ht="15" x14ac:dyDescent="0.25">
      <c r="A534"/>
      <c r="B534"/>
      <c r="C534" s="43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38"/>
      <c r="Y534" s="66"/>
    </row>
    <row r="535" spans="1:25" ht="15" x14ac:dyDescent="0.25">
      <c r="A535"/>
      <c r="B535"/>
      <c r="C535" s="43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38"/>
      <c r="Y535" s="66"/>
    </row>
    <row r="536" spans="1:25" ht="15" x14ac:dyDescent="0.25">
      <c r="A536"/>
      <c r="B536"/>
      <c r="C536" s="43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38"/>
      <c r="Y536" s="66"/>
    </row>
    <row r="537" spans="1:25" ht="15" x14ac:dyDescent="0.25">
      <c r="A537"/>
      <c r="B537"/>
      <c r="C537" s="43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38"/>
      <c r="Y537" s="66"/>
    </row>
    <row r="538" spans="1:25" ht="15" x14ac:dyDescent="0.25">
      <c r="A538"/>
      <c r="B538"/>
      <c r="C538" s="43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38"/>
      <c r="Y538" s="66"/>
    </row>
    <row r="539" spans="1:25" ht="15" x14ac:dyDescent="0.25">
      <c r="A539"/>
      <c r="B539"/>
      <c r="C539" s="43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38"/>
      <c r="Y539" s="66"/>
    </row>
    <row r="540" spans="1:25" ht="15" x14ac:dyDescent="0.25">
      <c r="A540"/>
      <c r="B540"/>
      <c r="C540" s="43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38"/>
      <c r="Y540" s="66"/>
    </row>
    <row r="541" spans="1:25" ht="15" x14ac:dyDescent="0.25">
      <c r="A541"/>
      <c r="B541"/>
      <c r="C541" s="43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38"/>
      <c r="Y541" s="66"/>
    </row>
    <row r="542" spans="1:25" ht="15" x14ac:dyDescent="0.25">
      <c r="A542"/>
      <c r="B542"/>
      <c r="C542" s="43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38"/>
      <c r="Y542" s="66"/>
    </row>
    <row r="543" spans="1:25" ht="15" x14ac:dyDescent="0.25">
      <c r="A543"/>
      <c r="B543"/>
      <c r="C543" s="43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38"/>
      <c r="Y543" s="66"/>
    </row>
    <row r="544" spans="1:25" ht="15" x14ac:dyDescent="0.25">
      <c r="A544"/>
      <c r="B544"/>
      <c r="C544" s="43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38"/>
      <c r="Y544" s="66"/>
    </row>
    <row r="545" spans="1:25" ht="15" x14ac:dyDescent="0.25">
      <c r="A545"/>
      <c r="B545"/>
      <c r="C545" s="43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38"/>
      <c r="Y545" s="66"/>
    </row>
    <row r="546" spans="1:25" ht="15" x14ac:dyDescent="0.25">
      <c r="A546"/>
      <c r="B546"/>
      <c r="C546" s="43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38"/>
      <c r="Y546" s="66"/>
    </row>
    <row r="547" spans="1:25" ht="15" x14ac:dyDescent="0.25">
      <c r="A547"/>
      <c r="B547"/>
      <c r="C547" s="43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38"/>
      <c r="Y547" s="66"/>
    </row>
    <row r="548" spans="1:25" ht="15" x14ac:dyDescent="0.25">
      <c r="A548"/>
      <c r="B548"/>
      <c r="C548" s="43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38"/>
      <c r="Y548" s="66"/>
    </row>
    <row r="549" spans="1:25" ht="15" x14ac:dyDescent="0.25">
      <c r="A549"/>
      <c r="B549"/>
      <c r="C549" s="43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38"/>
      <c r="Y549" s="66"/>
    </row>
    <row r="550" spans="1:25" ht="15" x14ac:dyDescent="0.25">
      <c r="A550"/>
      <c r="B550"/>
      <c r="C550" s="43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38"/>
      <c r="Y550" s="66"/>
    </row>
    <row r="551" spans="1:25" ht="15" x14ac:dyDescent="0.25">
      <c r="A551"/>
      <c r="B551"/>
      <c r="C551" s="43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38"/>
      <c r="Y551" s="66"/>
    </row>
    <row r="552" spans="1:25" ht="15" x14ac:dyDescent="0.25">
      <c r="A552"/>
      <c r="B552"/>
      <c r="C552" s="43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38"/>
      <c r="Y552" s="66"/>
    </row>
    <row r="553" spans="1:25" ht="15" x14ac:dyDescent="0.25">
      <c r="A553"/>
      <c r="B553"/>
      <c r="C553" s="43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38"/>
      <c r="Y553" s="66"/>
    </row>
    <row r="554" spans="1:25" ht="15" x14ac:dyDescent="0.25">
      <c r="A554"/>
      <c r="B554"/>
      <c r="C554" s="43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38"/>
      <c r="Y554" s="66"/>
    </row>
    <row r="555" spans="1:25" ht="15" x14ac:dyDescent="0.25">
      <c r="A555"/>
      <c r="B555"/>
      <c r="C555" s="43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38"/>
      <c r="Y555" s="66"/>
    </row>
    <row r="556" spans="1:25" ht="15" x14ac:dyDescent="0.25">
      <c r="A556"/>
      <c r="B556"/>
      <c r="C556" s="43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38"/>
      <c r="Y556" s="66"/>
    </row>
    <row r="557" spans="1:25" ht="15" x14ac:dyDescent="0.25">
      <c r="A557"/>
      <c r="B557"/>
      <c r="C557" s="43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38"/>
      <c r="Y557" s="66"/>
    </row>
    <row r="558" spans="1:25" ht="15" x14ac:dyDescent="0.25">
      <c r="A558"/>
      <c r="B558"/>
      <c r="C558" s="43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38"/>
      <c r="Y558" s="66"/>
    </row>
    <row r="559" spans="1:25" s="50" customFormat="1" ht="15" x14ac:dyDescent="0.25">
      <c r="A559"/>
      <c r="B559"/>
      <c r="C559" s="43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38"/>
      <c r="Y559" s="66"/>
    </row>
    <row r="560" spans="1:25" s="50" customFormat="1" ht="15" x14ac:dyDescent="0.25">
      <c r="A560"/>
      <c r="B560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/>
      <c r="V560"/>
      <c r="W560"/>
      <c r="X560" s="38"/>
      <c r="Y560" s="66"/>
    </row>
    <row r="561" spans="1:25" ht="15" x14ac:dyDescent="0.25">
      <c r="A561"/>
      <c r="B561"/>
      <c r="C561" s="43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38"/>
      <c r="Y561" s="66"/>
    </row>
    <row r="562" spans="1:25" ht="15" x14ac:dyDescent="0.25">
      <c r="A562"/>
      <c r="B562"/>
      <c r="C562" s="43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38"/>
      <c r="Y562" s="66"/>
    </row>
    <row r="563" spans="1:25" ht="15" x14ac:dyDescent="0.25">
      <c r="A563"/>
      <c r="B563"/>
      <c r="C563" s="43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38"/>
      <c r="Y563" s="66"/>
    </row>
    <row r="564" spans="1:25" ht="15" x14ac:dyDescent="0.25">
      <c r="A564"/>
      <c r="B564"/>
      <c r="C564" s="43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38"/>
      <c r="Y564" s="66"/>
    </row>
    <row r="565" spans="1:25" ht="15" x14ac:dyDescent="0.25">
      <c r="A565"/>
      <c r="B565"/>
      <c r="C565" s="43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38"/>
      <c r="Y565" s="66"/>
    </row>
    <row r="566" spans="1:25" ht="15" x14ac:dyDescent="0.25">
      <c r="A566"/>
      <c r="B566"/>
      <c r="C566" s="43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38"/>
      <c r="Y566" s="66"/>
    </row>
    <row r="567" spans="1:25" ht="15" x14ac:dyDescent="0.25">
      <c r="A567"/>
      <c r="B567"/>
      <c r="C567" s="43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38"/>
      <c r="Y567" s="66"/>
    </row>
    <row r="568" spans="1:25" ht="15" x14ac:dyDescent="0.25">
      <c r="A568"/>
      <c r="B568"/>
      <c r="C568" s="43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38"/>
      <c r="Y568" s="66"/>
    </row>
    <row r="569" spans="1:25" ht="15" x14ac:dyDescent="0.25">
      <c r="A569"/>
      <c r="B569"/>
      <c r="C569" s="43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38"/>
      <c r="Y569" s="66"/>
    </row>
    <row r="570" spans="1:25" ht="15" x14ac:dyDescent="0.25">
      <c r="A570"/>
      <c r="B570"/>
      <c r="C570" s="43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38"/>
      <c r="Y570" s="66"/>
    </row>
    <row r="571" spans="1:25" ht="15" x14ac:dyDescent="0.25">
      <c r="A571"/>
      <c r="B571"/>
      <c r="C571" s="43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38"/>
      <c r="Y571" s="66"/>
    </row>
    <row r="572" spans="1:25" ht="15" x14ac:dyDescent="0.25">
      <c r="A572"/>
      <c r="B572"/>
      <c r="C572" s="43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38"/>
      <c r="Y572" s="66"/>
    </row>
    <row r="573" spans="1:25" ht="15" x14ac:dyDescent="0.25">
      <c r="A573"/>
      <c r="B573"/>
      <c r="C573" s="43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38"/>
      <c r="Y573" s="66"/>
    </row>
    <row r="574" spans="1:25" ht="15" x14ac:dyDescent="0.25">
      <c r="A574"/>
      <c r="B574"/>
      <c r="C574" s="43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38"/>
      <c r="Y574" s="66"/>
    </row>
    <row r="575" spans="1:25" ht="15" x14ac:dyDescent="0.25">
      <c r="A575"/>
      <c r="B575"/>
      <c r="C575" s="43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38"/>
      <c r="Y575" s="66"/>
    </row>
    <row r="576" spans="1:25" ht="15" x14ac:dyDescent="0.25">
      <c r="A576"/>
      <c r="B576"/>
      <c r="C576" s="43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38"/>
      <c r="Y576" s="66"/>
    </row>
    <row r="577" spans="1:25" ht="15" x14ac:dyDescent="0.25">
      <c r="A577"/>
      <c r="B577"/>
      <c r="C577" s="43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38"/>
      <c r="Y577" s="66"/>
    </row>
    <row r="578" spans="1:25" ht="15" x14ac:dyDescent="0.25">
      <c r="A578"/>
      <c r="B578"/>
      <c r="C578" s="43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38"/>
      <c r="Y578" s="66"/>
    </row>
    <row r="579" spans="1:25" ht="15" x14ac:dyDescent="0.25">
      <c r="A579"/>
      <c r="B579"/>
      <c r="C579" s="43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38"/>
      <c r="Y579" s="66"/>
    </row>
    <row r="580" spans="1:25" s="50" customFormat="1" ht="15" x14ac:dyDescent="0.25">
      <c r="A580"/>
      <c r="B580"/>
      <c r="C580" s="43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38"/>
      <c r="Y580" s="66"/>
    </row>
    <row r="581" spans="1:25" ht="15" x14ac:dyDescent="0.25">
      <c r="A581"/>
      <c r="B581"/>
      <c r="C581" s="43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38"/>
      <c r="Y581" s="66"/>
    </row>
    <row r="582" spans="1:25" ht="15" x14ac:dyDescent="0.25">
      <c r="A582"/>
      <c r="B582"/>
      <c r="C582" s="43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38"/>
      <c r="Y582" s="66"/>
    </row>
    <row r="583" spans="1:25" ht="15" x14ac:dyDescent="0.25">
      <c r="A583"/>
      <c r="B583"/>
      <c r="C583" s="43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38"/>
      <c r="Y583" s="66"/>
    </row>
    <row r="584" spans="1:25" ht="15" x14ac:dyDescent="0.25">
      <c r="A584"/>
      <c r="B584"/>
      <c r="C584" s="43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38"/>
      <c r="Y584" s="66"/>
    </row>
    <row r="585" spans="1:25" ht="15" x14ac:dyDescent="0.25">
      <c r="A585"/>
      <c r="B585"/>
      <c r="C585" s="43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38"/>
      <c r="Y585" s="66"/>
    </row>
    <row r="586" spans="1:25" ht="15" x14ac:dyDescent="0.25">
      <c r="A586"/>
      <c r="B586"/>
      <c r="C586" s="43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38"/>
      <c r="Y586" s="66"/>
    </row>
    <row r="587" spans="1:25" ht="15" x14ac:dyDescent="0.25">
      <c r="A587"/>
      <c r="B587"/>
      <c r="C587" s="43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38"/>
      <c r="Y587" s="66"/>
    </row>
    <row r="588" spans="1:25" ht="15" x14ac:dyDescent="0.25">
      <c r="A588"/>
      <c r="B588"/>
      <c r="C588" s="43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38"/>
      <c r="Y588" s="66"/>
    </row>
    <row r="589" spans="1:25" ht="15" x14ac:dyDescent="0.25">
      <c r="A589"/>
      <c r="B589"/>
      <c r="C589" s="43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38"/>
      <c r="Y589" s="66"/>
    </row>
    <row r="590" spans="1:25" ht="15" x14ac:dyDescent="0.25">
      <c r="A590"/>
      <c r="B590"/>
      <c r="C590" s="43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38"/>
      <c r="Y590" s="66"/>
    </row>
    <row r="591" spans="1:25" ht="15" x14ac:dyDescent="0.25">
      <c r="A591"/>
      <c r="B591"/>
      <c r="C591" s="43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38"/>
      <c r="Y591" s="66"/>
    </row>
    <row r="592" spans="1:25" ht="15" x14ac:dyDescent="0.25">
      <c r="A592"/>
      <c r="B592"/>
      <c r="C592" s="43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38"/>
      <c r="Y592" s="66"/>
    </row>
    <row r="593" spans="1:25" ht="15" x14ac:dyDescent="0.25">
      <c r="A593"/>
      <c r="B593"/>
      <c r="C593" s="43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38"/>
      <c r="Y593" s="66"/>
    </row>
    <row r="594" spans="1:25" ht="15" x14ac:dyDescent="0.25">
      <c r="A594"/>
      <c r="B594"/>
      <c r="C594" s="43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38"/>
      <c r="Y594" s="66"/>
    </row>
    <row r="595" spans="1:25" ht="15" x14ac:dyDescent="0.25">
      <c r="A595"/>
      <c r="B595"/>
      <c r="C595" s="43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38"/>
      <c r="Y595" s="66"/>
    </row>
    <row r="596" spans="1:25" ht="15" x14ac:dyDescent="0.25">
      <c r="A596"/>
      <c r="B596"/>
      <c r="C596" s="43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38"/>
      <c r="Y596" s="66"/>
    </row>
    <row r="597" spans="1:25" ht="15" x14ac:dyDescent="0.25">
      <c r="A597"/>
      <c r="B597"/>
      <c r="C597" s="43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38"/>
      <c r="Y597" s="66"/>
    </row>
    <row r="598" spans="1:25" ht="15" x14ac:dyDescent="0.25">
      <c r="A598"/>
      <c r="B598"/>
      <c r="C598" s="43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38"/>
      <c r="Y598" s="66"/>
    </row>
    <row r="599" spans="1:25" ht="15" x14ac:dyDescent="0.25">
      <c r="A599"/>
      <c r="B599"/>
      <c r="C599" s="43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38"/>
      <c r="Y599" s="66"/>
    </row>
    <row r="600" spans="1:25" ht="15" x14ac:dyDescent="0.25">
      <c r="A600"/>
      <c r="B600"/>
      <c r="C600" s="43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38"/>
      <c r="Y600" s="66"/>
    </row>
    <row r="601" spans="1:25" ht="15" x14ac:dyDescent="0.25">
      <c r="A601"/>
      <c r="B601"/>
      <c r="C601" s="43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38"/>
      <c r="Y601" s="66"/>
    </row>
    <row r="602" spans="1:25" ht="15" x14ac:dyDescent="0.25">
      <c r="A602"/>
      <c r="B602"/>
      <c r="C602" s="43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38"/>
      <c r="Y602" s="66"/>
    </row>
    <row r="603" spans="1:25" ht="15" x14ac:dyDescent="0.25">
      <c r="A603"/>
      <c r="B603"/>
      <c r="C603" s="43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38"/>
      <c r="Y603" s="66"/>
    </row>
    <row r="604" spans="1:25" ht="15" x14ac:dyDescent="0.25">
      <c r="A604"/>
      <c r="B604"/>
      <c r="C604" s="43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38"/>
      <c r="Y604" s="66"/>
    </row>
    <row r="605" spans="1:25" ht="15" x14ac:dyDescent="0.25">
      <c r="A605"/>
      <c r="B605"/>
      <c r="C605" s="43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38"/>
      <c r="Y605" s="66"/>
    </row>
    <row r="606" spans="1:25" ht="15" x14ac:dyDescent="0.25">
      <c r="A606"/>
      <c r="B606"/>
      <c r="C606" s="43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38"/>
      <c r="Y606" s="66"/>
    </row>
    <row r="607" spans="1:25" ht="15" x14ac:dyDescent="0.25">
      <c r="A607"/>
      <c r="B607"/>
      <c r="C607" s="43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38"/>
      <c r="Y607" s="66"/>
    </row>
    <row r="608" spans="1:25" ht="15" x14ac:dyDescent="0.25">
      <c r="A608"/>
      <c r="B608"/>
      <c r="C608" s="43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38"/>
      <c r="Y608" s="66"/>
    </row>
    <row r="609" spans="1:25" ht="15" x14ac:dyDescent="0.25">
      <c r="A609"/>
      <c r="B609"/>
      <c r="C609" s="43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38"/>
      <c r="Y609" s="66"/>
    </row>
    <row r="610" spans="1:25" ht="15" x14ac:dyDescent="0.25">
      <c r="A610"/>
      <c r="B610"/>
      <c r="C610" s="43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38"/>
      <c r="Y610" s="66"/>
    </row>
    <row r="611" spans="1:25" ht="15" x14ac:dyDescent="0.25">
      <c r="A611"/>
      <c r="B611"/>
      <c r="C611" s="43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38"/>
      <c r="Y611" s="66"/>
    </row>
    <row r="612" spans="1:25" ht="15" x14ac:dyDescent="0.25">
      <c r="A612"/>
      <c r="B612"/>
      <c r="C612" s="43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38"/>
      <c r="Y612" s="66"/>
    </row>
    <row r="613" spans="1:25" ht="15" x14ac:dyDescent="0.25">
      <c r="A613"/>
      <c r="B613"/>
      <c r="C613" s="43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38"/>
      <c r="Y613" s="66"/>
    </row>
    <row r="614" spans="1:25" ht="15" x14ac:dyDescent="0.25">
      <c r="A614"/>
      <c r="B614"/>
      <c r="C614" s="43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38"/>
      <c r="Y614" s="66"/>
    </row>
    <row r="615" spans="1:25" ht="15" x14ac:dyDescent="0.25">
      <c r="A615"/>
      <c r="B615"/>
      <c r="C615" s="43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38"/>
      <c r="Y615" s="66"/>
    </row>
    <row r="616" spans="1:25" ht="15" x14ac:dyDescent="0.25">
      <c r="A616"/>
      <c r="B616"/>
      <c r="C616" s="43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38"/>
      <c r="Y616" s="66"/>
    </row>
    <row r="617" spans="1:25" ht="15" x14ac:dyDescent="0.25">
      <c r="A617"/>
      <c r="B617"/>
      <c r="C617" s="43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38"/>
      <c r="Y617" s="66"/>
    </row>
    <row r="618" spans="1:25" ht="15" x14ac:dyDescent="0.25">
      <c r="A618"/>
      <c r="B618"/>
      <c r="C618" s="43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38"/>
      <c r="Y618" s="66"/>
    </row>
    <row r="619" spans="1:25" ht="15" x14ac:dyDescent="0.25">
      <c r="A619"/>
      <c r="B619"/>
      <c r="C619" s="43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38"/>
      <c r="Y619" s="66"/>
    </row>
    <row r="620" spans="1:25" ht="15" x14ac:dyDescent="0.25">
      <c r="A620"/>
      <c r="B620"/>
      <c r="C620" s="43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38"/>
      <c r="Y620" s="66"/>
    </row>
    <row r="621" spans="1:25" ht="15" x14ac:dyDescent="0.25">
      <c r="A621"/>
      <c r="B621"/>
      <c r="C621" s="43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38"/>
      <c r="Y621" s="66"/>
    </row>
    <row r="622" spans="1:25" ht="15" x14ac:dyDescent="0.25">
      <c r="A622"/>
      <c r="B622"/>
      <c r="C622" s="43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38"/>
      <c r="Y622" s="66"/>
    </row>
    <row r="623" spans="1:25" ht="15" x14ac:dyDescent="0.25">
      <c r="A623"/>
      <c r="B623"/>
      <c r="C623" s="43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38"/>
      <c r="Y623" s="66"/>
    </row>
    <row r="624" spans="1:25" ht="15" x14ac:dyDescent="0.25">
      <c r="A624"/>
      <c r="B624"/>
      <c r="C624" s="43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38"/>
      <c r="Y624" s="66"/>
    </row>
    <row r="625" spans="1:25" ht="15" x14ac:dyDescent="0.25">
      <c r="A625"/>
      <c r="B625"/>
      <c r="C625" s="43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38"/>
      <c r="Y625" s="66"/>
    </row>
    <row r="626" spans="1:25" ht="15" x14ac:dyDescent="0.25">
      <c r="A626"/>
      <c r="B626"/>
      <c r="C626" s="43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38"/>
      <c r="Y626" s="66"/>
    </row>
    <row r="627" spans="1:25" ht="15" x14ac:dyDescent="0.25">
      <c r="A627"/>
      <c r="B627"/>
      <c r="C627" s="43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38"/>
      <c r="Y627" s="66"/>
    </row>
    <row r="628" spans="1:25" ht="15" x14ac:dyDescent="0.25">
      <c r="A628"/>
      <c r="B628"/>
      <c r="C628" s="43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38"/>
      <c r="Y628" s="66"/>
    </row>
    <row r="629" spans="1:25" ht="15" x14ac:dyDescent="0.25">
      <c r="A629"/>
      <c r="B629"/>
      <c r="C629" s="43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38"/>
      <c r="Y629" s="66"/>
    </row>
    <row r="630" spans="1:25" ht="15" x14ac:dyDescent="0.25">
      <c r="A630"/>
      <c r="B630"/>
      <c r="C630" s="43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38"/>
      <c r="Y630" s="66"/>
    </row>
    <row r="631" spans="1:25" ht="15" x14ac:dyDescent="0.25">
      <c r="A631"/>
      <c r="B631"/>
      <c r="C631" s="43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38"/>
      <c r="Y631" s="66"/>
    </row>
    <row r="632" spans="1:25" ht="15" x14ac:dyDescent="0.25">
      <c r="A632"/>
      <c r="B632"/>
      <c r="C632" s="43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38"/>
      <c r="Y632" s="66"/>
    </row>
    <row r="633" spans="1:25" ht="15" x14ac:dyDescent="0.25">
      <c r="A633"/>
      <c r="B633"/>
      <c r="C633" s="43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38"/>
      <c r="Y633" s="66"/>
    </row>
    <row r="634" spans="1:25" ht="15" x14ac:dyDescent="0.25">
      <c r="A634"/>
      <c r="B634"/>
      <c r="C634" s="43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38"/>
      <c r="Y634" s="66"/>
    </row>
    <row r="635" spans="1:25" s="50" customFormat="1" ht="15" x14ac:dyDescent="0.25">
      <c r="A635"/>
      <c r="B635"/>
      <c r="C635" s="43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38"/>
      <c r="Y635" s="66"/>
    </row>
    <row r="636" spans="1:25" ht="15" x14ac:dyDescent="0.25">
      <c r="A636"/>
      <c r="B636"/>
      <c r="C636" s="43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38"/>
      <c r="Y636" s="66"/>
    </row>
    <row r="637" spans="1:25" ht="15" x14ac:dyDescent="0.25">
      <c r="A637"/>
      <c r="B637"/>
      <c r="C637" s="43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38"/>
      <c r="Y637" s="66"/>
    </row>
    <row r="638" spans="1:25" ht="15" x14ac:dyDescent="0.25">
      <c r="A638"/>
      <c r="B638"/>
      <c r="C638" s="43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38"/>
      <c r="Y638" s="66"/>
    </row>
    <row r="639" spans="1:25" ht="15" x14ac:dyDescent="0.25">
      <c r="A639"/>
      <c r="B639"/>
      <c r="C639" s="43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38"/>
      <c r="Y639" s="66"/>
    </row>
    <row r="640" spans="1:25" ht="15" x14ac:dyDescent="0.25">
      <c r="A640"/>
      <c r="B640"/>
      <c r="C640" s="43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38"/>
      <c r="Y640" s="66"/>
    </row>
    <row r="641" spans="1:25" ht="15" x14ac:dyDescent="0.25">
      <c r="A641"/>
      <c r="B641"/>
      <c r="C641" s="43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38"/>
      <c r="Y641" s="66"/>
    </row>
    <row r="642" spans="1:25" ht="15" x14ac:dyDescent="0.25">
      <c r="A642"/>
      <c r="B642"/>
      <c r="C642" s="43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38"/>
      <c r="Y642" s="66"/>
    </row>
    <row r="643" spans="1:25" ht="15" x14ac:dyDescent="0.25">
      <c r="A643"/>
      <c r="B643"/>
      <c r="C643" s="43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38"/>
      <c r="Y643" s="66"/>
    </row>
    <row r="644" spans="1:25" ht="15" x14ac:dyDescent="0.25">
      <c r="A644"/>
      <c r="B644"/>
      <c r="C644" s="43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38"/>
      <c r="Y644" s="66"/>
    </row>
    <row r="645" spans="1:25" ht="15" x14ac:dyDescent="0.25">
      <c r="A645"/>
      <c r="B645"/>
      <c r="C645" s="43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38"/>
      <c r="Y645" s="66"/>
    </row>
    <row r="646" spans="1:25" ht="15" x14ac:dyDescent="0.25">
      <c r="A646"/>
      <c r="B646"/>
      <c r="C646" s="43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38"/>
      <c r="Y646" s="66"/>
    </row>
    <row r="647" spans="1:25" s="50" customFormat="1" ht="15" x14ac:dyDescent="0.25">
      <c r="A647" s="42"/>
      <c r="B647" s="42"/>
      <c r="C647" s="43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 s="42"/>
      <c r="V647" s="42"/>
      <c r="W647" s="42"/>
      <c r="X647" s="52"/>
      <c r="Y647" s="66"/>
    </row>
    <row r="648" spans="1:25" ht="15" x14ac:dyDescent="0.25">
      <c r="A648"/>
      <c r="B648"/>
      <c r="C648" s="43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/>
      <c r="Y648" s="66"/>
    </row>
    <row r="649" spans="1:25" ht="15" x14ac:dyDescent="0.25">
      <c r="A649"/>
      <c r="B649"/>
      <c r="C649" s="43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/>
      <c r="Y649" s="66"/>
    </row>
    <row r="650" spans="1:25" ht="15" x14ac:dyDescent="0.25">
      <c r="A650"/>
      <c r="B650"/>
      <c r="C650" s="43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/>
      <c r="Y650" s="66"/>
    </row>
    <row r="651" spans="1:25" ht="15" x14ac:dyDescent="0.25">
      <c r="A651"/>
      <c r="B651"/>
      <c r="C651" s="43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/>
      <c r="Y651" s="66"/>
    </row>
    <row r="652" spans="1:25" ht="15" x14ac:dyDescent="0.25">
      <c r="A652"/>
      <c r="B652"/>
      <c r="C652" s="43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/>
      <c r="Y652" s="66"/>
    </row>
    <row r="653" spans="1:25" ht="15" x14ac:dyDescent="0.25">
      <c r="A653"/>
      <c r="B653"/>
      <c r="C653" s="43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/>
      <c r="Y653" s="66"/>
    </row>
    <row r="654" spans="1:25" ht="15" x14ac:dyDescent="0.25">
      <c r="A654"/>
      <c r="B654"/>
      <c r="C654" s="43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/>
      <c r="Y654" s="66"/>
    </row>
    <row r="655" spans="1:25" ht="15" x14ac:dyDescent="0.25">
      <c r="A655"/>
      <c r="B655"/>
      <c r="C655" s="43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/>
      <c r="Y655" s="66"/>
    </row>
    <row r="656" spans="1:25" ht="15" x14ac:dyDescent="0.25">
      <c r="A656"/>
      <c r="B656"/>
      <c r="C656" s="43"/>
      <c r="D656" s="44"/>
      <c r="E656" s="46"/>
      <c r="F656" s="44"/>
      <c r="G656" s="46"/>
      <c r="H656" s="44"/>
      <c r="I656" s="44"/>
      <c r="J656" s="44"/>
      <c r="K656" s="46"/>
      <c r="L656" s="53"/>
      <c r="M656" s="53"/>
      <c r="N656" s="54"/>
      <c r="O656" s="54"/>
      <c r="P656" s="54"/>
      <c r="Q656" s="54"/>
      <c r="R656" s="54"/>
      <c r="S656" s="55"/>
      <c r="T656" s="55"/>
      <c r="U656"/>
      <c r="V656"/>
      <c r="W656"/>
      <c r="X656"/>
    </row>
    <row r="657" spans="1:24" ht="15" x14ac:dyDescent="0.25">
      <c r="A657"/>
      <c r="B657"/>
      <c r="C657" s="43"/>
      <c r="D657" s="44"/>
      <c r="E657" s="46"/>
      <c r="F657" s="44"/>
      <c r="G657" s="46"/>
      <c r="H657" s="44"/>
      <c r="I657" s="44"/>
      <c r="J657" s="44"/>
      <c r="K657" s="46"/>
      <c r="L657" s="53"/>
      <c r="M657" s="53"/>
      <c r="N657" s="54"/>
      <c r="O657" s="54"/>
      <c r="P657" s="54"/>
      <c r="Q657" s="54"/>
      <c r="R657" s="54"/>
      <c r="S657" s="55"/>
      <c r="T657" s="55"/>
      <c r="U657"/>
      <c r="V657"/>
      <c r="W657"/>
      <c r="X657"/>
    </row>
    <row r="658" spans="1:24" ht="15" x14ac:dyDescent="0.25">
      <c r="A658"/>
      <c r="B658"/>
      <c r="C658" s="43"/>
      <c r="D658" s="44"/>
      <c r="E658" s="46"/>
      <c r="F658" s="44"/>
      <c r="G658" s="46"/>
      <c r="H658" s="44"/>
      <c r="I658" s="44"/>
      <c r="J658" s="44"/>
      <c r="K658" s="46"/>
      <c r="L658" s="53"/>
      <c r="M658" s="53"/>
      <c r="N658" s="54"/>
      <c r="O658" s="54"/>
      <c r="P658" s="54"/>
      <c r="Q658" s="54"/>
      <c r="R658" s="54"/>
      <c r="S658" s="55"/>
      <c r="T658" s="55"/>
      <c r="U658"/>
      <c r="V658"/>
      <c r="W658"/>
      <c r="X658"/>
    </row>
    <row r="659" spans="1:24" ht="15" x14ac:dyDescent="0.25">
      <c r="A659"/>
      <c r="B659"/>
      <c r="C659" s="43"/>
      <c r="D659" s="44"/>
      <c r="E659" s="46"/>
      <c r="F659" s="44"/>
      <c r="G659" s="46"/>
      <c r="H659" s="44"/>
      <c r="I659" s="44"/>
      <c r="J659" s="44"/>
      <c r="K659" s="46"/>
      <c r="L659" s="53"/>
      <c r="M659" s="53"/>
      <c r="N659" s="54"/>
      <c r="O659" s="54"/>
      <c r="P659" s="54"/>
      <c r="Q659" s="54"/>
      <c r="R659" s="54"/>
      <c r="S659" s="55"/>
      <c r="T659" s="55"/>
      <c r="U659"/>
      <c r="V659"/>
      <c r="W659"/>
      <c r="X659"/>
    </row>
    <row r="660" spans="1:24" ht="15" x14ac:dyDescent="0.25">
      <c r="A660"/>
      <c r="B660"/>
      <c r="C660" s="43"/>
      <c r="D660" s="17"/>
      <c r="E660" s="22"/>
      <c r="F660" s="17"/>
      <c r="G660" s="22"/>
      <c r="H660" s="17"/>
      <c r="I660" s="17"/>
      <c r="J660" s="17"/>
      <c r="K660" s="22"/>
      <c r="L660" s="53"/>
      <c r="M660" s="53"/>
      <c r="N660" s="54"/>
      <c r="O660" s="54"/>
      <c r="P660" s="54"/>
      <c r="Q660" s="54"/>
      <c r="R660" s="54"/>
      <c r="S660" s="55"/>
      <c r="T660" s="55"/>
      <c r="U660"/>
      <c r="V660"/>
      <c r="W660"/>
      <c r="X660"/>
    </row>
    <row r="661" spans="1:24" ht="15" x14ac:dyDescent="0.25">
      <c r="A661"/>
      <c r="B661"/>
      <c r="C661" s="43"/>
      <c r="D661" s="17"/>
      <c r="E661" s="22"/>
      <c r="F661" s="17"/>
      <c r="G661" s="22"/>
      <c r="H661" s="17"/>
      <c r="I661" s="17"/>
      <c r="J661" s="17"/>
      <c r="K661" s="22"/>
      <c r="L661" s="53"/>
      <c r="M661" s="53"/>
      <c r="N661" s="54"/>
      <c r="O661" s="54"/>
      <c r="P661" s="54"/>
      <c r="Q661" s="54"/>
      <c r="R661" s="54"/>
      <c r="S661" s="55"/>
      <c r="T661" s="55"/>
      <c r="U661"/>
      <c r="V661"/>
      <c r="W661"/>
      <c r="X661"/>
    </row>
    <row r="662" spans="1:24" ht="15" x14ac:dyDescent="0.25">
      <c r="A662"/>
      <c r="B662"/>
      <c r="C662" s="43"/>
      <c r="D662" s="17"/>
      <c r="E662" s="22"/>
      <c r="F662" s="17"/>
      <c r="G662" s="22"/>
      <c r="H662" s="17"/>
      <c r="I662" s="17"/>
      <c r="J662" s="17"/>
      <c r="K662" s="22"/>
      <c r="L662" s="53"/>
      <c r="M662" s="53"/>
      <c r="N662" s="54"/>
      <c r="O662" s="54"/>
      <c r="P662" s="54"/>
      <c r="Q662" s="54"/>
      <c r="R662" s="54"/>
      <c r="S662" s="55"/>
      <c r="T662" s="55"/>
      <c r="U662"/>
      <c r="V662"/>
      <c r="W662"/>
      <c r="X662"/>
    </row>
    <row r="663" spans="1:24" ht="15" x14ac:dyDescent="0.25">
      <c r="A663"/>
      <c r="B663"/>
      <c r="C663" s="43"/>
      <c r="D663" s="17"/>
      <c r="E663" s="22"/>
      <c r="F663" s="17"/>
      <c r="G663" s="22"/>
      <c r="H663" s="17"/>
      <c r="I663" s="17"/>
      <c r="J663" s="17"/>
      <c r="K663" s="22"/>
      <c r="L663" s="53"/>
      <c r="M663" s="53"/>
      <c r="N663" s="54"/>
      <c r="O663" s="54"/>
      <c r="P663" s="54"/>
      <c r="Q663" s="54"/>
      <c r="R663" s="54"/>
      <c r="S663" s="55"/>
      <c r="T663" s="55"/>
      <c r="U663"/>
      <c r="V663"/>
      <c r="W663"/>
      <c r="X663"/>
    </row>
    <row r="664" spans="1:24" ht="15" x14ac:dyDescent="0.25">
      <c r="A664"/>
      <c r="B664"/>
      <c r="C664" s="43"/>
      <c r="D664" s="17"/>
      <c r="E664" s="22"/>
      <c r="F664" s="17"/>
      <c r="G664" s="22"/>
      <c r="H664" s="17"/>
      <c r="I664" s="17"/>
      <c r="J664" s="17"/>
      <c r="K664" s="22"/>
      <c r="L664" s="53"/>
      <c r="M664" s="53"/>
      <c r="N664" s="54"/>
      <c r="O664" s="54"/>
      <c r="P664" s="54"/>
      <c r="Q664" s="54"/>
      <c r="R664" s="54"/>
      <c r="S664" s="55"/>
      <c r="T664" s="55"/>
      <c r="U664"/>
      <c r="V664"/>
      <c r="W664"/>
      <c r="X664"/>
    </row>
    <row r="665" spans="1:24" ht="15" x14ac:dyDescent="0.25">
      <c r="A665"/>
      <c r="B665"/>
      <c r="C665" s="43"/>
      <c r="D665" s="17"/>
      <c r="E665" s="22"/>
      <c r="F665" s="17"/>
      <c r="G665" s="22"/>
      <c r="H665" s="17"/>
      <c r="I665" s="17"/>
      <c r="J665" s="17"/>
      <c r="K665" s="22"/>
      <c r="L665" s="53"/>
      <c r="M665" s="53"/>
      <c r="N665" s="54"/>
      <c r="O665" s="54"/>
      <c r="P665" s="54"/>
      <c r="Q665" s="54"/>
      <c r="R665" s="54"/>
      <c r="S665" s="55"/>
      <c r="T665" s="55"/>
      <c r="U665"/>
      <c r="V665"/>
      <c r="W665"/>
      <c r="X665"/>
    </row>
    <row r="666" spans="1:24" ht="15" x14ac:dyDescent="0.25">
      <c r="A666"/>
      <c r="B666"/>
      <c r="C666" s="43"/>
      <c r="D666" s="17"/>
      <c r="E666" s="22"/>
      <c r="F666" s="17"/>
      <c r="G666" s="22"/>
      <c r="H666" s="17"/>
      <c r="I666" s="17"/>
      <c r="J666" s="17"/>
      <c r="K666" s="22"/>
      <c r="L666" s="53"/>
      <c r="M666" s="53"/>
      <c r="N666" s="54"/>
      <c r="O666" s="54"/>
      <c r="P666" s="54"/>
      <c r="Q666" s="54"/>
      <c r="R666" s="54"/>
      <c r="S666" s="55"/>
      <c r="T666" s="55"/>
      <c r="U666"/>
      <c r="V666"/>
      <c r="W666"/>
      <c r="X666"/>
    </row>
    <row r="667" spans="1:24" ht="15" x14ac:dyDescent="0.25">
      <c r="A667"/>
      <c r="B667"/>
      <c r="C667" s="43"/>
      <c r="D667" s="17"/>
      <c r="E667" s="22"/>
      <c r="F667" s="17"/>
      <c r="G667" s="22"/>
      <c r="H667" s="17"/>
      <c r="I667" s="17"/>
      <c r="J667" s="17"/>
      <c r="K667" s="22"/>
      <c r="L667" s="53"/>
      <c r="M667" s="53"/>
      <c r="N667" s="54"/>
      <c r="O667" s="54"/>
      <c r="P667" s="54"/>
      <c r="Q667" s="54"/>
      <c r="R667" s="54"/>
      <c r="S667" s="55"/>
      <c r="T667" s="55"/>
      <c r="U667"/>
      <c r="V667"/>
      <c r="W667"/>
      <c r="X667"/>
    </row>
    <row r="668" spans="1:24" ht="15" x14ac:dyDescent="0.25">
      <c r="A668"/>
      <c r="B668"/>
      <c r="C668" s="43"/>
      <c r="D668" s="17"/>
      <c r="E668" s="22"/>
      <c r="F668" s="17"/>
      <c r="G668" s="22"/>
      <c r="H668" s="17"/>
      <c r="I668" s="17"/>
      <c r="J668" s="17"/>
      <c r="K668" s="22"/>
      <c r="L668" s="53"/>
      <c r="M668" s="53"/>
      <c r="N668" s="54"/>
      <c r="O668" s="54"/>
      <c r="P668" s="54"/>
      <c r="Q668" s="54"/>
      <c r="R668" s="54"/>
      <c r="S668" s="55"/>
      <c r="T668" s="55"/>
      <c r="U668"/>
      <c r="V668"/>
      <c r="W668"/>
      <c r="X668"/>
    </row>
    <row r="669" spans="1:24" ht="15" x14ac:dyDescent="0.25">
      <c r="A669"/>
      <c r="B669"/>
      <c r="C669" s="43"/>
      <c r="D669" s="17"/>
      <c r="E669" s="22"/>
      <c r="F669" s="17"/>
      <c r="G669" s="22"/>
      <c r="H669" s="17"/>
      <c r="I669" s="17"/>
      <c r="J669" s="17"/>
      <c r="K669" s="22"/>
      <c r="L669" s="53"/>
      <c r="M669" s="53"/>
      <c r="N669" s="54"/>
      <c r="O669" s="54"/>
      <c r="P669" s="54"/>
      <c r="Q669" s="54"/>
      <c r="R669" s="54"/>
      <c r="S669" s="55"/>
      <c r="T669" s="55"/>
      <c r="U669"/>
      <c r="V669"/>
      <c r="W669"/>
      <c r="X669"/>
    </row>
    <row r="670" spans="1:24" ht="15" x14ac:dyDescent="0.25">
      <c r="A670"/>
      <c r="B670"/>
      <c r="C670" s="43"/>
      <c r="D670" s="17"/>
      <c r="E670" s="22"/>
      <c r="F670" s="17"/>
      <c r="G670" s="22"/>
      <c r="H670" s="17"/>
      <c r="I670" s="17"/>
      <c r="J670" s="17"/>
      <c r="K670" s="22"/>
      <c r="L670" s="53"/>
      <c r="M670" s="53"/>
      <c r="N670" s="54"/>
      <c r="O670" s="54"/>
      <c r="P670" s="54"/>
      <c r="Q670" s="54"/>
      <c r="R670" s="54"/>
      <c r="S670" s="55"/>
      <c r="T670" s="55"/>
      <c r="U670"/>
      <c r="V670"/>
      <c r="W670"/>
      <c r="X670"/>
    </row>
    <row r="671" spans="1:24" ht="15" x14ac:dyDescent="0.25">
      <c r="A671"/>
      <c r="B671"/>
      <c r="C671" s="43"/>
      <c r="D671" s="17"/>
      <c r="E671" s="22"/>
      <c r="F671" s="17"/>
      <c r="G671" s="22"/>
      <c r="H671" s="17"/>
      <c r="I671" s="17"/>
      <c r="J671" s="17"/>
      <c r="K671" s="22"/>
      <c r="L671" s="53"/>
      <c r="M671" s="53"/>
      <c r="N671" s="54"/>
      <c r="O671" s="54"/>
      <c r="P671" s="54"/>
      <c r="Q671" s="54"/>
      <c r="R671" s="54"/>
      <c r="S671" s="55"/>
      <c r="T671" s="55"/>
      <c r="U671"/>
      <c r="V671"/>
      <c r="W671"/>
      <c r="X671"/>
    </row>
    <row r="672" spans="1:24" ht="15" x14ac:dyDescent="0.25">
      <c r="A672"/>
      <c r="B672"/>
      <c r="C672" s="43"/>
      <c r="D672" s="17"/>
      <c r="E672" s="22"/>
      <c r="F672" s="17"/>
      <c r="G672" s="22"/>
      <c r="H672" s="17"/>
      <c r="I672" s="17"/>
      <c r="J672" s="17"/>
      <c r="K672" s="22"/>
      <c r="L672" s="53"/>
      <c r="M672" s="53"/>
      <c r="N672" s="54"/>
      <c r="O672" s="54"/>
      <c r="P672" s="54"/>
      <c r="Q672" s="54"/>
      <c r="R672" s="54"/>
      <c r="S672" s="55"/>
      <c r="T672" s="55"/>
      <c r="U672"/>
      <c r="V672"/>
      <c r="W672"/>
      <c r="X672"/>
    </row>
    <row r="673" spans="1:24" ht="15" x14ac:dyDescent="0.25">
      <c r="A673"/>
      <c r="B673"/>
      <c r="C673" s="43"/>
      <c r="D673" s="17"/>
      <c r="E673" s="22"/>
      <c r="F673" s="17"/>
      <c r="G673" s="22"/>
      <c r="H673" s="17"/>
      <c r="I673" s="17"/>
      <c r="J673" s="17"/>
      <c r="K673" s="22"/>
      <c r="L673" s="53"/>
      <c r="M673" s="53"/>
      <c r="N673" s="54"/>
      <c r="O673" s="54"/>
      <c r="P673" s="54"/>
      <c r="Q673" s="54"/>
      <c r="R673" s="54"/>
      <c r="S673" s="55"/>
      <c r="T673" s="55"/>
      <c r="U673"/>
      <c r="V673"/>
      <c r="W673"/>
      <c r="X673"/>
    </row>
    <row r="674" spans="1:24" ht="15" x14ac:dyDescent="0.25">
      <c r="A674"/>
      <c r="B674"/>
      <c r="C674" s="43"/>
      <c r="D674" s="17"/>
      <c r="E674" s="22"/>
      <c r="F674" s="17"/>
      <c r="G674" s="22"/>
      <c r="H674" s="17"/>
      <c r="I674" s="17"/>
      <c r="J674" s="17"/>
      <c r="K674" s="22"/>
      <c r="L674" s="53"/>
      <c r="M674" s="53"/>
      <c r="N674" s="54"/>
      <c r="O674" s="54"/>
      <c r="P674" s="54"/>
      <c r="Q674" s="54"/>
      <c r="R674" s="54"/>
      <c r="S674" s="55"/>
      <c r="T674" s="55"/>
      <c r="U674"/>
      <c r="V674"/>
      <c r="W674"/>
      <c r="X674"/>
    </row>
    <row r="675" spans="1:24" ht="15" x14ac:dyDescent="0.25">
      <c r="A675"/>
      <c r="B675"/>
      <c r="C675" s="43"/>
      <c r="D675" s="17"/>
      <c r="E675" s="22"/>
      <c r="F675" s="17"/>
      <c r="G675" s="22"/>
      <c r="H675" s="17"/>
      <c r="I675" s="17"/>
      <c r="J675" s="17"/>
      <c r="K675" s="22"/>
      <c r="L675" s="53"/>
      <c r="M675" s="53"/>
      <c r="N675" s="54"/>
      <c r="O675" s="54"/>
      <c r="P675" s="54"/>
      <c r="Q675" s="54"/>
      <c r="R675" s="54"/>
      <c r="S675" s="55"/>
      <c r="T675" s="55"/>
      <c r="U675"/>
      <c r="V675"/>
      <c r="W675"/>
      <c r="X675"/>
    </row>
    <row r="676" spans="1:24" ht="15" x14ac:dyDescent="0.25">
      <c r="A676"/>
      <c r="B676"/>
      <c r="C676" s="43"/>
      <c r="D676" s="17"/>
      <c r="E676" s="22"/>
      <c r="F676" s="17"/>
      <c r="G676" s="22"/>
      <c r="H676" s="17"/>
      <c r="I676" s="17"/>
      <c r="J676" s="17"/>
      <c r="K676" s="22"/>
      <c r="L676" s="53"/>
      <c r="M676" s="53"/>
      <c r="N676" s="54"/>
      <c r="O676" s="54"/>
      <c r="P676" s="54"/>
      <c r="Q676" s="54"/>
      <c r="R676" s="54"/>
      <c r="S676" s="55"/>
      <c r="T676" s="55"/>
      <c r="U676"/>
      <c r="V676"/>
      <c r="W676"/>
      <c r="X676"/>
    </row>
    <row r="677" spans="1:24" ht="15" x14ac:dyDescent="0.25">
      <c r="A677"/>
      <c r="B677"/>
      <c r="C677" s="43"/>
      <c r="D677" s="17"/>
      <c r="E677" s="22"/>
      <c r="F677" s="17"/>
      <c r="G677" s="22"/>
      <c r="H677" s="17"/>
      <c r="I677" s="17"/>
      <c r="J677" s="17"/>
      <c r="K677" s="22"/>
      <c r="L677" s="53"/>
      <c r="M677" s="53"/>
      <c r="N677" s="54"/>
      <c r="O677" s="54"/>
      <c r="P677" s="54"/>
      <c r="Q677" s="54"/>
      <c r="R677" s="54"/>
      <c r="S677" s="55"/>
      <c r="T677" s="55"/>
      <c r="U677"/>
      <c r="V677"/>
      <c r="W677"/>
      <c r="X677"/>
    </row>
    <row r="678" spans="1:24" ht="15" x14ac:dyDescent="0.25">
      <c r="A678"/>
      <c r="B678"/>
      <c r="C678" s="43"/>
      <c r="D678" s="17"/>
      <c r="E678" s="22"/>
      <c r="F678" s="17"/>
      <c r="G678" s="22"/>
      <c r="H678" s="17"/>
      <c r="I678" s="17"/>
      <c r="J678" s="17"/>
      <c r="K678" s="22"/>
      <c r="L678" s="53"/>
      <c r="M678" s="53"/>
      <c r="N678" s="54"/>
      <c r="O678" s="54"/>
      <c r="P678" s="54"/>
      <c r="Q678" s="54"/>
      <c r="R678" s="54"/>
      <c r="S678" s="55"/>
      <c r="T678" s="55"/>
      <c r="U678"/>
      <c r="V678"/>
      <c r="W678"/>
      <c r="X678"/>
    </row>
    <row r="679" spans="1:24" ht="15" x14ac:dyDescent="0.25">
      <c r="A679"/>
      <c r="B679"/>
      <c r="C679" s="43"/>
      <c r="D679" s="17"/>
      <c r="E679" s="22"/>
      <c r="F679" s="17"/>
      <c r="G679" s="22"/>
      <c r="H679" s="17"/>
      <c r="I679" s="17"/>
      <c r="J679" s="17"/>
      <c r="K679" s="22"/>
      <c r="L679" s="53"/>
      <c r="M679" s="53"/>
      <c r="N679" s="54"/>
      <c r="O679" s="54"/>
      <c r="P679" s="54"/>
      <c r="Q679" s="54"/>
      <c r="R679" s="54"/>
      <c r="S679" s="55"/>
      <c r="T679" s="55"/>
      <c r="U679"/>
      <c r="V679"/>
      <c r="W679"/>
      <c r="X679"/>
    </row>
    <row r="680" spans="1:24" ht="15" x14ac:dyDescent="0.25">
      <c r="A680"/>
      <c r="B680"/>
      <c r="C680" s="43"/>
      <c r="D680" s="17"/>
      <c r="E680" s="22"/>
      <c r="F680" s="17"/>
      <c r="G680" s="22"/>
      <c r="H680" s="17"/>
      <c r="I680" s="17"/>
      <c r="J680" s="17"/>
      <c r="K680" s="22"/>
      <c r="L680" s="53"/>
      <c r="M680" s="53"/>
      <c r="N680" s="54"/>
      <c r="O680" s="54"/>
      <c r="P680" s="54"/>
      <c r="Q680" s="54"/>
      <c r="R680" s="54"/>
      <c r="S680" s="55"/>
      <c r="T680" s="55"/>
      <c r="U680"/>
      <c r="V680"/>
      <c r="W680"/>
      <c r="X680"/>
    </row>
    <row r="681" spans="1:24" ht="15" x14ac:dyDescent="0.25">
      <c r="A681"/>
      <c r="B681"/>
      <c r="C681" s="43"/>
      <c r="D681" s="17"/>
      <c r="E681" s="22"/>
      <c r="F681" s="17"/>
      <c r="G681" s="22"/>
      <c r="H681" s="17"/>
      <c r="I681" s="17"/>
      <c r="J681" s="17"/>
      <c r="K681" s="22"/>
      <c r="L681" s="53"/>
      <c r="M681" s="53"/>
      <c r="N681" s="54"/>
      <c r="O681" s="54"/>
      <c r="P681" s="54"/>
      <c r="Q681" s="54"/>
      <c r="R681" s="54"/>
      <c r="S681" s="55"/>
      <c r="T681" s="55"/>
      <c r="U681"/>
      <c r="V681"/>
      <c r="W681"/>
      <c r="X681"/>
    </row>
    <row r="682" spans="1:24" ht="15" x14ac:dyDescent="0.25">
      <c r="A682"/>
      <c r="B682"/>
      <c r="C682" s="43"/>
      <c r="D682" s="17"/>
      <c r="E682" s="22"/>
      <c r="F682" s="17"/>
      <c r="G682" s="22"/>
      <c r="H682" s="17"/>
      <c r="I682" s="17"/>
      <c r="J682" s="17"/>
      <c r="K682" s="22"/>
      <c r="L682" s="53"/>
      <c r="M682" s="53"/>
      <c r="N682" s="54"/>
      <c r="O682" s="54"/>
      <c r="P682" s="54"/>
      <c r="Q682" s="54"/>
      <c r="R682" s="54"/>
      <c r="S682" s="55"/>
      <c r="T682" s="55"/>
      <c r="U682"/>
      <c r="V682"/>
      <c r="W682"/>
      <c r="X682"/>
    </row>
    <row r="683" spans="1:24" ht="15" x14ac:dyDescent="0.25">
      <c r="A683"/>
      <c r="B683"/>
      <c r="C683" s="43"/>
      <c r="D683" s="17"/>
      <c r="E683" s="22"/>
      <c r="F683" s="17"/>
      <c r="G683" s="22"/>
      <c r="H683" s="17"/>
      <c r="I683" s="17"/>
      <c r="J683" s="17"/>
      <c r="K683" s="22"/>
      <c r="L683" s="53"/>
      <c r="M683" s="53"/>
      <c r="N683" s="54"/>
      <c r="O683" s="54"/>
      <c r="P683" s="54"/>
      <c r="Q683" s="54"/>
      <c r="R683" s="54"/>
      <c r="S683" s="55"/>
      <c r="T683" s="55"/>
      <c r="U683"/>
      <c r="V683"/>
      <c r="W683"/>
      <c r="X683"/>
    </row>
    <row r="684" spans="1:24" ht="15" x14ac:dyDescent="0.25">
      <c r="A684"/>
      <c r="B684"/>
      <c r="C684" s="43"/>
      <c r="D684" s="17"/>
      <c r="E684" s="22"/>
      <c r="F684" s="17"/>
      <c r="G684" s="22"/>
      <c r="H684" s="17"/>
      <c r="I684" s="17"/>
      <c r="J684" s="17"/>
      <c r="K684" s="22"/>
      <c r="L684" s="53"/>
      <c r="M684" s="53"/>
      <c r="N684" s="54"/>
      <c r="O684" s="54"/>
      <c r="P684" s="54"/>
      <c r="Q684" s="54"/>
      <c r="R684" s="54"/>
      <c r="S684" s="55"/>
      <c r="T684" s="55"/>
      <c r="U684"/>
      <c r="V684"/>
      <c r="W684"/>
      <c r="X684"/>
    </row>
    <row r="685" spans="1:24" ht="15" x14ac:dyDescent="0.25">
      <c r="A685"/>
      <c r="B685"/>
      <c r="C685" s="43"/>
      <c r="D685" s="17"/>
      <c r="E685" s="22"/>
      <c r="F685" s="17"/>
      <c r="G685" s="22"/>
      <c r="H685" s="17"/>
      <c r="I685" s="17"/>
      <c r="J685" s="17"/>
      <c r="K685" s="22"/>
      <c r="L685" s="53"/>
      <c r="M685" s="53"/>
      <c r="N685" s="54"/>
      <c r="O685" s="54"/>
      <c r="P685" s="54"/>
      <c r="Q685" s="54"/>
      <c r="R685" s="54"/>
      <c r="S685" s="55"/>
      <c r="T685" s="55"/>
      <c r="U685"/>
      <c r="V685"/>
      <c r="W685"/>
      <c r="X685"/>
    </row>
    <row r="686" spans="1:24" ht="15" x14ac:dyDescent="0.25">
      <c r="A686"/>
      <c r="B686"/>
      <c r="C686" s="43"/>
      <c r="D686" s="17"/>
      <c r="E686" s="22"/>
      <c r="F686" s="17"/>
      <c r="G686" s="22"/>
      <c r="H686" s="17"/>
      <c r="I686" s="17"/>
      <c r="J686" s="17"/>
      <c r="K686" s="22"/>
      <c r="L686" s="53"/>
      <c r="M686" s="53"/>
      <c r="N686" s="54"/>
      <c r="O686" s="54"/>
      <c r="P686" s="54"/>
      <c r="Q686" s="54"/>
      <c r="R686" s="54"/>
      <c r="S686" s="55"/>
      <c r="T686" s="55"/>
      <c r="U686"/>
      <c r="V686"/>
      <c r="W686"/>
      <c r="X686"/>
    </row>
    <row r="687" spans="1:24" ht="15" x14ac:dyDescent="0.25">
      <c r="A687"/>
      <c r="B687"/>
      <c r="C687" s="43"/>
      <c r="D687" s="17"/>
      <c r="E687" s="22"/>
      <c r="F687" s="17"/>
      <c r="G687" s="22"/>
      <c r="H687" s="17"/>
      <c r="I687" s="17"/>
      <c r="J687" s="17"/>
      <c r="K687" s="22"/>
      <c r="L687" s="53"/>
      <c r="M687" s="53"/>
      <c r="N687" s="54"/>
      <c r="O687" s="54"/>
      <c r="P687" s="54"/>
      <c r="Q687" s="54"/>
      <c r="R687" s="54"/>
      <c r="S687" s="55"/>
      <c r="T687" s="55"/>
      <c r="U687"/>
      <c r="V687"/>
      <c r="W687"/>
      <c r="X687"/>
    </row>
    <row r="688" spans="1:24" ht="15" x14ac:dyDescent="0.25">
      <c r="A688"/>
      <c r="B688"/>
      <c r="C688" s="43"/>
      <c r="D688" s="17"/>
      <c r="E688" s="22"/>
      <c r="F688" s="17"/>
      <c r="G688" s="22"/>
      <c r="H688" s="17"/>
      <c r="I688" s="17"/>
      <c r="J688" s="17"/>
      <c r="K688" s="22"/>
      <c r="L688" s="53"/>
      <c r="M688" s="53"/>
      <c r="N688" s="54"/>
      <c r="O688" s="54"/>
      <c r="P688" s="54"/>
      <c r="Q688" s="54"/>
      <c r="R688" s="54"/>
      <c r="S688" s="55"/>
      <c r="T688" s="55"/>
      <c r="U688"/>
      <c r="V688"/>
      <c r="W688"/>
      <c r="X688"/>
    </row>
    <row r="689" spans="1:24" ht="15" x14ac:dyDescent="0.25">
      <c r="A689"/>
      <c r="B689"/>
      <c r="C689" s="43"/>
      <c r="D689" s="17"/>
      <c r="E689" s="22"/>
      <c r="F689" s="17"/>
      <c r="G689" s="22"/>
      <c r="H689" s="17"/>
      <c r="I689" s="17"/>
      <c r="J689" s="17"/>
      <c r="K689" s="22"/>
      <c r="L689" s="53"/>
      <c r="M689" s="53"/>
      <c r="N689" s="54"/>
      <c r="O689" s="54"/>
      <c r="P689" s="54"/>
      <c r="Q689" s="54"/>
      <c r="R689" s="54"/>
      <c r="S689" s="55"/>
      <c r="T689" s="55"/>
      <c r="U689"/>
      <c r="V689"/>
      <c r="W689"/>
      <c r="X689"/>
    </row>
    <row r="690" spans="1:24" x14ac:dyDescent="0.2">
      <c r="C690" s="43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43" t="str">
        <f t="shared" ref="C691:C751" si="62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43" t="str">
        <f t="shared" si="62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43" t="str">
        <f t="shared" si="62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43" t="str">
        <f t="shared" si="62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43" t="str">
        <f t="shared" si="62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43" t="str">
        <f t="shared" si="62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43" t="str">
        <f t="shared" si="62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43" t="str">
        <f t="shared" si="62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43" t="str">
        <f t="shared" si="62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43" t="str">
        <f t="shared" si="62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43" t="str">
        <f t="shared" si="62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43" t="str">
        <f t="shared" si="62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43" t="str">
        <f t="shared" si="62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43" t="str">
        <f t="shared" si="62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43" t="str">
        <f t="shared" si="62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43" t="str">
        <f t="shared" si="62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43" t="str">
        <f t="shared" si="62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43" t="str">
        <f t="shared" si="62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43" t="str">
        <f t="shared" si="62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43" t="str">
        <f t="shared" si="62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43" t="str">
        <f t="shared" si="62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43" t="str">
        <f t="shared" si="62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43" t="str">
        <f t="shared" si="62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43" t="str">
        <f t="shared" si="62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43" t="str">
        <f t="shared" si="62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43" t="str">
        <f t="shared" si="62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43" t="str">
        <f t="shared" si="62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43" t="str">
        <f t="shared" si="62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43" t="str">
        <f t="shared" si="62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43" t="str">
        <f t="shared" si="62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43" t="str">
        <f t="shared" si="62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43" t="str">
        <f t="shared" si="62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43" t="str">
        <f t="shared" si="62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43" t="str">
        <f t="shared" si="62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43" t="str">
        <f t="shared" si="62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43" t="str">
        <f t="shared" si="62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43" t="str">
        <f t="shared" si="62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43" t="str">
        <f t="shared" si="62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43" t="str">
        <f t="shared" si="62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43" t="str">
        <f t="shared" si="62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43" t="str">
        <f t="shared" si="62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43" t="str">
        <f t="shared" si="62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43" t="str">
        <f t="shared" si="62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43" t="str">
        <f t="shared" si="62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43" t="str">
        <f t="shared" si="62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43" t="str">
        <f t="shared" si="62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43" t="str">
        <f t="shared" si="62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43" t="str">
        <f t="shared" si="62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43" t="str">
        <f t="shared" si="62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43" t="str">
        <f t="shared" si="62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43" t="str">
        <f t="shared" si="62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43" t="str">
        <f t="shared" si="62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43" t="str">
        <f t="shared" si="62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43" t="str">
        <f t="shared" si="62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43" t="str">
        <f t="shared" si="62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43" t="str">
        <f t="shared" si="62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43" t="str">
        <f t="shared" si="62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43" t="str">
        <f t="shared" si="62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43" t="str">
        <f t="shared" si="62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43" t="str">
        <f t="shared" si="62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43" t="str">
        <f t="shared" si="62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43" t="str">
        <f t="shared" ref="C752:C815" si="63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43" t="str">
        <f t="shared" si="63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43" t="str">
        <f t="shared" si="63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43" t="str">
        <f t="shared" si="63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43" t="str">
        <f t="shared" si="63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43" t="str">
        <f t="shared" si="63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43" t="str">
        <f t="shared" si="63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43" t="str">
        <f t="shared" si="63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43" t="str">
        <f t="shared" si="63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43" t="str">
        <f t="shared" si="63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43" t="str">
        <f t="shared" si="63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43" t="str">
        <f t="shared" si="63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43" t="str">
        <f t="shared" si="63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43" t="str">
        <f t="shared" si="63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43" t="str">
        <f t="shared" si="63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43" t="str">
        <f t="shared" si="63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43" t="str">
        <f t="shared" si="63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43" t="str">
        <f t="shared" si="63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43" t="str">
        <f t="shared" si="63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43" t="str">
        <f t="shared" si="63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43" t="str">
        <f t="shared" si="63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43" t="str">
        <f t="shared" si="63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43" t="str">
        <f t="shared" si="63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43" t="str">
        <f t="shared" si="63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43" t="str">
        <f t="shared" si="63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43" t="str">
        <f t="shared" si="63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43" t="str">
        <f t="shared" si="63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43" t="str">
        <f t="shared" si="63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43" t="str">
        <f t="shared" si="63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43" t="str">
        <f t="shared" si="63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43" t="str">
        <f t="shared" si="63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43" t="str">
        <f t="shared" si="63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43" t="str">
        <f t="shared" si="63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43" t="str">
        <f t="shared" si="63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43" t="str">
        <f t="shared" si="63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43" t="str">
        <f t="shared" si="63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43" t="str">
        <f t="shared" si="63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43" t="str">
        <f t="shared" si="63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43" t="str">
        <f t="shared" si="63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43" t="str">
        <f t="shared" si="63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43" t="str">
        <f t="shared" si="63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43" t="str">
        <f t="shared" si="63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43" t="str">
        <f t="shared" si="63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43" t="str">
        <f t="shared" si="63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43" t="str">
        <f t="shared" si="63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43" t="str">
        <f t="shared" si="63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43" t="str">
        <f t="shared" si="63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43" t="str">
        <f t="shared" si="63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43" t="str">
        <f t="shared" si="63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43" t="str">
        <f t="shared" si="63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43" t="str">
        <f t="shared" si="63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43" t="str">
        <f t="shared" si="63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43" t="str">
        <f t="shared" si="63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43" t="str">
        <f t="shared" si="63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43" t="str">
        <f t="shared" si="63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43" t="str">
        <f t="shared" si="63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43" t="str">
        <f t="shared" si="63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43" t="str">
        <f t="shared" si="63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43" t="str">
        <f t="shared" si="63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43" t="str">
        <f t="shared" si="63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43" t="str">
        <f t="shared" si="63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43" t="str">
        <f t="shared" si="63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43" t="str">
        <f t="shared" si="63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43" t="str">
        <f t="shared" si="63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43" t="str">
        <f t="shared" ref="C816:C879" si="64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43" t="str">
        <f t="shared" si="64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43" t="str">
        <f t="shared" si="64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43" t="str">
        <f t="shared" si="64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43" t="str">
        <f t="shared" si="64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43" t="str">
        <f t="shared" si="64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43" t="str">
        <f t="shared" si="64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43" t="str">
        <f t="shared" si="64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43" t="str">
        <f t="shared" si="64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43" t="str">
        <f t="shared" si="64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43" t="str">
        <f t="shared" si="64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43" t="str">
        <f t="shared" si="64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43" t="str">
        <f t="shared" si="64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43" t="str">
        <f t="shared" si="64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43" t="str">
        <f t="shared" si="64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43" t="str">
        <f t="shared" si="64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43" t="str">
        <f t="shared" si="64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43" t="str">
        <f t="shared" si="64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43" t="str">
        <f t="shared" si="64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43" t="str">
        <f t="shared" si="64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43" t="str">
        <f t="shared" si="64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43" t="str">
        <f t="shared" si="64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43" t="str">
        <f t="shared" si="64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43" t="str">
        <f t="shared" si="64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43" t="str">
        <f t="shared" si="64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43" t="str">
        <f t="shared" si="64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43" t="str">
        <f t="shared" si="64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43" t="str">
        <f t="shared" si="64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43" t="str">
        <f t="shared" si="64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43" t="str">
        <f t="shared" si="64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43" t="str">
        <f t="shared" si="64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43" t="str">
        <f t="shared" si="64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43" t="str">
        <f t="shared" si="64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43" t="str">
        <f t="shared" si="64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43" t="str">
        <f t="shared" si="64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43" t="str">
        <f t="shared" si="64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43" t="str">
        <f t="shared" si="64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43" t="str">
        <f t="shared" si="64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43" t="str">
        <f t="shared" si="64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43" t="str">
        <f t="shared" si="64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43" t="str">
        <f t="shared" si="64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43" t="str">
        <f t="shared" si="64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43" t="str">
        <f t="shared" si="64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43" t="str">
        <f t="shared" si="64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43" t="str">
        <f t="shared" si="64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43" t="str">
        <f t="shared" si="64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43" t="str">
        <f t="shared" si="64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43" t="str">
        <f t="shared" si="64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43" t="str">
        <f t="shared" si="64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43" t="str">
        <f t="shared" si="64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43" t="str">
        <f t="shared" si="64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43" t="str">
        <f t="shared" si="64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43" t="str">
        <f t="shared" si="64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43" t="str">
        <f t="shared" si="64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43" t="str">
        <f t="shared" si="64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43" t="str">
        <f t="shared" si="64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43" t="str">
        <f t="shared" si="64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43" t="str">
        <f t="shared" si="64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43" t="str">
        <f t="shared" si="64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43" t="str">
        <f t="shared" si="64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43" t="str">
        <f t="shared" si="64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43" t="str">
        <f t="shared" si="64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43" t="str">
        <f t="shared" si="64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43" t="str">
        <f t="shared" si="64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43" t="str">
        <f t="shared" ref="C880:C943" si="65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43" t="str">
        <f t="shared" si="65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43" t="str">
        <f t="shared" si="65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43" t="str">
        <f t="shared" si="65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43" t="str">
        <f t="shared" si="65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43" t="str">
        <f t="shared" si="65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43" t="str">
        <f t="shared" si="65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43" t="str">
        <f t="shared" si="65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43" t="str">
        <f t="shared" si="65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43" t="str">
        <f t="shared" si="65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43" t="str">
        <f t="shared" si="65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43" t="str">
        <f t="shared" si="65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43" t="str">
        <f t="shared" si="65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43" t="str">
        <f t="shared" si="65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43" t="str">
        <f t="shared" si="65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43" t="str">
        <f t="shared" si="65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43" t="str">
        <f t="shared" si="65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43" t="str">
        <f t="shared" si="65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43" t="str">
        <f t="shared" si="65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43" t="str">
        <f t="shared" si="65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43" t="str">
        <f t="shared" si="65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43" t="str">
        <f t="shared" si="65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43" t="str">
        <f t="shared" si="65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43" t="str">
        <f t="shared" si="65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43" t="str">
        <f t="shared" si="65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43" t="str">
        <f t="shared" si="65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43" t="str">
        <f t="shared" si="65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43" t="str">
        <f t="shared" si="65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43" t="str">
        <f t="shared" si="65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43" t="str">
        <f t="shared" si="65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43" t="str">
        <f t="shared" si="65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43" t="str">
        <f t="shared" si="65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43" t="str">
        <f t="shared" si="65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43" t="str">
        <f t="shared" si="65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43" t="str">
        <f t="shared" si="65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43" t="str">
        <f t="shared" si="65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43" t="str">
        <f t="shared" si="65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43" t="str">
        <f t="shared" si="65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43" t="str">
        <f t="shared" si="65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43" t="str">
        <f t="shared" si="65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43" t="str">
        <f t="shared" si="65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43" t="str">
        <f t="shared" si="65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43" t="str">
        <f t="shared" si="65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43" t="str">
        <f t="shared" si="65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43" t="str">
        <f t="shared" si="65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43" t="str">
        <f t="shared" si="65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43" t="str">
        <f t="shared" si="65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43" t="str">
        <f t="shared" si="65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43" t="str">
        <f t="shared" si="65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43" t="str">
        <f t="shared" si="65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43" t="str">
        <f t="shared" si="65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43" t="str">
        <f t="shared" si="65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43" t="str">
        <f t="shared" si="65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43" t="str">
        <f t="shared" si="65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43" t="str">
        <f t="shared" si="65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43" t="str">
        <f t="shared" si="65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43" t="str">
        <f t="shared" si="65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43" t="str">
        <f t="shared" si="65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43" t="str">
        <f t="shared" si="65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43" t="str">
        <f t="shared" si="65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43" t="str">
        <f t="shared" si="65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43" t="str">
        <f t="shared" si="65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43" t="str">
        <f t="shared" si="65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43" t="str">
        <f t="shared" si="65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43" t="str">
        <f t="shared" ref="C944:C1002" si="66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43" t="str">
        <f t="shared" si="66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43" t="str">
        <f t="shared" si="66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43" t="str">
        <f t="shared" si="66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43" t="str">
        <f t="shared" si="66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43" t="str">
        <f t="shared" si="66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43" t="str">
        <f t="shared" si="66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43" t="str">
        <f t="shared" si="66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43" t="str">
        <f t="shared" si="66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43" t="str">
        <f t="shared" si="66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43" t="str">
        <f t="shared" si="66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43" t="str">
        <f t="shared" si="66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43" t="str">
        <f t="shared" si="66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43" t="str">
        <f t="shared" si="66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43" t="str">
        <f t="shared" si="66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43" t="str">
        <f t="shared" si="66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43" t="str">
        <f t="shared" si="66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43" t="str">
        <f t="shared" si="66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43" t="str">
        <f t="shared" si="66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43" t="str">
        <f t="shared" si="66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43" t="str">
        <f t="shared" si="66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43" t="str">
        <f t="shared" si="66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43" t="str">
        <f t="shared" si="66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43" t="str">
        <f t="shared" si="66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43" t="str">
        <f t="shared" si="66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43" t="str">
        <f t="shared" si="66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43" t="str">
        <f t="shared" si="66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43" t="str">
        <f t="shared" si="66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43" t="str">
        <f t="shared" si="66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43" t="str">
        <f t="shared" si="66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43" t="str">
        <f t="shared" si="66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43" t="str">
        <f t="shared" si="66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43" t="str">
        <f t="shared" si="66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43" t="str">
        <f t="shared" si="66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43" t="str">
        <f t="shared" si="66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43" t="str">
        <f t="shared" si="66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43" t="str">
        <f t="shared" si="66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43" t="str">
        <f t="shared" si="66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43" t="str">
        <f t="shared" si="66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43" t="str">
        <f t="shared" si="66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43" t="str">
        <f t="shared" si="66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43" t="str">
        <f t="shared" si="66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43" t="str">
        <f t="shared" si="66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43" t="str">
        <f t="shared" si="66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43" t="str">
        <f t="shared" si="66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43" t="str">
        <f t="shared" si="66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43" t="str">
        <f t="shared" si="66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43" t="str">
        <f t="shared" si="66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43" t="str">
        <f t="shared" si="66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43" t="str">
        <f t="shared" si="66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43" t="str">
        <f t="shared" si="66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43" t="str">
        <f t="shared" si="66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43" t="str">
        <f t="shared" si="66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43" t="str">
        <f t="shared" si="66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43" t="str">
        <f t="shared" si="66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43" t="str">
        <f t="shared" si="66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43" t="str">
        <f t="shared" si="66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43" t="str">
        <f t="shared" si="66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43" t="str">
        <f t="shared" si="66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tabSelected="1" zoomScale="80" zoomScaleNormal="80" workbookViewId="0">
      <pane ySplit="2" topLeftCell="A331" activePane="bottomLeft" state="frozen"/>
      <selection pane="bottomLeft" activeCell="D187" sqref="D187:D35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78" t="s">
        <v>9</v>
      </c>
      <c r="B1" s="78"/>
      <c r="C1" s="79"/>
      <c r="D1" s="18"/>
      <c r="E1" s="80" t="s">
        <v>25</v>
      </c>
      <c r="F1" s="78"/>
      <c r="G1" s="79"/>
      <c r="H1" s="80" t="s">
        <v>23</v>
      </c>
      <c r="I1" s="78"/>
      <c r="J1" s="79"/>
      <c r="K1" s="80" t="s">
        <v>11</v>
      </c>
      <c r="L1" s="78"/>
      <c r="M1" s="79"/>
      <c r="N1" s="80" t="s">
        <v>181</v>
      </c>
      <c r="O1" s="78"/>
      <c r="P1" s="78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68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2.96</v>
      </c>
      <c r="B187">
        <v>3.36</v>
      </c>
      <c r="C187">
        <v>2.59</v>
      </c>
      <c r="D187" s="43">
        <f t="shared" si="17"/>
        <v>2.1557271557271385E-2</v>
      </c>
      <c r="E187" s="44">
        <f>IF(OR($A187="",$B187="",$C187=""),"",A187*'MPTO_working_3-way'!$I186)</f>
        <v>3.0238095238095233</v>
      </c>
      <c r="F187" s="45">
        <f>IF(OR($A187="",$B187="",$C187=""),"",B187*'MPTO_working_3-way'!$I186)</f>
        <v>3.4324324324324316</v>
      </c>
      <c r="G187" s="46">
        <f>IF(OR($A187="",$B187="",$C187=""),"",C187*'MPTO_working_3-way'!$I186)</f>
        <v>2.6458333333333326</v>
      </c>
      <c r="H187" s="44">
        <f>IF(OR($A187="",$B187="",$C187=""),"",'MPTO_working_3-way'!E186)</f>
        <v>3.0243269542653253</v>
      </c>
      <c r="I187" s="45">
        <f>IF(OR($A187="",$B187="",$C187=""),"",'MPTO_working_3-way'!F186)</f>
        <v>3.4431314623338247</v>
      </c>
      <c r="J187" s="46">
        <f>IF(OR($A187="",$B187="",$C187=""),"",'MPTO_working_3-way'!G186)</f>
        <v>2.6391168978205486</v>
      </c>
      <c r="K187" s="44">
        <f>IF(OR($A187="",$B187="",$C187=""),"",'OddsRatio_working_3-way'!H186)</f>
        <v>3.0244485775211043</v>
      </c>
      <c r="L187" s="45">
        <f>IF(OR($A187="",$B187="",$C187=""),"",'OddsRatio_working_3-way'!I186)</f>
        <v>3.4376013484437786</v>
      </c>
      <c r="M187" s="46">
        <f>IF(OR($A187="",$B187="",$C187=""),"",'OddsRatio_working_3-way'!J186)</f>
        <v>2.6422822644176307</v>
      </c>
      <c r="N187" s="47">
        <f t="shared" ref="N187:N250" si="42">(1/E187)* 100</f>
        <v>33.070866141732289</v>
      </c>
      <c r="O187" s="48">
        <f t="shared" ref="O187:O250" si="43">(1/F187)* 100</f>
        <v>29.133858267716544</v>
      </c>
      <c r="P187" s="48">
        <f t="shared" ref="P187:P250" si="44">(1/G187)* 100</f>
        <v>37.795275590551192</v>
      </c>
      <c r="Q187" t="s">
        <v>262</v>
      </c>
      <c r="R187" t="s">
        <v>388</v>
      </c>
      <c r="S187" t="s">
        <v>526</v>
      </c>
      <c r="T187" s="50">
        <v>100</v>
      </c>
      <c r="U187" s="50">
        <f t="shared" ref="U187:U250" si="45">(1/A187)*((T187*A187)-T187)</f>
        <v>66.21621621621621</v>
      </c>
      <c r="V187" s="50">
        <f t="shared" ref="V187:V250" si="46">(1/B187)*((T187*B187)-T187)</f>
        <v>70.238095238095241</v>
      </c>
      <c r="W187" s="50">
        <f t="shared" ref="W187:W250" si="47">(1/C187)*((T187*C187)-T187)</f>
        <v>61.389961389961393</v>
      </c>
      <c r="X187" s="50">
        <f t="shared" ref="X187:X250" si="48">((1/B187)+(1/C187))*T187</f>
        <v>68.37194337194336</v>
      </c>
      <c r="Y187" s="50">
        <f t="shared" ref="Y187:Y250" si="49">((1/A187)+(1/C187))*T187</f>
        <v>72.39382239382239</v>
      </c>
      <c r="Z187" s="50">
        <f t="shared" ref="Z187:Z250" si="50">((1/A187)+(1/B187))*T187</f>
        <v>63.545688545688542</v>
      </c>
      <c r="AA187" s="50">
        <f t="shared" ref="AA187:AA250" si="51">U187-X187</f>
        <v>-2.1557271557271491</v>
      </c>
      <c r="AB187" s="50">
        <f t="shared" ref="AB187:AB250" si="52">V187-Y187</f>
        <v>-2.1557271557271491</v>
      </c>
      <c r="AC187" s="50">
        <f t="shared" ref="AC187:AC250" si="53">W187-Z187</f>
        <v>-2.1557271557271491</v>
      </c>
      <c r="AF187">
        <v>2.2000000000000002</v>
      </c>
      <c r="AG187">
        <v>1.74</v>
      </c>
      <c r="AH187" s="66"/>
      <c r="AJ187" t="s">
        <v>230</v>
      </c>
    </row>
    <row r="188" spans="1:36" ht="15" x14ac:dyDescent="0.25">
      <c r="A188">
        <v>2.34</v>
      </c>
      <c r="B188">
        <v>3.44</v>
      </c>
      <c r="C188">
        <v>3.22</v>
      </c>
      <c r="D188" s="43">
        <f t="shared" si="17"/>
        <v>2.8607107980212154E-2</v>
      </c>
      <c r="E188" s="44">
        <f>IF(OR($A188="",$B188="",$C188=""),"",A188*'MPTO_working_3-way'!$I187)</f>
        <v>2.4069406326736962</v>
      </c>
      <c r="F188" s="45">
        <f>IF(OR($A188="",$B188="",$C188=""),"",B188*'MPTO_working_3-way'!$I187)</f>
        <v>3.5384084514519296</v>
      </c>
      <c r="G188" s="46">
        <f>IF(OR($A188="",$B188="",$C188=""),"",C188*'MPTO_working_3-way'!$I187)</f>
        <v>3.3121148876962834</v>
      </c>
      <c r="H188" s="44">
        <f>IF(OR($A188="",$B188="",$C188=""),"",'MPTO_working_3-way'!E187)</f>
        <v>2.3934053562643154</v>
      </c>
      <c r="I188" s="45">
        <f>IF(OR($A188="",$B188="",$C188=""),"",'MPTO_working_3-way'!F187)</f>
        <v>3.5566687548300977</v>
      </c>
      <c r="J188" s="46">
        <f>IF(OR($A188="",$B188="",$C188=""),"",'MPTO_working_3-way'!G187)</f>
        <v>3.322001945375018</v>
      </c>
      <c r="K188" s="44">
        <f>IF(OR($A188="",$B188="",$C188=""),"",'OddsRatio_working_3-way'!H187)</f>
        <v>2.3993066109709664</v>
      </c>
      <c r="L188" s="45">
        <f>IF(OR($A188="",$B188="",$C188=""),"",'OddsRatio_working_3-way'!I187)</f>
        <v>3.5479911423650434</v>
      </c>
      <c r="M188" s="46">
        <f>IF(OR($A188="",$B188="",$C188=""),"",'OddsRatio_working_3-way'!J187)</f>
        <v>3.3182542360862279</v>
      </c>
      <c r="N188" s="47">
        <f t="shared" si="42"/>
        <v>41.54651703599238</v>
      </c>
      <c r="O188" s="48">
        <f t="shared" si="43"/>
        <v>28.261293565180861</v>
      </c>
      <c r="P188" s="48">
        <f t="shared" si="44"/>
        <v>30.192189398826759</v>
      </c>
      <c r="Q188" t="s">
        <v>274</v>
      </c>
      <c r="R188" t="s">
        <v>242</v>
      </c>
      <c r="S188" t="s">
        <v>526</v>
      </c>
      <c r="T188" s="50">
        <v>100</v>
      </c>
      <c r="U188" s="50">
        <f t="shared" si="45"/>
        <v>57.264957264957268</v>
      </c>
      <c r="V188" s="50">
        <f t="shared" si="46"/>
        <v>70.930232558139537</v>
      </c>
      <c r="W188" s="50">
        <f t="shared" si="47"/>
        <v>68.944099378881987</v>
      </c>
      <c r="X188" s="50">
        <f t="shared" si="48"/>
        <v>60.125668062978477</v>
      </c>
      <c r="Y188" s="50">
        <f t="shared" si="49"/>
        <v>73.790943356160739</v>
      </c>
      <c r="Z188" s="50">
        <f t="shared" si="50"/>
        <v>71.804810176903217</v>
      </c>
      <c r="AA188" s="50">
        <f t="shared" si="51"/>
        <v>-2.8607107980212092</v>
      </c>
      <c r="AB188" s="50">
        <f t="shared" si="52"/>
        <v>-2.8607107980212021</v>
      </c>
      <c r="AC188" s="50">
        <f t="shared" si="53"/>
        <v>-2.8607107980212305</v>
      </c>
      <c r="AF188">
        <v>2.1</v>
      </c>
      <c r="AG188">
        <v>1.79</v>
      </c>
      <c r="AH188" s="66"/>
      <c r="AJ188" t="s">
        <v>231</v>
      </c>
    </row>
    <row r="189" spans="1:36" ht="15" x14ac:dyDescent="0.25">
      <c r="A189">
        <v>1.72</v>
      </c>
      <c r="B189">
        <v>4.22</v>
      </c>
      <c r="C189">
        <v>4.7</v>
      </c>
      <c r="D189" s="43">
        <f t="shared" si="17"/>
        <v>3.1128130928567588E-2</v>
      </c>
      <c r="E189" s="44">
        <f>IF(OR($A189="",$B189="",$C189=""),"",A189*'MPTO_working_3-way'!$I188)</f>
        <v>1.7735403851971363</v>
      </c>
      <c r="F189" s="45">
        <f>IF(OR($A189="",$B189="",$C189=""),"",B189*'MPTO_working_3-way'!$I188)</f>
        <v>4.3513607125185549</v>
      </c>
      <c r="G189" s="46">
        <f>IF(OR($A189="",$B189="",$C189=""),"",C189*'MPTO_working_3-way'!$I188)</f>
        <v>4.8463022153642674</v>
      </c>
      <c r="H189" s="44">
        <f>IF(OR($A189="",$B189="",$C189=""),"",'MPTO_working_3-way'!E188)</f>
        <v>1.7512542761748444</v>
      </c>
      <c r="I189" s="45">
        <f>IF(OR($A189="",$B189="",$C189=""),"",'MPTO_working_3-way'!F188)</f>
        <v>4.4132422139121559</v>
      </c>
      <c r="J189" s="46">
        <f>IF(OR($A189="",$B189="",$C189=""),"",'MPTO_working_3-way'!G188)</f>
        <v>4.9409576851179535</v>
      </c>
      <c r="K189" s="44">
        <f>IF(OR($A189="",$B189="",$C189=""),"",'OddsRatio_working_3-way'!H188)</f>
        <v>1.7591699050464373</v>
      </c>
      <c r="L189" s="45">
        <f>IF(OR($A189="",$B189="",$C189=""),"",'OddsRatio_working_3-way'!I188)</f>
        <v>4.3951765197910131</v>
      </c>
      <c r="M189" s="46">
        <f>IF(OR($A189="",$B189="",$C189=""),"",'OddsRatio_working_3-way'!J188)</f>
        <v>4.9012897898219716</v>
      </c>
      <c r="N189" s="47">
        <f t="shared" si="42"/>
        <v>56.384394082396149</v>
      </c>
      <c r="O189" s="48">
        <f t="shared" si="43"/>
        <v>22.981317019365257</v>
      </c>
      <c r="P189" s="48">
        <f t="shared" si="44"/>
        <v>20.634288898238591</v>
      </c>
      <c r="Q189" t="s">
        <v>226</v>
      </c>
      <c r="R189" t="s">
        <v>243</v>
      </c>
      <c r="S189" t="s">
        <v>526</v>
      </c>
      <c r="T189" s="50">
        <v>100</v>
      </c>
      <c r="U189" s="50">
        <f t="shared" si="45"/>
        <v>41.860465116279073</v>
      </c>
      <c r="V189" s="50">
        <f t="shared" si="46"/>
        <v>76.30331753554502</v>
      </c>
      <c r="W189" s="50">
        <f t="shared" si="47"/>
        <v>78.723404255319153</v>
      </c>
      <c r="X189" s="50">
        <f t="shared" si="48"/>
        <v>44.973278209135827</v>
      </c>
      <c r="Y189" s="50">
        <f t="shared" si="49"/>
        <v>79.416130628401788</v>
      </c>
      <c r="Z189" s="50">
        <f t="shared" si="50"/>
        <v>81.836217348175907</v>
      </c>
      <c r="AA189" s="50">
        <f t="shared" si="51"/>
        <v>-3.1128130928567543</v>
      </c>
      <c r="AB189" s="50">
        <f t="shared" si="52"/>
        <v>-3.1128130928567685</v>
      </c>
      <c r="AC189" s="50">
        <f t="shared" si="53"/>
        <v>-3.1128130928567543</v>
      </c>
      <c r="AF189">
        <v>1.65</v>
      </c>
      <c r="AG189">
        <v>2.34</v>
      </c>
      <c r="AH189" s="66"/>
      <c r="AJ189" t="s">
        <v>231</v>
      </c>
    </row>
    <row r="190" spans="1:36" ht="15" x14ac:dyDescent="0.25">
      <c r="A190">
        <v>2.08</v>
      </c>
      <c r="B190">
        <v>3.52</v>
      </c>
      <c r="C190">
        <v>3.88</v>
      </c>
      <c r="D190" s="43">
        <f t="shared" si="17"/>
        <v>2.2592098623026358E-2</v>
      </c>
      <c r="E190" s="44">
        <f>IF(OR($A190="",$B190="",$C190=""),"",A190*'MPTO_working_3-way'!$I189)</f>
        <v>2.1269915651358948</v>
      </c>
      <c r="F190" s="45">
        <f>IF(OR($A190="",$B190="",$C190=""),"",B190*'MPTO_working_3-way'!$I189)</f>
        <v>3.5995241871530528</v>
      </c>
      <c r="G190" s="46">
        <f>IF(OR($A190="",$B190="",$C190=""),"",C190*'MPTO_working_3-way'!$I189)</f>
        <v>3.967657342657342</v>
      </c>
      <c r="H190" s="44">
        <f>IF(OR($A190="",$B190="",$C190=""),"",'MPTO_working_3-way'!E189)</f>
        <v>2.113099280831265</v>
      </c>
      <c r="I190" s="45">
        <f>IF(OR($A190="",$B190="",$C190=""),"",'MPTO_working_3-way'!F189)</f>
        <v>3.6158491549724112</v>
      </c>
      <c r="J190" s="46">
        <f>IF(OR($A190="",$B190="",$C190=""),"",'MPTO_working_3-way'!G189)</f>
        <v>3.9967824427022673</v>
      </c>
      <c r="K190" s="44">
        <f>IF(OR($A190="",$B190="",$C190=""),"",'OddsRatio_working_3-way'!H189)</f>
        <v>2.1187478377581699</v>
      </c>
      <c r="L190" s="45">
        <f>IF(OR($A190="",$B190="",$C190=""),"",'OddsRatio_working_3-way'!I189)</f>
        <v>3.6104116214357296</v>
      </c>
      <c r="M190" s="46">
        <f>IF(OR($A190="",$B190="",$C190=""),"",'OddsRatio_working_3-way'!J189)</f>
        <v>3.9833275673551185</v>
      </c>
      <c r="N190" s="47">
        <f t="shared" si="42"/>
        <v>47.014760960564004</v>
      </c>
      <c r="O190" s="48">
        <f t="shared" si="43"/>
        <v>27.781449658515093</v>
      </c>
      <c r="P190" s="48">
        <f t="shared" si="44"/>
        <v>25.203789380920909</v>
      </c>
      <c r="Q190" t="s">
        <v>38</v>
      </c>
      <c r="R190" t="s">
        <v>134</v>
      </c>
      <c r="S190" t="s">
        <v>526</v>
      </c>
      <c r="T190" s="50">
        <v>100</v>
      </c>
      <c r="U190" s="50">
        <f t="shared" si="45"/>
        <v>51.92307692307692</v>
      </c>
      <c r="V190" s="50">
        <f t="shared" si="46"/>
        <v>71.590909090909093</v>
      </c>
      <c r="W190" s="50">
        <f t="shared" si="47"/>
        <v>74.226804123711347</v>
      </c>
      <c r="X190" s="50">
        <f t="shared" si="48"/>
        <v>54.182286785379574</v>
      </c>
      <c r="Y190" s="50">
        <f t="shared" si="49"/>
        <v>73.850118953211734</v>
      </c>
      <c r="Z190" s="50">
        <f t="shared" si="50"/>
        <v>76.486013986013972</v>
      </c>
      <c r="AA190" s="50">
        <f t="shared" si="51"/>
        <v>-2.2592098623026544</v>
      </c>
      <c r="AB190" s="50">
        <f t="shared" si="52"/>
        <v>-2.2592098623026402</v>
      </c>
      <c r="AC190" s="50">
        <f t="shared" si="53"/>
        <v>-2.259209862302626</v>
      </c>
      <c r="AF190">
        <v>2.0499999999999998</v>
      </c>
      <c r="AG190">
        <v>1.86</v>
      </c>
      <c r="AH190" s="66"/>
      <c r="AJ190" t="s">
        <v>443</v>
      </c>
    </row>
    <row r="191" spans="1:36" ht="15" x14ac:dyDescent="0.25">
      <c r="A191">
        <v>3.8</v>
      </c>
      <c r="B191">
        <v>3.51</v>
      </c>
      <c r="C191">
        <v>2.11</v>
      </c>
      <c r="D191" s="43">
        <f t="shared" si="17"/>
        <v>2.1991828926226642E-2</v>
      </c>
      <c r="E191" s="44">
        <f>IF(OR($A191="",$B191="",$C191=""),"",A191*'MPTO_working_3-way'!$I190)</f>
        <v>3.8835689499196611</v>
      </c>
      <c r="F191" s="45">
        <f>IF(OR($A191="",$B191="",$C191=""),"",B191*'MPTO_working_3-way'!$I190)</f>
        <v>3.5871913195310552</v>
      </c>
      <c r="G191" s="46">
        <f>IF(OR($A191="",$B191="",$C191=""),"",C191*'MPTO_working_3-way'!$I190)</f>
        <v>2.156402759034338</v>
      </c>
      <c r="H191" s="44">
        <f>IF(OR($A191="",$B191="",$C191=""),"",'MPTO_working_3-way'!E190)</f>
        <v>3.9088871995399868</v>
      </c>
      <c r="I191" s="45">
        <f>IF(OR($A191="",$B191="",$C191=""),"",'MPTO_working_3-way'!F190)</f>
        <v>3.6026990306839148</v>
      </c>
      <c r="J191" s="46">
        <f>IF(OR($A191="",$B191="",$C191=""),"",'MPTO_working_3-way'!G190)</f>
        <v>2.1431493475835053</v>
      </c>
      <c r="K191" s="44">
        <f>IF(OR($A191="",$B191="",$C191=""),"",'OddsRatio_working_3-way'!H190)</f>
        <v>3.8973246645407089</v>
      </c>
      <c r="L191" s="45">
        <f>IF(OR($A191="",$B191="",$C191=""),"",'OddsRatio_working_3-way'!I190)</f>
        <v>3.5972446099989916</v>
      </c>
      <c r="M191" s="46">
        <f>IF(OR($A191="",$B191="",$C191=""),"",'OddsRatio_working_3-way'!J190)</f>
        <v>2.1485822777286381</v>
      </c>
      <c r="N191" s="47">
        <f t="shared" si="42"/>
        <v>25.749510640739025</v>
      </c>
      <c r="O191" s="48">
        <f t="shared" si="43"/>
        <v>27.876963086839972</v>
      </c>
      <c r="P191" s="48">
        <f t="shared" si="44"/>
        <v>46.373526272421003</v>
      </c>
      <c r="Q191" t="s">
        <v>404</v>
      </c>
      <c r="R191" t="s">
        <v>321</v>
      </c>
      <c r="S191" t="s">
        <v>526</v>
      </c>
      <c r="T191" s="50">
        <v>100</v>
      </c>
      <c r="U191" s="50">
        <f t="shared" si="45"/>
        <v>73.68421052631578</v>
      </c>
      <c r="V191" s="50">
        <f t="shared" si="46"/>
        <v>71.509971509971507</v>
      </c>
      <c r="W191" s="50">
        <f t="shared" si="47"/>
        <v>52.606635071090047</v>
      </c>
      <c r="X191" s="50">
        <f t="shared" si="48"/>
        <v>75.883393418938439</v>
      </c>
      <c r="Y191" s="50">
        <f t="shared" si="49"/>
        <v>73.709154402594152</v>
      </c>
      <c r="Z191" s="50">
        <f t="shared" si="50"/>
        <v>54.805817963712698</v>
      </c>
      <c r="AA191" s="50">
        <f t="shared" si="51"/>
        <v>-2.1991828926226589</v>
      </c>
      <c r="AB191" s="50">
        <f t="shared" si="52"/>
        <v>-2.1991828926226447</v>
      </c>
      <c r="AC191" s="50">
        <f t="shared" si="53"/>
        <v>-2.1991828926226518</v>
      </c>
      <c r="AF191">
        <v>2.11</v>
      </c>
      <c r="AG191">
        <v>1.8</v>
      </c>
      <c r="AH191" s="66"/>
      <c r="AJ191" t="s">
        <v>440</v>
      </c>
    </row>
    <row r="192" spans="1:36" ht="15" x14ac:dyDescent="0.25">
      <c r="A192">
        <v>1.86</v>
      </c>
      <c r="B192">
        <v>3.96</v>
      </c>
      <c r="C192">
        <v>4.18</v>
      </c>
      <c r="D192" s="43">
        <f t="shared" si="17"/>
        <v>2.939411088816879E-2</v>
      </c>
      <c r="E192" s="44">
        <f>IF(OR($A192="",$B192="",$C192=""),"",A192*'MPTO_working_3-way'!$I191)</f>
        <v>1.9146730462519941</v>
      </c>
      <c r="F192" s="45">
        <f>IF(OR($A192="",$B192="",$C192=""),"",B192*'MPTO_working_3-way'!$I191)</f>
        <v>4.0764006791171488</v>
      </c>
      <c r="G192" s="46">
        <f>IF(OR($A192="",$B192="",$C192=""),"",C192*'MPTO_working_3-way'!$I191)</f>
        <v>4.3028673835125453</v>
      </c>
      <c r="H192" s="44">
        <f>IF(OR($A192="",$B192="",$C192=""),"",'MPTO_working_3-way'!E191)</f>
        <v>1.8945265118696935</v>
      </c>
      <c r="I192" s="45">
        <f>IF(OR($A192="",$B192="",$C192=""),"",'MPTO_working_3-way'!F191)</f>
        <v>4.1198511575327954</v>
      </c>
      <c r="J192" s="46">
        <f>IF(OR($A192="",$B192="",$C192=""),"",'MPTO_working_3-way'!G191)</f>
        <v>4.3585060793302777</v>
      </c>
      <c r="K192" s="44">
        <f>IF(OR($A192="",$B192="",$C192=""),"",'OddsRatio_working_3-way'!H191)</f>
        <v>1.9020861504075735</v>
      </c>
      <c r="L192" s="45">
        <f>IF(OR($A192="",$B192="",$C192=""),"",'OddsRatio_working_3-way'!I191)</f>
        <v>4.1048546572167641</v>
      </c>
      <c r="M192" s="46">
        <f>IF(OR($A192="",$B192="",$C192=""),"",'OddsRatio_working_3-way'!J191)</f>
        <v>4.335620881739632</v>
      </c>
      <c r="N192" s="47">
        <f t="shared" si="42"/>
        <v>52.228238234069124</v>
      </c>
      <c r="O192" s="48">
        <f t="shared" si="43"/>
        <v>24.531445231153679</v>
      </c>
      <c r="P192" s="48">
        <f t="shared" si="44"/>
        <v>23.240316534777172</v>
      </c>
      <c r="Q192" t="s">
        <v>424</v>
      </c>
      <c r="R192" t="s">
        <v>363</v>
      </c>
      <c r="S192" t="s">
        <v>526</v>
      </c>
      <c r="T192" s="50">
        <v>100</v>
      </c>
      <c r="U192" s="50">
        <f t="shared" si="45"/>
        <v>46.236559139784944</v>
      </c>
      <c r="V192" s="50">
        <f t="shared" si="46"/>
        <v>74.747474747474755</v>
      </c>
      <c r="W192" s="50">
        <f t="shared" si="47"/>
        <v>76.076555023923447</v>
      </c>
      <c r="X192" s="50">
        <f t="shared" si="48"/>
        <v>49.175970228601813</v>
      </c>
      <c r="Y192" s="50">
        <f t="shared" si="49"/>
        <v>77.686885836291609</v>
      </c>
      <c r="Z192" s="50">
        <f t="shared" si="50"/>
        <v>79.015966112740315</v>
      </c>
      <c r="AA192" s="50">
        <f t="shared" si="51"/>
        <v>-2.9394110888168683</v>
      </c>
      <c r="AB192" s="50">
        <f t="shared" si="52"/>
        <v>-2.9394110888168541</v>
      </c>
      <c r="AC192" s="50">
        <f t="shared" si="53"/>
        <v>-2.9394110888168683</v>
      </c>
      <c r="AF192">
        <v>1.76</v>
      </c>
      <c r="AG192">
        <v>2.14</v>
      </c>
      <c r="AH192" s="66"/>
      <c r="AJ192" t="s">
        <v>448</v>
      </c>
    </row>
    <row r="193" spans="1:36" ht="15" x14ac:dyDescent="0.25">
      <c r="A193">
        <v>1.92</v>
      </c>
      <c r="B193">
        <v>3.65</v>
      </c>
      <c r="C193">
        <v>3.97</v>
      </c>
      <c r="D193" s="43">
        <f t="shared" si="17"/>
        <v>4.6695104838802459E-2</v>
      </c>
      <c r="E193" s="44">
        <f>IF(OR($A193="",$B193="",$C193=""),"",A193*'MPTO_working_3-way'!$I192)</f>
        <v>2.0096546012905008</v>
      </c>
      <c r="F193" s="45">
        <f>IF(OR($A193="",$B193="",$C193=""),"",B193*'MPTO_working_3-way'!$I192)</f>
        <v>3.8204371326616289</v>
      </c>
      <c r="G193" s="46">
        <f>IF(OR($A193="",$B193="",$C193=""),"",C193*'MPTO_working_3-way'!$I192)</f>
        <v>4.1553795662100459</v>
      </c>
      <c r="H193" s="44">
        <f>IF(OR($A193="",$B193="",$C193=""),"",'MPTO_working_3-way'!E192)</f>
        <v>1.9791465310454526</v>
      </c>
      <c r="I193" s="45">
        <f>IF(OR($A193="",$B193="",$C193=""),"",'MPTO_working_3-way'!F192)</f>
        <v>3.8698557032945939</v>
      </c>
      <c r="J193" s="46">
        <f>IF(OR($A193="",$B193="",$C193=""),"",'MPTO_working_3-way'!G192)</f>
        <v>4.2314764211254223</v>
      </c>
      <c r="K193" s="44">
        <f>IF(OR($A193="",$B193="",$C193=""),"",'OddsRatio_working_3-way'!H192)</f>
        <v>1.9907404977955714</v>
      </c>
      <c r="L193" s="45">
        <f>IF(OR($A193="",$B193="",$C193=""),"",'OddsRatio_working_3-way'!I192)</f>
        <v>3.853763390389418</v>
      </c>
      <c r="M193" s="46">
        <f>IF(OR($A193="",$B193="",$C193=""),"",'OddsRatio_working_3-way'!J192)</f>
        <v>4.1983687809270069</v>
      </c>
      <c r="N193" s="47">
        <f t="shared" si="42"/>
        <v>49.759794511845442</v>
      </c>
      <c r="O193" s="48">
        <f t="shared" si="43"/>
        <v>26.175015195272124</v>
      </c>
      <c r="P193" s="48">
        <f t="shared" si="44"/>
        <v>24.065190292882431</v>
      </c>
      <c r="Q193" t="s">
        <v>505</v>
      </c>
      <c r="R193" t="s">
        <v>521</v>
      </c>
      <c r="S193" t="s">
        <v>526</v>
      </c>
      <c r="T193" s="50">
        <v>100</v>
      </c>
      <c r="U193" s="50">
        <f t="shared" si="45"/>
        <v>47.916666666666671</v>
      </c>
      <c r="V193" s="50">
        <f t="shared" si="46"/>
        <v>72.602739726027394</v>
      </c>
      <c r="W193" s="50">
        <f t="shared" si="47"/>
        <v>74.811083123425689</v>
      </c>
      <c r="X193" s="50">
        <f t="shared" si="48"/>
        <v>52.586177150546909</v>
      </c>
      <c r="Y193" s="50">
        <f t="shared" si="49"/>
        <v>77.272250209907639</v>
      </c>
      <c r="Z193" s="50">
        <f t="shared" si="50"/>
        <v>79.480593607305934</v>
      </c>
      <c r="AA193" s="50">
        <f t="shared" si="51"/>
        <v>-4.6695104838802379</v>
      </c>
      <c r="AB193" s="50">
        <f t="shared" si="52"/>
        <v>-4.669510483880245</v>
      </c>
      <c r="AC193" s="50">
        <f t="shared" si="53"/>
        <v>-4.669510483880245</v>
      </c>
      <c r="AF193">
        <v>2.04</v>
      </c>
      <c r="AG193">
        <v>1.81</v>
      </c>
      <c r="AH193" s="66"/>
      <c r="AJ193" t="s">
        <v>508</v>
      </c>
    </row>
    <row r="194" spans="1:36" ht="15" x14ac:dyDescent="0.25">
      <c r="A194">
        <v>3.08</v>
      </c>
      <c r="B194">
        <v>2.79</v>
      </c>
      <c r="C194">
        <v>2.9</v>
      </c>
      <c r="D194" s="43">
        <f t="shared" si="17"/>
        <v>2.7925849950321657E-2</v>
      </c>
      <c r="E194" s="44">
        <f>IF(OR($A194="",$B194="",$C194=""),"",A194*'MPTO_working_3-way'!$I193)</f>
        <v>3.1660116178469906</v>
      </c>
      <c r="F194" s="45">
        <f>IF(OR($A194="",$B194="",$C194=""),"",B194*'MPTO_working_3-way'!$I193)</f>
        <v>2.8679131213613975</v>
      </c>
      <c r="G194" s="46">
        <f>IF(OR($A194="",$B194="",$C194=""),"",C194*'MPTO_working_3-way'!$I193)</f>
        <v>2.9809849648559328</v>
      </c>
      <c r="H194" s="44">
        <f>IF(OR($A194="",$B194="",$C194=""),"",'MPTO_working_3-way'!E193)</f>
        <v>3.1709117498859061</v>
      </c>
      <c r="I194" s="45">
        <f>IF(OR($A194="",$B194="",$C194=""),"",'MPTO_working_3-way'!F193)</f>
        <v>2.8643912202567967</v>
      </c>
      <c r="J194" s="46">
        <f>IF(OR($A194="",$B194="",$C194=""),"",'MPTO_working_3-way'!G193)</f>
        <v>2.9804574129473824</v>
      </c>
      <c r="K194" s="44">
        <f>IF(OR($A194="",$B194="",$C194=""),"",'OddsRatio_working_3-way'!H193)</f>
        <v>3.1684389764122534</v>
      </c>
      <c r="L194" s="45">
        <f>IF(OR($A194="",$B194="",$C194=""),"",'OddsRatio_working_3-way'!I193)</f>
        <v>2.8661085422009305</v>
      </c>
      <c r="M194" s="46">
        <f>IF(OR($A194="",$B194="",$C194=""),"",'OddsRatio_working_3-way'!J193)</f>
        <v>2.980785603453501</v>
      </c>
      <c r="N194" s="47">
        <f t="shared" si="42"/>
        <v>31.58548106276497</v>
      </c>
      <c r="O194" s="48">
        <f t="shared" si="43"/>
        <v>34.868559739539819</v>
      </c>
      <c r="P194" s="48">
        <f t="shared" si="44"/>
        <v>33.545959197695211</v>
      </c>
      <c r="Q194" t="s">
        <v>163</v>
      </c>
      <c r="R194" t="s">
        <v>157</v>
      </c>
      <c r="S194" t="s">
        <v>526</v>
      </c>
      <c r="T194" s="50">
        <v>100</v>
      </c>
      <c r="U194" s="50">
        <f t="shared" si="45"/>
        <v>67.532467532467535</v>
      </c>
      <c r="V194" s="50">
        <f t="shared" si="46"/>
        <v>64.157706093189958</v>
      </c>
      <c r="W194" s="50">
        <f t="shared" si="47"/>
        <v>65.517241379310349</v>
      </c>
      <c r="X194" s="50">
        <f t="shared" si="48"/>
        <v>70.325052527499693</v>
      </c>
      <c r="Y194" s="50">
        <f t="shared" si="49"/>
        <v>66.95029108822213</v>
      </c>
      <c r="Z194" s="50">
        <f t="shared" si="50"/>
        <v>68.309826374342506</v>
      </c>
      <c r="AA194" s="50">
        <f t="shared" si="51"/>
        <v>-2.7925849950321577</v>
      </c>
      <c r="AB194" s="50">
        <f t="shared" si="52"/>
        <v>-2.7925849950321719</v>
      </c>
      <c r="AC194" s="50">
        <f t="shared" si="53"/>
        <v>-2.7925849950321577</v>
      </c>
      <c r="AF194">
        <v>3.32</v>
      </c>
      <c r="AG194">
        <v>1.36</v>
      </c>
      <c r="AH194" s="66"/>
      <c r="AJ194" t="s">
        <v>437</v>
      </c>
    </row>
    <row r="195" spans="1:36" ht="15" x14ac:dyDescent="0.25">
      <c r="A195">
        <v>2.86</v>
      </c>
      <c r="B195">
        <v>3.47</v>
      </c>
      <c r="C195">
        <v>2.57</v>
      </c>
      <c r="D195" s="43">
        <f t="shared" si="17"/>
        <v>2.6939846056454275E-2</v>
      </c>
      <c r="E195" s="44">
        <f>IF(OR($A195="",$B195="",$C195=""),"",A195*'MPTO_working_3-way'!$I194)</f>
        <v>2.9370479597214589</v>
      </c>
      <c r="F195" s="45">
        <f>IF(OR($A195="",$B195="",$C195=""),"",B195*'MPTO_working_3-way'!$I194)</f>
        <v>3.5634812658158967</v>
      </c>
      <c r="G195" s="46">
        <f>IF(OR($A195="",$B195="",$C195=""),"",C195*'MPTO_working_3-way'!$I194)</f>
        <v>2.6392354043650874</v>
      </c>
      <c r="H195" s="44">
        <f>IF(OR($A195="",$B195="",$C195=""),"",'MPTO_working_3-way'!E194)</f>
        <v>2.9353885666842396</v>
      </c>
      <c r="I195" s="45">
        <f>IF(OR($A195="",$B195="",$C195=""),"",'MPTO_working_3-way'!F194)</f>
        <v>3.5816043012439822</v>
      </c>
      <c r="J195" s="46">
        <f>IF(OR($A195="",$B195="",$C195=""),"",'MPTO_working_3-way'!G194)</f>
        <v>2.6307128219998601</v>
      </c>
      <c r="K195" s="44">
        <f>IF(OR($A195="",$B195="",$C195=""),"",'OddsRatio_working_3-way'!H194)</f>
        <v>2.9367842619331403</v>
      </c>
      <c r="L195" s="45">
        <f>IF(OR($A195="",$B195="",$C195=""),"",'OddsRatio_working_3-way'!I194)</f>
        <v>3.5719661972983099</v>
      </c>
      <c r="M195" s="46">
        <f>IF(OR($A195="",$B195="",$C195=""),"",'OddsRatio_working_3-way'!J194)</f>
        <v>2.634812522169371</v>
      </c>
      <c r="N195" s="47">
        <f t="shared" si="42"/>
        <v>34.047792671892125</v>
      </c>
      <c r="O195" s="48">
        <f t="shared" si="43"/>
        <v>28.062445833317422</v>
      </c>
      <c r="P195" s="48">
        <f t="shared" si="44"/>
        <v>37.889761494790456</v>
      </c>
      <c r="Q195" t="s">
        <v>64</v>
      </c>
      <c r="R195" t="s">
        <v>164</v>
      </c>
      <c r="S195" t="s">
        <v>526</v>
      </c>
      <c r="T195" s="50">
        <v>100</v>
      </c>
      <c r="U195" s="50">
        <f t="shared" si="45"/>
        <v>65.03496503496504</v>
      </c>
      <c r="V195" s="50">
        <f t="shared" si="46"/>
        <v>71.181556195965413</v>
      </c>
      <c r="W195" s="50">
        <f t="shared" si="47"/>
        <v>61.089494163424128</v>
      </c>
      <c r="X195" s="50">
        <f t="shared" si="48"/>
        <v>67.728949640610452</v>
      </c>
      <c r="Y195" s="50">
        <f t="shared" si="49"/>
        <v>73.875540801610853</v>
      </c>
      <c r="Z195" s="50">
        <f t="shared" si="50"/>
        <v>63.783478769069561</v>
      </c>
      <c r="AA195" s="50">
        <f t="shared" si="51"/>
        <v>-2.6939846056454115</v>
      </c>
      <c r="AB195" s="50">
        <f t="shared" si="52"/>
        <v>-2.69398460564544</v>
      </c>
      <c r="AC195" s="50">
        <f t="shared" si="53"/>
        <v>-2.6939846056454329</v>
      </c>
      <c r="AF195">
        <v>1.85</v>
      </c>
      <c r="AG195">
        <v>1.89</v>
      </c>
      <c r="AH195" s="66"/>
      <c r="AJ195" t="s">
        <v>442</v>
      </c>
    </row>
    <row r="196" spans="1:36" ht="15" x14ac:dyDescent="0.25">
      <c r="A196">
        <v>2.85</v>
      </c>
      <c r="B196">
        <v>3.55</v>
      </c>
      <c r="C196">
        <v>2.57</v>
      </c>
      <c r="D196" s="43">
        <f t="shared" si="17"/>
        <v>2.1672392193285317E-2</v>
      </c>
      <c r="E196" s="44">
        <f>IF(OR($A196="",$B196="",$C196=""),"",A196*'MPTO_working_3-way'!$I195)</f>
        <v>2.911766317750863</v>
      </c>
      <c r="F196" s="45">
        <f>IF(OR($A196="",$B196="",$C196=""),"",B196*'MPTO_working_3-way'!$I195)</f>
        <v>3.6269369922861627</v>
      </c>
      <c r="G196" s="46">
        <f>IF(OR($A196="",$B196="",$C196=""),"",C196*'MPTO_working_3-way'!$I195)</f>
        <v>2.6256980479367429</v>
      </c>
      <c r="H196" s="44">
        <f>IF(OR($A196="",$B196="",$C196=""),"",'MPTO_working_3-way'!E195)</f>
        <v>2.9099115062404466</v>
      </c>
      <c r="I196" s="45">
        <f>IF(OR($A196="",$B196="",$C196=""),"",'MPTO_working_3-way'!F195)</f>
        <v>3.6434383972891138</v>
      </c>
      <c r="J196" s="46">
        <f>IF(OR($A196="",$B196="",$C196=""),"",'MPTO_working_3-way'!G195)</f>
        <v>2.6186172904572911</v>
      </c>
      <c r="K196" s="44">
        <f>IF(OR($A196="",$B196="",$C196=""),"",'OddsRatio_working_3-way'!H195)</f>
        <v>2.9113451504849683</v>
      </c>
      <c r="L196" s="45">
        <f>IF(OR($A196="",$B196="",$C196=""),"",'OddsRatio_working_3-way'!I195)</f>
        <v>3.6345568290468484</v>
      </c>
      <c r="M196" s="46">
        <f>IF(OR($A196="",$B196="",$C196=""),"",'OddsRatio_working_3-way'!J195)</f>
        <v>2.6220604790602162</v>
      </c>
      <c r="N196" s="47">
        <f t="shared" si="42"/>
        <v>34.343415331915459</v>
      </c>
      <c r="O196" s="48">
        <f t="shared" si="43"/>
        <v>27.571474280551843</v>
      </c>
      <c r="P196" s="48">
        <f t="shared" si="44"/>
        <v>38.085110387532708</v>
      </c>
      <c r="Q196" t="s">
        <v>391</v>
      </c>
      <c r="R196" t="s">
        <v>260</v>
      </c>
      <c r="S196" t="s">
        <v>527</v>
      </c>
      <c r="T196" s="50">
        <v>100</v>
      </c>
      <c r="U196" s="50">
        <f t="shared" si="45"/>
        <v>64.912280701754383</v>
      </c>
      <c r="V196" s="50">
        <f t="shared" si="46"/>
        <v>71.83098591549296</v>
      </c>
      <c r="W196" s="50">
        <f t="shared" si="47"/>
        <v>61.089494163424128</v>
      </c>
      <c r="X196" s="50">
        <f t="shared" si="48"/>
        <v>67.07951992108292</v>
      </c>
      <c r="Y196" s="50">
        <f t="shared" si="49"/>
        <v>73.998225134821482</v>
      </c>
      <c r="Z196" s="50">
        <f t="shared" si="50"/>
        <v>63.256733382752664</v>
      </c>
      <c r="AA196" s="50">
        <f t="shared" si="51"/>
        <v>-2.1672392193285361</v>
      </c>
      <c r="AB196" s="50">
        <f t="shared" si="52"/>
        <v>-2.1672392193285219</v>
      </c>
      <c r="AC196" s="50">
        <f t="shared" si="53"/>
        <v>-2.1672392193285361</v>
      </c>
      <c r="AF196">
        <v>1.75</v>
      </c>
      <c r="AG196">
        <v>2.1800000000000002</v>
      </c>
      <c r="AH196" s="66"/>
      <c r="AJ196" t="s">
        <v>230</v>
      </c>
    </row>
    <row r="197" spans="1:36" ht="15" x14ac:dyDescent="0.25">
      <c r="A197">
        <v>8.83</v>
      </c>
      <c r="B197">
        <v>5.83</v>
      </c>
      <c r="C197">
        <v>1.34</v>
      </c>
      <c r="D197" s="43">
        <f t="shared" si="17"/>
        <v>3.1045526463052031E-2</v>
      </c>
      <c r="E197" s="44">
        <f>IF(OR($A197="",$B197="",$C197=""),"",A197*'MPTO_working_3-way'!$I196)</f>
        <v>9.1041319986687501</v>
      </c>
      <c r="F197" s="45">
        <f>IF(OR($A197="",$B197="",$C197=""),"",B197*'MPTO_working_3-way'!$I196)</f>
        <v>6.0109954192795936</v>
      </c>
      <c r="G197" s="46">
        <f>IF(OR($A197="",$B197="",$C197=""),"",C197*'MPTO_working_3-way'!$I196)</f>
        <v>1.3816010054604897</v>
      </c>
      <c r="H197" s="44">
        <f>IF(OR($A197="",$B197="",$C197=""),"",'MPTO_working_3-way'!E196)</f>
        <v>9.7180054159126215</v>
      </c>
      <c r="I197" s="45">
        <f>IF(OR($A197="",$B197="",$C197=""),"",'MPTO_working_3-way'!F196)</f>
        <v>6.2043176941310154</v>
      </c>
      <c r="J197" s="46">
        <f>IF(OR($A197="",$B197="",$C197=""),"",'MPTO_working_3-way'!G196)</f>
        <v>1.3588430794561346</v>
      </c>
      <c r="K197" s="44">
        <f>IF(OR($A197="",$B197="",$C197=""),"",'OddsRatio_working_3-way'!H196)</f>
        <v>9.4175022971458286</v>
      </c>
      <c r="L197" s="45">
        <f>IF(OR($A197="",$B197="",$C197=""),"",'OddsRatio_working_3-way'!I196)</f>
        <v>6.1924056315727141</v>
      </c>
      <c r="M197" s="46">
        <f>IF(OR($A197="",$B197="",$C197=""),"",'OddsRatio_working_3-way'!J196)</f>
        <v>1.3655109554316198</v>
      </c>
      <c r="N197" s="47">
        <f t="shared" si="42"/>
        <v>10.984023519718573</v>
      </c>
      <c r="O197" s="48">
        <f t="shared" si="43"/>
        <v>16.636179704822467</v>
      </c>
      <c r="P197" s="48">
        <f t="shared" si="44"/>
        <v>72.379796775458942</v>
      </c>
      <c r="Q197" t="s">
        <v>241</v>
      </c>
      <c r="R197" t="s">
        <v>225</v>
      </c>
      <c r="S197" t="s">
        <v>527</v>
      </c>
      <c r="T197" s="50">
        <v>100</v>
      </c>
      <c r="U197" s="50">
        <f t="shared" si="45"/>
        <v>88.67497168742922</v>
      </c>
      <c r="V197" s="50">
        <f t="shared" si="46"/>
        <v>82.847341337907366</v>
      </c>
      <c r="W197" s="50">
        <f t="shared" si="47"/>
        <v>25.373134328358205</v>
      </c>
      <c r="X197" s="50">
        <f t="shared" si="48"/>
        <v>91.779524333734415</v>
      </c>
      <c r="Y197" s="50">
        <f t="shared" si="49"/>
        <v>85.951893984212575</v>
      </c>
      <c r="Z197" s="50">
        <f t="shared" si="50"/>
        <v>28.477686974663406</v>
      </c>
      <c r="AA197" s="50">
        <f t="shared" si="51"/>
        <v>-3.1045526463051942</v>
      </c>
      <c r="AB197" s="50">
        <f t="shared" si="52"/>
        <v>-3.1045526463052084</v>
      </c>
      <c r="AC197" s="50">
        <f t="shared" si="53"/>
        <v>-3.1045526463052013</v>
      </c>
      <c r="AF197">
        <v>1.38</v>
      </c>
      <c r="AG197">
        <v>3.18</v>
      </c>
      <c r="AH197" s="66"/>
      <c r="AJ197" t="s">
        <v>230</v>
      </c>
    </row>
    <row r="198" spans="1:36" s="50" customFormat="1" ht="15" x14ac:dyDescent="0.25">
      <c r="A198">
        <v>1.94</v>
      </c>
      <c r="B198">
        <v>3.52</v>
      </c>
      <c r="C198">
        <v>4.4400000000000004</v>
      </c>
      <c r="D198" s="43">
        <f t="shared" si="17"/>
        <v>2.4780051841907458E-2</v>
      </c>
      <c r="E198" s="44">
        <f>IF(OR($A198="",$B198="",$C198=""),"",A198*'MPTO_working_3-way'!$I197)</f>
        <v>1.9880733005733005</v>
      </c>
      <c r="F198" s="45">
        <f>IF(OR($A198="",$B198="",$C198=""),"",B198*'MPTO_working_3-way'!$I197)</f>
        <v>3.6072257824835141</v>
      </c>
      <c r="G198" s="46">
        <f>IF(OR($A198="",$B198="",$C198=""),"",C198*'MPTO_working_3-way'!$I197)</f>
        <v>4.5500234301780695</v>
      </c>
      <c r="H198" s="44">
        <f>IF(OR($A198="",$B198="",$C198=""),"",'MPTO_working_3-way'!E197)</f>
        <v>1.9715936717298286</v>
      </c>
      <c r="I198" s="45">
        <f>IF(OR($A198="",$B198="",$C198=""),"",'MPTO_working_3-way'!F197)</f>
        <v>3.6254097336125684</v>
      </c>
      <c r="J198" s="46">
        <f>IF(OR($A198="",$B198="",$C198=""),"",'MPTO_working_3-way'!G197)</f>
        <v>4.6090339067422708</v>
      </c>
      <c r="K198" s="44">
        <f>IF(OR($A198="",$B198="",$C198=""),"",'OddsRatio_working_3-way'!H197)</f>
        <v>1.9780736250797444</v>
      </c>
      <c r="L198" s="45">
        <f>IF(OR($A198="",$B198="",$C198=""),"",'OddsRatio_working_3-way'!I197)</f>
        <v>3.6220697182988908</v>
      </c>
      <c r="M198" s="46">
        <f>IF(OR($A198="",$B198="",$C198=""),"",'OddsRatio_working_3-way'!J197)</f>
        <v>4.5793332662492796</v>
      </c>
      <c r="N198" s="47">
        <f t="shared" si="42"/>
        <v>50.299956229563072</v>
      </c>
      <c r="O198" s="48">
        <f t="shared" si="43"/>
        <v>27.722134967429646</v>
      </c>
      <c r="P198" s="48">
        <f t="shared" si="44"/>
        <v>21.977908803007285</v>
      </c>
      <c r="Q198" t="s">
        <v>265</v>
      </c>
      <c r="R198" t="s">
        <v>267</v>
      </c>
      <c r="S198" t="s">
        <v>527</v>
      </c>
      <c r="T198" s="50">
        <v>100</v>
      </c>
      <c r="U198" s="50">
        <f t="shared" si="45"/>
        <v>48.453608247422686</v>
      </c>
      <c r="V198" s="50">
        <f t="shared" si="46"/>
        <v>71.590909090909093</v>
      </c>
      <c r="W198" s="50">
        <f t="shared" si="47"/>
        <v>77.477477477477478</v>
      </c>
      <c r="X198" s="50">
        <f t="shared" si="48"/>
        <v>50.931613431613428</v>
      </c>
      <c r="Y198" s="50">
        <f t="shared" si="49"/>
        <v>74.068914275099857</v>
      </c>
      <c r="Z198" s="50">
        <f t="shared" si="50"/>
        <v>79.955482661668228</v>
      </c>
      <c r="AA198" s="50">
        <f t="shared" si="51"/>
        <v>-2.4780051841907422</v>
      </c>
      <c r="AB198" s="50">
        <f t="shared" si="52"/>
        <v>-2.4780051841907635</v>
      </c>
      <c r="AC198" s="50">
        <f t="shared" si="53"/>
        <v>-2.4780051841907493</v>
      </c>
      <c r="AD198" s="51"/>
      <c r="AF198">
        <v>2.2200000000000002</v>
      </c>
      <c r="AG198">
        <v>1.73</v>
      </c>
      <c r="AH198" s="66"/>
      <c r="AI198" s="51"/>
      <c r="AJ198" t="s">
        <v>230</v>
      </c>
    </row>
    <row r="199" spans="1:36" ht="15" x14ac:dyDescent="0.25">
      <c r="A199">
        <v>3.18</v>
      </c>
      <c r="B199">
        <v>4.05</v>
      </c>
      <c r="C199">
        <v>2.17</v>
      </c>
      <c r="D199" s="43">
        <f t="shared" ref="D199:D262" si="54">IF(OR($A199="",$B199="",$C199=""),"",(1/A199)+(1/B199)+(1/C199)-1)</f>
        <v>2.220848213950255E-2</v>
      </c>
      <c r="E199" s="44">
        <f>IF(OR($A199="",$B199="",$C199=""),"",A199*'MPTO_working_3-way'!$I198)</f>
        <v>3.2506229732036185</v>
      </c>
      <c r="F199" s="45">
        <f>IF(OR($A199="",$B199="",$C199=""),"",B199*'MPTO_working_3-way'!$I198)</f>
        <v>4.1399443526649851</v>
      </c>
      <c r="G199" s="46">
        <f>IF(OR($A199="",$B199="",$C199=""),"",C199*'MPTO_working_3-way'!$I198)</f>
        <v>2.2181924062427205</v>
      </c>
      <c r="H199" s="44">
        <f>IF(OR($A199="",$B199="",$C199=""),"",'MPTO_working_3-way'!E198)</f>
        <v>3.2566651246094849</v>
      </c>
      <c r="I199" s="45">
        <f>IF(OR($A199="",$B199="",$C199=""),"",'MPTO_working_3-way'!F198)</f>
        <v>4.175177890885621</v>
      </c>
      <c r="J199" s="46">
        <f>IF(OR($A199="",$B199="",$C199=""),"",'MPTO_working_3-way'!G198)</f>
        <v>2.205428298838946</v>
      </c>
      <c r="K199" s="44">
        <f>IF(OR($A199="",$B199="",$C199=""),"",'OddsRatio_working_3-way'!H198)</f>
        <v>3.2561731504368452</v>
      </c>
      <c r="L199" s="45">
        <f>IF(OR($A199="",$B199="",$C199=""),"",'OddsRatio_working_3-way'!I198)</f>
        <v>4.1565725269873282</v>
      </c>
      <c r="M199" s="46">
        <f>IF(OR($A199="",$B199="",$C199=""),"",'OddsRatio_working_3-way'!J198)</f>
        <v>2.2108819201885819</v>
      </c>
      <c r="N199" s="47">
        <f t="shared" si="42"/>
        <v>30.763333928402659</v>
      </c>
      <c r="O199" s="48">
        <f t="shared" si="43"/>
        <v>24.154914047486535</v>
      </c>
      <c r="P199" s="48">
        <f t="shared" si="44"/>
        <v>45.081752024110813</v>
      </c>
      <c r="Q199" t="s">
        <v>390</v>
      </c>
      <c r="R199" t="s">
        <v>261</v>
      </c>
      <c r="S199" t="s">
        <v>527</v>
      </c>
      <c r="T199" s="50">
        <v>100</v>
      </c>
      <c r="U199" s="50">
        <f t="shared" si="45"/>
        <v>68.55345911949685</v>
      </c>
      <c r="V199" s="50">
        <f t="shared" si="46"/>
        <v>75.308641975308646</v>
      </c>
      <c r="W199" s="50">
        <f t="shared" si="47"/>
        <v>53.917050691244242</v>
      </c>
      <c r="X199" s="50">
        <f t="shared" si="48"/>
        <v>70.774307333447112</v>
      </c>
      <c r="Y199" s="50">
        <f t="shared" si="49"/>
        <v>77.529490189258894</v>
      </c>
      <c r="Z199" s="50">
        <f t="shared" si="50"/>
        <v>56.137898905194504</v>
      </c>
      <c r="AA199" s="50">
        <f t="shared" si="51"/>
        <v>-2.2208482139502621</v>
      </c>
      <c r="AB199" s="50">
        <f t="shared" si="52"/>
        <v>-2.2208482139502479</v>
      </c>
      <c r="AC199" s="50">
        <f t="shared" si="53"/>
        <v>-2.2208482139502621</v>
      </c>
      <c r="AF199">
        <v>1.57</v>
      </c>
      <c r="AG199">
        <v>2.54</v>
      </c>
      <c r="AH199" s="66"/>
      <c r="AJ199" t="s">
        <v>230</v>
      </c>
    </row>
    <row r="200" spans="1:36" ht="15" x14ac:dyDescent="0.25">
      <c r="A200">
        <v>2.31</v>
      </c>
      <c r="B200">
        <v>3.86</v>
      </c>
      <c r="C200">
        <v>3.02</v>
      </c>
      <c r="D200" s="43">
        <f t="shared" si="54"/>
        <v>2.3093618227955748E-2</v>
      </c>
      <c r="E200" s="44">
        <f>IF(OR($A200="",$B200="",$C200=""),"",A200*'MPTO_working_3-way'!$I199)</f>
        <v>2.3633462581065778</v>
      </c>
      <c r="F200" s="45">
        <f>IF(OR($A200="",$B200="",$C200=""),"",B200*'MPTO_working_3-way'!$I199)</f>
        <v>3.9491413663599091</v>
      </c>
      <c r="G200" s="46">
        <f>IF(OR($A200="",$B200="",$C200=""),"",C200*'MPTO_working_3-way'!$I199)</f>
        <v>3.0897427270484266</v>
      </c>
      <c r="H200" s="44">
        <f>IF(OR($A200="",$B200="",$C200=""),"",'MPTO_working_3-way'!E199)</f>
        <v>2.3518202703881355</v>
      </c>
      <c r="I200" s="45">
        <f>IF(OR($A200="",$B200="",$C200=""),"",'MPTO_working_3-way'!F199)</f>
        <v>3.9782076209997745</v>
      </c>
      <c r="J200" s="46">
        <f>IF(OR($A200="",$B200="",$C200=""),"",'MPTO_working_3-way'!G199)</f>
        <v>3.0918786837014123</v>
      </c>
      <c r="K200" s="44">
        <f>IF(OR($A200="",$B200="",$C200=""),"",'OddsRatio_working_3-way'!H199)</f>
        <v>2.3569849826155136</v>
      </c>
      <c r="L200" s="45">
        <f>IF(OR($A200="",$B200="",$C200=""),"",'OddsRatio_working_3-way'!I199)</f>
        <v>3.9625779009773798</v>
      </c>
      <c r="M200" s="46">
        <f>IF(OR($A200="",$B200="",$C200=""),"",'OddsRatio_working_3-way'!J199)</f>
        <v>3.0924501258651427</v>
      </c>
      <c r="N200" s="47">
        <f t="shared" si="42"/>
        <v>42.312885662431945</v>
      </c>
      <c r="O200" s="48">
        <f t="shared" si="43"/>
        <v>25.321960072595285</v>
      </c>
      <c r="P200" s="48">
        <f t="shared" si="44"/>
        <v>32.36515426497278</v>
      </c>
      <c r="Q200" t="s">
        <v>270</v>
      </c>
      <c r="R200" t="s">
        <v>263</v>
      </c>
      <c r="S200" t="s">
        <v>527</v>
      </c>
      <c r="T200" s="50">
        <v>100</v>
      </c>
      <c r="U200" s="50">
        <f t="shared" si="45"/>
        <v>56.709956709956707</v>
      </c>
      <c r="V200" s="50">
        <f t="shared" si="46"/>
        <v>74.093264248704671</v>
      </c>
      <c r="W200" s="50">
        <f t="shared" si="47"/>
        <v>66.88741721854305</v>
      </c>
      <c r="X200" s="50">
        <f t="shared" si="48"/>
        <v>59.019318532752294</v>
      </c>
      <c r="Y200" s="50">
        <f t="shared" si="49"/>
        <v>76.402626071500251</v>
      </c>
      <c r="Z200" s="50">
        <f t="shared" si="50"/>
        <v>69.19677904133863</v>
      </c>
      <c r="AA200" s="50">
        <f t="shared" si="51"/>
        <v>-2.3093618227955872</v>
      </c>
      <c r="AB200" s="50">
        <f t="shared" si="52"/>
        <v>-2.3093618227955801</v>
      </c>
      <c r="AC200" s="50">
        <f t="shared" si="53"/>
        <v>-2.3093618227955801</v>
      </c>
      <c r="AF200">
        <v>1.49</v>
      </c>
      <c r="AG200">
        <v>2.76</v>
      </c>
      <c r="AH200" s="66"/>
      <c r="AJ200" t="s">
        <v>230</v>
      </c>
    </row>
    <row r="201" spans="1:36" ht="15" x14ac:dyDescent="0.25">
      <c r="A201">
        <v>2.7</v>
      </c>
      <c r="B201">
        <v>3.29</v>
      </c>
      <c r="C201">
        <v>2.83</v>
      </c>
      <c r="D201" s="43">
        <f t="shared" si="54"/>
        <v>2.7678628610889433E-2</v>
      </c>
      <c r="E201" s="44">
        <f>IF(OR($A201="",$B201="",$C201=""),"",A201*'MPTO_working_3-way'!$I200)</f>
        <v>2.7747322972494017</v>
      </c>
      <c r="F201" s="45">
        <f>IF(OR($A201="",$B201="",$C201=""),"",B201*'MPTO_working_3-way'!$I200)</f>
        <v>3.3810626881298265</v>
      </c>
      <c r="G201" s="46">
        <f>IF(OR($A201="",$B201="",$C201=""),"",C201*'MPTO_working_3-way'!$I200)</f>
        <v>2.9083305189688171</v>
      </c>
      <c r="H201" s="44">
        <f>IF(OR($A201="",$B201="",$C201=""),"",'MPTO_working_3-way'!E200)</f>
        <v>2.7689773460335463</v>
      </c>
      <c r="I201" s="45">
        <f>IF(OR($A201="",$B201="",$C201=""),"",'MPTO_working_3-way'!F200)</f>
        <v>3.3929916467173773</v>
      </c>
      <c r="J201" s="46">
        <f>IF(OR($A201="",$B201="",$C201=""),"",'MPTO_working_3-way'!G200)</f>
        <v>2.9058728426062466</v>
      </c>
      <c r="K201" s="44">
        <f>IF(OR($A201="",$B201="",$C201=""),"",'OddsRatio_working_3-way'!H200)</f>
        <v>2.7718274670023679</v>
      </c>
      <c r="L201" s="45">
        <f>IF(OR($A201="",$B201="",$C201=""),"",'OddsRatio_working_3-way'!I200)</f>
        <v>3.3867558231973063</v>
      </c>
      <c r="M201" s="46">
        <f>IF(OR($A201="",$B201="",$C201=""),"",'OddsRatio_working_3-way'!J200)</f>
        <v>2.9073201556554893</v>
      </c>
      <c r="N201" s="47">
        <f t="shared" si="42"/>
        <v>36.039512748357822</v>
      </c>
      <c r="O201" s="48">
        <f t="shared" si="43"/>
        <v>29.57649982388028</v>
      </c>
      <c r="P201" s="48">
        <f t="shared" si="44"/>
        <v>34.38398742776188</v>
      </c>
      <c r="Q201" t="s">
        <v>394</v>
      </c>
      <c r="R201" t="s">
        <v>229</v>
      </c>
      <c r="S201" t="s">
        <v>527</v>
      </c>
      <c r="T201" s="50">
        <v>100</v>
      </c>
      <c r="U201" s="50">
        <f t="shared" si="45"/>
        <v>62.962962962962962</v>
      </c>
      <c r="V201" s="50">
        <f t="shared" si="46"/>
        <v>69.6048632218845</v>
      </c>
      <c r="W201" s="50">
        <f t="shared" si="47"/>
        <v>64.664310954063609</v>
      </c>
      <c r="X201" s="50">
        <f t="shared" si="48"/>
        <v>65.730825824051891</v>
      </c>
      <c r="Y201" s="50">
        <f t="shared" si="49"/>
        <v>72.372726082973429</v>
      </c>
      <c r="Z201" s="50">
        <f t="shared" si="50"/>
        <v>67.432173815152538</v>
      </c>
      <c r="AA201" s="50">
        <f t="shared" si="51"/>
        <v>-2.7678628610889291</v>
      </c>
      <c r="AB201" s="50">
        <f t="shared" si="52"/>
        <v>-2.7678628610889291</v>
      </c>
      <c r="AC201" s="50">
        <f t="shared" si="53"/>
        <v>-2.7678628610889291</v>
      </c>
      <c r="AF201">
        <v>2.06</v>
      </c>
      <c r="AG201">
        <v>1.84</v>
      </c>
      <c r="AH201" s="66"/>
      <c r="AJ201" t="s">
        <v>231</v>
      </c>
    </row>
    <row r="202" spans="1:36" ht="15" x14ac:dyDescent="0.25">
      <c r="A202">
        <v>4.7699999999999996</v>
      </c>
      <c r="B202">
        <v>3.7</v>
      </c>
      <c r="C202">
        <v>1.82</v>
      </c>
      <c r="D202" s="43">
        <f t="shared" si="54"/>
        <v>2.9364425590840515E-2</v>
      </c>
      <c r="E202" s="44">
        <f>IF(OR($A202="",$B202="",$C202=""),"",A202*'MPTO_working_3-way'!$I201)</f>
        <v>4.9100683100683087</v>
      </c>
      <c r="F202" s="45">
        <f>IF(OR($A202="",$B202="",$C202=""),"",B202*'MPTO_working_3-way'!$I201)</f>
        <v>3.8086483746861099</v>
      </c>
      <c r="G202" s="46">
        <f>IF(OR($A202="",$B202="",$C202=""),"",C202*'MPTO_working_3-way'!$I201)</f>
        <v>1.8734432545753299</v>
      </c>
      <c r="H202" s="44">
        <f>IF(OR($A202="",$B202="",$C202=""),"",'MPTO_working_3-way'!E201)</f>
        <v>5.0036160130600154</v>
      </c>
      <c r="I202" s="45">
        <f>IF(OR($A202="",$B202="",$C202=""),"",'MPTO_working_3-way'!F201)</f>
        <v>3.8390349699493798</v>
      </c>
      <c r="J202" s="46">
        <f>IF(OR($A202="",$B202="",$C202=""),"",'MPTO_working_3-way'!G201)</f>
        <v>1.8530103004050857</v>
      </c>
      <c r="K202" s="44">
        <f>IF(OR($A202="",$B202="",$C202=""),"",'OddsRatio_working_3-way'!H201)</f>
        <v>4.9570256923484006</v>
      </c>
      <c r="L202" s="45">
        <f>IF(OR($A202="",$B202="",$C202=""),"",'OddsRatio_working_3-way'!I201)</f>
        <v>3.8339441297985899</v>
      </c>
      <c r="M202" s="46">
        <f>IF(OR($A202="",$B202="",$C202=""),"",'OddsRatio_working_3-way'!J201)</f>
        <v>1.8606793283092011</v>
      </c>
      <c r="N202" s="47">
        <f t="shared" si="42"/>
        <v>20.366315432912746</v>
      </c>
      <c r="O202" s="48">
        <f t="shared" si="43"/>
        <v>26.256033679728052</v>
      </c>
      <c r="P202" s="48">
        <f t="shared" si="44"/>
        <v>53.377650887359216</v>
      </c>
      <c r="Q202" t="s">
        <v>233</v>
      </c>
      <c r="R202" t="s">
        <v>273</v>
      </c>
      <c r="S202" t="s">
        <v>527</v>
      </c>
      <c r="T202" s="50">
        <v>100</v>
      </c>
      <c r="U202" s="50">
        <f t="shared" si="45"/>
        <v>79.035639412997895</v>
      </c>
      <c r="V202" s="50">
        <f t="shared" si="46"/>
        <v>72.972972972972968</v>
      </c>
      <c r="W202" s="50">
        <f t="shared" si="47"/>
        <v>45.054945054945051</v>
      </c>
      <c r="X202" s="50">
        <f t="shared" si="48"/>
        <v>81.972081972081966</v>
      </c>
      <c r="Y202" s="50">
        <f t="shared" si="49"/>
        <v>75.909415532057039</v>
      </c>
      <c r="Z202" s="50">
        <f t="shared" si="50"/>
        <v>47.991387614029122</v>
      </c>
      <c r="AA202" s="50">
        <f t="shared" si="51"/>
        <v>-2.936442559084071</v>
      </c>
      <c r="AB202" s="50">
        <f t="shared" si="52"/>
        <v>-2.936442559084071</v>
      </c>
      <c r="AC202" s="50">
        <f t="shared" si="53"/>
        <v>-2.936442559084071</v>
      </c>
      <c r="AF202">
        <v>1.98</v>
      </c>
      <c r="AG202">
        <v>1.91</v>
      </c>
      <c r="AH202" s="66"/>
      <c r="AJ202" t="s">
        <v>231</v>
      </c>
    </row>
    <row r="203" spans="1:36" ht="15" x14ac:dyDescent="0.25">
      <c r="A203">
        <v>2.79</v>
      </c>
      <c r="B203">
        <v>3.61</v>
      </c>
      <c r="C203">
        <v>2.5499999999999998</v>
      </c>
      <c r="D203" s="43">
        <f t="shared" si="54"/>
        <v>2.7588112062506109E-2</v>
      </c>
      <c r="E203" s="44">
        <f>IF(OR($A203="",$B203="",$C203=""),"",A203*'MPTO_working_3-way'!$I202)</f>
        <v>2.8669708326543919</v>
      </c>
      <c r="F203" s="45">
        <f>IF(OR($A203="",$B203="",$C203=""),"",B203*'MPTO_working_3-way'!$I202)</f>
        <v>3.7095930845456468</v>
      </c>
      <c r="G203" s="46">
        <f>IF(OR($A203="",$B203="",$C203=""),"",C203*'MPTO_working_3-way'!$I202)</f>
        <v>2.6203496857593902</v>
      </c>
      <c r="H203" s="44">
        <f>IF(OR($A203="",$B203="",$C203=""),"",'MPTO_working_3-way'!E202)</f>
        <v>2.8634678345001827</v>
      </c>
      <c r="I203" s="45">
        <f>IF(OR($A203="",$B203="",$C203=""),"",'MPTO_working_3-way'!F202)</f>
        <v>3.7339588256716953</v>
      </c>
      <c r="J203" s="46">
        <f>IF(OR($A203="",$B203="",$C203=""),"",'MPTO_working_3-way'!G202)</f>
        <v>2.611233143701297</v>
      </c>
      <c r="K203" s="44">
        <f>IF(OR($A203="",$B203="",$C203=""),"",'OddsRatio_working_3-way'!H202)</f>
        <v>2.865907768190767</v>
      </c>
      <c r="L203" s="45">
        <f>IF(OR($A203="",$B203="",$C203=""),"",'OddsRatio_working_3-way'!I202)</f>
        <v>3.7206811592055318</v>
      </c>
      <c r="M203" s="46">
        <f>IF(OR($A203="",$B203="",$C203=""),"",'OddsRatio_working_3-way'!J202)</f>
        <v>2.615730190332787</v>
      </c>
      <c r="N203" s="47">
        <f t="shared" si="42"/>
        <v>34.880020006138238</v>
      </c>
      <c r="O203" s="48">
        <f t="shared" si="43"/>
        <v>26.95713457538108</v>
      </c>
      <c r="P203" s="48">
        <f t="shared" si="44"/>
        <v>38.162845418480664</v>
      </c>
      <c r="Q203" t="s">
        <v>272</v>
      </c>
      <c r="R203" t="s">
        <v>244</v>
      </c>
      <c r="S203" t="s">
        <v>527</v>
      </c>
      <c r="T203" s="50">
        <v>100</v>
      </c>
      <c r="U203" s="50">
        <f t="shared" si="45"/>
        <v>64.157706093189958</v>
      </c>
      <c r="V203" s="50">
        <f t="shared" si="46"/>
        <v>72.29916897506925</v>
      </c>
      <c r="W203" s="50">
        <f t="shared" si="47"/>
        <v>60.784313725490193</v>
      </c>
      <c r="X203" s="50">
        <f t="shared" si="48"/>
        <v>66.916517299440557</v>
      </c>
      <c r="Y203" s="50">
        <f t="shared" si="49"/>
        <v>75.057980181319834</v>
      </c>
      <c r="Z203" s="50">
        <f t="shared" si="50"/>
        <v>63.543124931740792</v>
      </c>
      <c r="AA203" s="50">
        <f t="shared" si="51"/>
        <v>-2.7588112062505985</v>
      </c>
      <c r="AB203" s="50">
        <f t="shared" si="52"/>
        <v>-2.7588112062505843</v>
      </c>
      <c r="AC203" s="50">
        <f t="shared" si="53"/>
        <v>-2.7588112062505985</v>
      </c>
      <c r="AF203">
        <v>1.76</v>
      </c>
      <c r="AG203">
        <v>2.15</v>
      </c>
      <c r="AH203" s="66"/>
      <c r="AJ203" t="s">
        <v>231</v>
      </c>
    </row>
    <row r="204" spans="1:36" ht="15" x14ac:dyDescent="0.25">
      <c r="A204">
        <v>1.26</v>
      </c>
      <c r="B204">
        <v>6.53</v>
      </c>
      <c r="C204">
        <v>12.17</v>
      </c>
      <c r="D204" s="43">
        <f t="shared" si="54"/>
        <v>2.8959419159003685E-2</v>
      </c>
      <c r="E204" s="44">
        <f>IF(OR($A204="",$B204="",$C204=""),"",A204*'MPTO_working_3-way'!$I203)</f>
        <v>1.2964888681403446</v>
      </c>
      <c r="F204" s="45">
        <f>IF(OR($A204="",$B204="",$C204=""),"",B204*'MPTO_working_3-way'!$I203)</f>
        <v>6.7191050071082943</v>
      </c>
      <c r="G204" s="46">
        <f>IF(OR($A204="",$B204="",$C204=""),"",C204*'MPTO_working_3-way'!$I203)</f>
        <v>12.522436131165074</v>
      </c>
      <c r="H204" s="44">
        <f>IF(OR($A204="",$B204="",$C204=""),"",'MPTO_working_3-way'!E203)</f>
        <v>1.2755140209741624</v>
      </c>
      <c r="I204" s="45">
        <f>IF(OR($A204="",$B204="",$C204=""),"",'MPTO_working_3-way'!F203)</f>
        <v>6.9693105041418866</v>
      </c>
      <c r="J204" s="46">
        <f>IF(OR($A204="",$B204="",$C204=""),"",'MPTO_working_3-way'!G203)</f>
        <v>13.790035598297548</v>
      </c>
      <c r="K204" s="44">
        <f>IF(OR($A204="",$B204="",$C204=""),"",'OddsRatio_working_3-way'!H203)</f>
        <v>1.2813651820236085</v>
      </c>
      <c r="L204" s="45">
        <f>IF(OR($A204="",$B204="",$C204=""),"",'OddsRatio_working_3-way'!I203)</f>
        <v>6.9844209868867493</v>
      </c>
      <c r="M204" s="46">
        <f>IF(OR($A204="",$B204="",$C204=""),"",'OddsRatio_working_3-way'!J203)</f>
        <v>13.087881089245023</v>
      </c>
      <c r="N204" s="47">
        <f t="shared" si="42"/>
        <v>77.131398855308191</v>
      </c>
      <c r="O204" s="48">
        <f t="shared" si="43"/>
        <v>14.882934541759315</v>
      </c>
      <c r="P204" s="48">
        <f t="shared" si="44"/>
        <v>7.9856666029324845</v>
      </c>
      <c r="Q204" t="s">
        <v>75</v>
      </c>
      <c r="R204" t="s">
        <v>69</v>
      </c>
      <c r="S204" t="s">
        <v>527</v>
      </c>
      <c r="T204" s="50">
        <v>100</v>
      </c>
      <c r="U204" s="50">
        <f t="shared" si="45"/>
        <v>20.634920634920633</v>
      </c>
      <c r="V204" s="50">
        <f t="shared" si="46"/>
        <v>84.686064318529858</v>
      </c>
      <c r="W204" s="50">
        <f t="shared" si="47"/>
        <v>91.783073130649143</v>
      </c>
      <c r="X204" s="50">
        <f t="shared" si="48"/>
        <v>23.530862550820999</v>
      </c>
      <c r="Y204" s="50">
        <f t="shared" si="49"/>
        <v>87.582006234430224</v>
      </c>
      <c r="Z204" s="50">
        <f t="shared" si="50"/>
        <v>94.679015046549495</v>
      </c>
      <c r="AA204" s="50">
        <f t="shared" si="51"/>
        <v>-2.8959419159003659</v>
      </c>
      <c r="AB204" s="50">
        <f t="shared" si="52"/>
        <v>-2.8959419159003659</v>
      </c>
      <c r="AC204" s="50">
        <f t="shared" si="53"/>
        <v>-2.8959419159003517</v>
      </c>
      <c r="AF204">
        <v>1.53</v>
      </c>
      <c r="AG204">
        <v>2.62</v>
      </c>
      <c r="AH204" s="66"/>
      <c r="AJ204" t="s">
        <v>443</v>
      </c>
    </row>
    <row r="205" spans="1:36" ht="15" x14ac:dyDescent="0.25">
      <c r="A205">
        <v>4.91</v>
      </c>
      <c r="B205">
        <v>3.88</v>
      </c>
      <c r="C205">
        <v>1.78</v>
      </c>
      <c r="D205" s="43">
        <f t="shared" si="54"/>
        <v>2.3195699351916232E-2</v>
      </c>
      <c r="E205" s="44">
        <f>IF(OR($A205="",$B205="",$C205=""),"",A205*'MPTO_working_3-way'!$I204)</f>
        <v>5.0238908838179093</v>
      </c>
      <c r="F205" s="45">
        <f>IF(OR($A205="",$B205="",$C205=""),"",B205*'MPTO_working_3-way'!$I204)</f>
        <v>3.969999313485435</v>
      </c>
      <c r="G205" s="46">
        <f>IF(OR($A205="",$B205="",$C205=""),"",C205*'MPTO_working_3-way'!$I204)</f>
        <v>1.821288344846411</v>
      </c>
      <c r="H205" s="44">
        <f>IF(OR($A205="",$B205="",$C205=""),"",'MPTO_working_3-way'!E204)</f>
        <v>5.1037571370432726</v>
      </c>
      <c r="I205" s="45">
        <f>IF(OR($A205="",$B205="",$C205=""),"",'MPTO_working_3-way'!F204)</f>
        <v>3.9999990563375905</v>
      </c>
      <c r="J205" s="46">
        <f>IF(OR($A205="",$B205="",$C205=""),"",'MPTO_working_3-way'!G204)</f>
        <v>1.8048396134508742</v>
      </c>
      <c r="K205" s="44">
        <f>IF(OR($A205="",$B205="",$C205=""),"",'OddsRatio_working_3-way'!H204)</f>
        <v>5.0650249272449663</v>
      </c>
      <c r="L205" s="45">
        <f>IF(OR($A205="",$B205="",$C205=""),"",'OddsRatio_working_3-way'!I204)</f>
        <v>3.9941871586868292</v>
      </c>
      <c r="M205" s="46">
        <f>IF(OR($A205="",$B205="",$C205=""),"",'OddsRatio_working_3-way'!J204)</f>
        <v>1.8109256888110163</v>
      </c>
      <c r="N205" s="47">
        <f t="shared" si="42"/>
        <v>19.904890912759026</v>
      </c>
      <c r="O205" s="48">
        <f t="shared" si="43"/>
        <v>25.188921232383198</v>
      </c>
      <c r="P205" s="48">
        <f t="shared" si="44"/>
        <v>54.906187854857755</v>
      </c>
      <c r="Q205" t="s">
        <v>72</v>
      </c>
      <c r="R205" t="s">
        <v>35</v>
      </c>
      <c r="S205" t="s">
        <v>527</v>
      </c>
      <c r="T205" s="50">
        <v>100</v>
      </c>
      <c r="U205" s="50">
        <f t="shared" si="45"/>
        <v>79.633401221995925</v>
      </c>
      <c r="V205" s="50">
        <f t="shared" si="46"/>
        <v>74.226804123711347</v>
      </c>
      <c r="W205" s="50">
        <f t="shared" si="47"/>
        <v>43.820224719101127</v>
      </c>
      <c r="X205" s="50">
        <f t="shared" si="48"/>
        <v>81.952971157187534</v>
      </c>
      <c r="Y205" s="50">
        <f t="shared" si="49"/>
        <v>76.546374058902956</v>
      </c>
      <c r="Z205" s="50">
        <f t="shared" si="50"/>
        <v>46.139794654292729</v>
      </c>
      <c r="AA205" s="50">
        <f t="shared" si="51"/>
        <v>-2.319569935191609</v>
      </c>
      <c r="AB205" s="50">
        <f t="shared" si="52"/>
        <v>-2.319569935191609</v>
      </c>
      <c r="AC205" s="50">
        <f t="shared" si="53"/>
        <v>-2.3195699351916019</v>
      </c>
      <c r="AF205">
        <v>2.04</v>
      </c>
      <c r="AG205">
        <v>1.87</v>
      </c>
      <c r="AH205" s="66"/>
      <c r="AJ205" t="s">
        <v>443</v>
      </c>
    </row>
    <row r="206" spans="1:36" ht="15" x14ac:dyDescent="0.25">
      <c r="A206">
        <v>5.54</v>
      </c>
      <c r="B206">
        <v>3.67</v>
      </c>
      <c r="C206">
        <v>1.75</v>
      </c>
      <c r="D206" s="43">
        <f t="shared" si="54"/>
        <v>2.4413550623723967E-2</v>
      </c>
      <c r="E206" s="44">
        <f>IF(OR($A206="",$B206="",$C206=""),"",A206*'MPTO_working_3-way'!$I205)</f>
        <v>5.6752510704554311</v>
      </c>
      <c r="F206" s="45">
        <f>IF(OR($A206="",$B206="",$C206=""),"",B206*'MPTO_working_3-way'!$I205)</f>
        <v>3.7595977307890669</v>
      </c>
      <c r="G206" s="46">
        <f>IF(OR($A206="",$B206="",$C206=""),"",C206*'MPTO_working_3-way'!$I205)</f>
        <v>1.7927237135915171</v>
      </c>
      <c r="H206" s="44">
        <f>IF(OR($A206="",$B206="",$C206=""),"",'MPTO_working_3-way'!E205)</f>
        <v>5.80155553200336</v>
      </c>
      <c r="I206" s="45">
        <f>IF(OR($A206="",$B206="",$C206=""),"",'MPTO_working_3-way'!F205)</f>
        <v>3.7829822071245931</v>
      </c>
      <c r="J206" s="46">
        <f>IF(OR($A206="",$B206="",$C206=""),"",'MPTO_working_3-way'!G205)</f>
        <v>1.7752822163180284</v>
      </c>
      <c r="K206" s="44">
        <f>IF(OR($A206="",$B206="",$C206=""),"",'OddsRatio_working_3-way'!H205)</f>
        <v>5.7324979050422984</v>
      </c>
      <c r="L206" s="45">
        <f>IF(OR($A206="",$B206="",$C206=""),"",'OddsRatio_working_3-way'!I205)</f>
        <v>3.7832091203662852</v>
      </c>
      <c r="M206" s="46">
        <f>IF(OR($A206="",$B206="",$C206=""),"",'OddsRatio_working_3-way'!J205)</f>
        <v>1.7818003147096313</v>
      </c>
      <c r="N206" s="47">
        <f t="shared" si="42"/>
        <v>17.620365823211966</v>
      </c>
      <c r="O206" s="48">
        <f t="shared" si="43"/>
        <v>26.598590370734144</v>
      </c>
      <c r="P206" s="48">
        <f t="shared" si="44"/>
        <v>55.781043806053873</v>
      </c>
      <c r="Q206" t="s">
        <v>70</v>
      </c>
      <c r="R206" t="s">
        <v>74</v>
      </c>
      <c r="S206" t="s">
        <v>527</v>
      </c>
      <c r="T206" s="50">
        <v>100</v>
      </c>
      <c r="U206" s="50">
        <f t="shared" si="45"/>
        <v>81.949458483754512</v>
      </c>
      <c r="V206" s="50">
        <f t="shared" si="46"/>
        <v>72.752043596730246</v>
      </c>
      <c r="W206" s="50">
        <f t="shared" si="47"/>
        <v>42.857142857142854</v>
      </c>
      <c r="X206" s="50">
        <f t="shared" si="48"/>
        <v>84.390813546126893</v>
      </c>
      <c r="Y206" s="50">
        <f t="shared" si="49"/>
        <v>75.193398659102627</v>
      </c>
      <c r="Z206" s="50">
        <f t="shared" si="50"/>
        <v>45.298497919515249</v>
      </c>
      <c r="AA206" s="50">
        <f t="shared" si="51"/>
        <v>-2.4413550623723808</v>
      </c>
      <c r="AB206" s="50">
        <f t="shared" si="52"/>
        <v>-2.4413550623723808</v>
      </c>
      <c r="AC206" s="50">
        <f t="shared" si="53"/>
        <v>-2.441355062372395</v>
      </c>
      <c r="AF206">
        <v>2.4500000000000002</v>
      </c>
      <c r="AG206">
        <v>1.61</v>
      </c>
      <c r="AH206" s="66"/>
      <c r="AJ206" t="s">
        <v>443</v>
      </c>
    </row>
    <row r="207" spans="1:36" ht="15" x14ac:dyDescent="0.25">
      <c r="A207">
        <v>2.4500000000000002</v>
      </c>
      <c r="B207">
        <v>3.43</v>
      </c>
      <c r="C207">
        <v>3.05</v>
      </c>
      <c r="D207" s="43">
        <f t="shared" si="54"/>
        <v>2.7577307269512019E-2</v>
      </c>
      <c r="E207" s="44">
        <f>IF(OR($A207="",$B207="",$C207=""),"",A207*'MPTO_working_3-way'!$I206)</f>
        <v>2.5175644028103048</v>
      </c>
      <c r="F207" s="45">
        <f>IF(OR($A207="",$B207="",$C207=""),"",B207*'MPTO_working_3-way'!$I206)</f>
        <v>3.5245901639344264</v>
      </c>
      <c r="G207" s="46">
        <f>IF(OR($A207="",$B207="",$C207=""),"",C207*'MPTO_working_3-way'!$I206)</f>
        <v>3.1341107871720113</v>
      </c>
      <c r="H207" s="44">
        <f>IF(OR($A207="",$B207="",$C207=""),"",'MPTO_working_3-way'!E206)</f>
        <v>2.5064489078784495</v>
      </c>
      <c r="I207" s="45">
        <f>IF(OR($A207="",$B207="",$C207=""),"",'MPTO_working_3-way'!F206)</f>
        <v>3.5416690176606673</v>
      </c>
      <c r="J207" s="46">
        <f>IF(OR($A207="",$B207="",$C207=""),"",'MPTO_working_3-way'!G206)</f>
        <v>3.1379793031045335</v>
      </c>
      <c r="K207" s="44">
        <f>IF(OR($A207="",$B207="",$C207=""),"",'OddsRatio_working_3-way'!H206)</f>
        <v>2.5114768678869623</v>
      </c>
      <c r="L207" s="45">
        <f>IF(OR($A207="",$B207="",$C207=""),"",'OddsRatio_working_3-way'!I206)</f>
        <v>3.5330267510105635</v>
      </c>
      <c r="M207" s="46">
        <f>IF(OR($A207="",$B207="",$C207=""),"",'OddsRatio_working_3-way'!J206)</f>
        <v>3.136915571840186</v>
      </c>
      <c r="N207" s="47">
        <f t="shared" si="42"/>
        <v>39.720930232558132</v>
      </c>
      <c r="O207" s="48">
        <f t="shared" si="43"/>
        <v>28.372093023255811</v>
      </c>
      <c r="P207" s="48">
        <f t="shared" si="44"/>
        <v>31.90697674418605</v>
      </c>
      <c r="Q207" t="s">
        <v>132</v>
      </c>
      <c r="R207" t="s">
        <v>42</v>
      </c>
      <c r="S207" t="s">
        <v>527</v>
      </c>
      <c r="T207" s="50">
        <v>100</v>
      </c>
      <c r="U207" s="50">
        <f t="shared" si="45"/>
        <v>59.183673469387763</v>
      </c>
      <c r="V207" s="50">
        <f t="shared" si="46"/>
        <v>70.845481049562679</v>
      </c>
      <c r="W207" s="50">
        <f t="shared" si="47"/>
        <v>67.21311475409837</v>
      </c>
      <c r="X207" s="50">
        <f t="shared" si="48"/>
        <v>61.941404196338958</v>
      </c>
      <c r="Y207" s="50">
        <f t="shared" si="49"/>
        <v>73.603211776513874</v>
      </c>
      <c r="Z207" s="50">
        <f t="shared" si="50"/>
        <v>69.970845481049551</v>
      </c>
      <c r="AA207" s="50">
        <f t="shared" si="51"/>
        <v>-2.7577307269511948</v>
      </c>
      <c r="AB207" s="50">
        <f t="shared" si="52"/>
        <v>-2.7577307269511948</v>
      </c>
      <c r="AC207" s="50">
        <f t="shared" si="53"/>
        <v>-2.7577307269511806</v>
      </c>
      <c r="AF207">
        <v>2.02</v>
      </c>
      <c r="AG207">
        <v>1.87</v>
      </c>
      <c r="AH207" s="66"/>
      <c r="AJ207" t="s">
        <v>433</v>
      </c>
    </row>
    <row r="208" spans="1:36" ht="15" x14ac:dyDescent="0.25">
      <c r="A208">
        <v>1.73</v>
      </c>
      <c r="B208">
        <v>3.87</v>
      </c>
      <c r="C208">
        <v>5.15</v>
      </c>
      <c r="D208" s="43">
        <f t="shared" si="54"/>
        <v>3.0607372179015657E-2</v>
      </c>
      <c r="E208" s="44">
        <f>IF(OR($A208="",$B208="",$C208=""),"",A208*'MPTO_working_3-way'!$I207)</f>
        <v>1.7829507538696971</v>
      </c>
      <c r="F208" s="45">
        <f>IF(OR($A208="",$B208="",$C208=""),"",B208*'MPTO_working_3-way'!$I207)</f>
        <v>3.9884505303327908</v>
      </c>
      <c r="G208" s="46">
        <f>IF(OR($A208="",$B208="",$C208=""),"",C208*'MPTO_working_3-way'!$I207)</f>
        <v>5.307627966721931</v>
      </c>
      <c r="H208" s="44">
        <f>IF(OR($A208="",$B208="",$C208=""),"",'MPTO_working_3-way'!E207)</f>
        <v>1.7610835675090464</v>
      </c>
      <c r="I208" s="45">
        <f>IF(OR($A208="",$B208="",$C208=""),"",'MPTO_working_3-way'!F207)</f>
        <v>4.0290823122119921</v>
      </c>
      <c r="J208" s="46">
        <f>IF(OR($A208="",$B208="",$C208=""),"",'MPTO_working_3-way'!G207)</f>
        <v>5.4356009062549511</v>
      </c>
      <c r="K208" s="44">
        <f>IF(OR($A208="",$B208="",$C208=""),"",'OddsRatio_working_3-way'!H207)</f>
        <v>1.7690025146414388</v>
      </c>
      <c r="L208" s="45">
        <f>IF(OR($A208="",$B208="",$C208=""),"",'OddsRatio_working_3-way'!I207)</f>
        <v>4.0233386534533278</v>
      </c>
      <c r="M208" s="46">
        <f>IF(OR($A208="",$B208="",$C208=""),"",'OddsRatio_working_3-way'!J207)</f>
        <v>5.3717266243314672</v>
      </c>
      <c r="N208" s="47">
        <f t="shared" si="42"/>
        <v>56.086798686369256</v>
      </c>
      <c r="O208" s="48">
        <f t="shared" si="43"/>
        <v>25.072393211219328</v>
      </c>
      <c r="P208" s="48">
        <f t="shared" si="44"/>
        <v>18.840808102411419</v>
      </c>
      <c r="Q208" t="s">
        <v>45</v>
      </c>
      <c r="R208" t="s">
        <v>279</v>
      </c>
      <c r="S208" t="s">
        <v>527</v>
      </c>
      <c r="T208" s="50">
        <v>100</v>
      </c>
      <c r="U208" s="50">
        <f t="shared" si="45"/>
        <v>42.196531791907518</v>
      </c>
      <c r="V208" s="50">
        <f t="shared" si="46"/>
        <v>74.160206718346245</v>
      </c>
      <c r="W208" s="50">
        <f t="shared" si="47"/>
        <v>80.582524271844662</v>
      </c>
      <c r="X208" s="50">
        <f t="shared" si="48"/>
        <v>45.257269009809086</v>
      </c>
      <c r="Y208" s="50">
        <f t="shared" si="49"/>
        <v>77.220943936247835</v>
      </c>
      <c r="Z208" s="50">
        <f t="shared" si="50"/>
        <v>83.643261489746237</v>
      </c>
      <c r="AA208" s="50">
        <f t="shared" si="51"/>
        <v>-3.0607372179015684</v>
      </c>
      <c r="AB208" s="50">
        <f t="shared" si="52"/>
        <v>-3.0607372179015897</v>
      </c>
      <c r="AC208" s="50">
        <f t="shared" si="53"/>
        <v>-3.0607372179015755</v>
      </c>
      <c r="AF208">
        <v>2.06</v>
      </c>
      <c r="AG208">
        <v>1.84</v>
      </c>
      <c r="AH208" s="66"/>
      <c r="AJ208" t="s">
        <v>433</v>
      </c>
    </row>
    <row r="209" spans="1:36" ht="15" x14ac:dyDescent="0.25">
      <c r="A209">
        <v>1.98</v>
      </c>
      <c r="B209">
        <v>3.53</v>
      </c>
      <c r="C209">
        <v>4.17</v>
      </c>
      <c r="D209" s="43">
        <f t="shared" si="54"/>
        <v>2.8144777507893348E-2</v>
      </c>
      <c r="E209" s="44">
        <f>IF(OR($A209="",$B209="",$C209=""),"",A209*'MPTO_working_3-way'!$I208)</f>
        <v>2.0357266594656287</v>
      </c>
      <c r="F209" s="45">
        <f>IF(OR($A209="",$B209="",$C209=""),"",B209*'MPTO_working_3-way'!$I208)</f>
        <v>3.6293510646028633</v>
      </c>
      <c r="G209" s="46">
        <f>IF(OR($A209="",$B209="",$C209=""),"",C209*'MPTO_working_3-way'!$I208)</f>
        <v>4.2873637222079148</v>
      </c>
      <c r="H209" s="44">
        <f>IF(OR($A209="",$B209="",$C209=""),"",'MPTO_working_3-way'!E208)</f>
        <v>2.0174757276177075</v>
      </c>
      <c r="I209" s="45">
        <f>IF(OR($A209="",$B209="",$C209=""),"",'MPTO_working_3-way'!F208)</f>
        <v>3.6509071714154513</v>
      </c>
      <c r="J209" s="46">
        <f>IF(OR($A209="",$B209="",$C209=""),"",'MPTO_working_3-way'!G208)</f>
        <v>4.3397774795167221</v>
      </c>
      <c r="K209" s="44">
        <f>IF(OR($A209="",$B209="",$C209=""),"",'OddsRatio_working_3-way'!H208)</f>
        <v>2.0246843383726625</v>
      </c>
      <c r="L209" s="45">
        <f>IF(OR($A209="",$B209="",$C209=""),"",'OddsRatio_working_3-way'!I208)</f>
        <v>3.6453585470233025</v>
      </c>
      <c r="M209" s="46">
        <f>IF(OR($A209="",$B209="",$C209=""),"",'OddsRatio_working_3-way'!J208)</f>
        <v>4.31454015575647</v>
      </c>
      <c r="N209" s="47">
        <f t="shared" si="42"/>
        <v>49.122508434531021</v>
      </c>
      <c r="O209" s="48">
        <f t="shared" si="43"/>
        <v>27.553135042598136</v>
      </c>
      <c r="P209" s="48">
        <f t="shared" si="44"/>
        <v>23.324356522870843</v>
      </c>
      <c r="Q209" t="s">
        <v>49</v>
      </c>
      <c r="R209" t="s">
        <v>47</v>
      </c>
      <c r="S209" t="s">
        <v>527</v>
      </c>
      <c r="T209" s="50">
        <v>100</v>
      </c>
      <c r="U209" s="50">
        <f t="shared" si="45"/>
        <v>49.494949494949495</v>
      </c>
      <c r="V209" s="50">
        <f t="shared" si="46"/>
        <v>71.671388101982998</v>
      </c>
      <c r="W209" s="50">
        <f t="shared" si="47"/>
        <v>76.019184652278184</v>
      </c>
      <c r="X209" s="50">
        <f t="shared" si="48"/>
        <v>52.309427245738817</v>
      </c>
      <c r="Y209" s="50">
        <f t="shared" si="49"/>
        <v>74.485865852772321</v>
      </c>
      <c r="Z209" s="50">
        <f t="shared" si="50"/>
        <v>78.833662403067507</v>
      </c>
      <c r="AA209" s="50">
        <f t="shared" si="51"/>
        <v>-2.8144777507893224</v>
      </c>
      <c r="AB209" s="50">
        <f t="shared" si="52"/>
        <v>-2.8144777507893224</v>
      </c>
      <c r="AC209" s="50">
        <f t="shared" si="53"/>
        <v>-2.8144777507893224</v>
      </c>
      <c r="AF209">
        <v>2.06</v>
      </c>
      <c r="AG209">
        <v>1.84</v>
      </c>
      <c r="AH209" s="66"/>
      <c r="AJ209" t="s">
        <v>433</v>
      </c>
    </row>
    <row r="210" spans="1:36" ht="15" x14ac:dyDescent="0.25">
      <c r="A210">
        <v>1.71</v>
      </c>
      <c r="B210">
        <v>3.92</v>
      </c>
      <c r="C210">
        <v>5.23</v>
      </c>
      <c r="D210" s="43">
        <f t="shared" si="54"/>
        <v>3.110195136388727E-2</v>
      </c>
      <c r="E210" s="44">
        <f>IF(OR($A210="",$B210="",$C210=""),"",A210*'MPTO_working_3-way'!$I209)</f>
        <v>1.7631843368322473</v>
      </c>
      <c r="F210" s="45">
        <f>IF(OR($A210="",$B210="",$C210=""),"",B210*'MPTO_working_3-way'!$I209)</f>
        <v>4.041919649346438</v>
      </c>
      <c r="G210" s="46">
        <f>IF(OR($A210="",$B210="",$C210=""),"",C210*'MPTO_working_3-way'!$I209)</f>
        <v>5.3926632056331307</v>
      </c>
      <c r="H210" s="44">
        <f>IF(OR($A210="",$B210="",$C210=""),"",'MPTO_working_3-way'!E209)</f>
        <v>1.7408622005508749</v>
      </c>
      <c r="I210" s="45">
        <f>IF(OR($A210="",$B210="",$C210=""),"",'MPTO_working_3-way'!F209)</f>
        <v>4.0860568737525025</v>
      </c>
      <c r="J210" s="46">
        <f>IF(OR($A210="",$B210="",$C210=""),"",'MPTO_working_3-way'!G209)</f>
        <v>5.5298334801671318</v>
      </c>
      <c r="K210" s="44">
        <f>IF(OR($A210="",$B210="",$C210=""),"",'OddsRatio_working_3-way'!H209)</f>
        <v>1.748871984248541</v>
      </c>
      <c r="L210" s="45">
        <f>IF(OR($A210="",$B210="",$C210=""),"",'OddsRatio_working_3-way'!I209)</f>
        <v>4.0798678788813234</v>
      </c>
      <c r="M210" s="46">
        <f>IF(OR($A210="",$B210="",$C210=""),"",'OddsRatio_working_3-way'!J209)</f>
        <v>5.4615894272835606</v>
      </c>
      <c r="N210" s="47">
        <f t="shared" si="42"/>
        <v>56.715567346554863</v>
      </c>
      <c r="O210" s="48">
        <f t="shared" si="43"/>
        <v>24.740719429236947</v>
      </c>
      <c r="P210" s="48">
        <f t="shared" si="44"/>
        <v>18.543713224208187</v>
      </c>
      <c r="Q210" t="s">
        <v>48</v>
      </c>
      <c r="R210" t="s">
        <v>277</v>
      </c>
      <c r="S210" t="s">
        <v>527</v>
      </c>
      <c r="T210" s="50">
        <v>100</v>
      </c>
      <c r="U210" s="50">
        <f t="shared" si="45"/>
        <v>41.520467836257311</v>
      </c>
      <c r="V210" s="50">
        <f t="shared" si="46"/>
        <v>74.489795918367349</v>
      </c>
      <c r="W210" s="50">
        <f t="shared" si="47"/>
        <v>80.879541108986615</v>
      </c>
      <c r="X210" s="50">
        <f t="shared" si="48"/>
        <v>44.630662972646043</v>
      </c>
      <c r="Y210" s="50">
        <f t="shared" si="49"/>
        <v>77.599991054756075</v>
      </c>
      <c r="Z210" s="50">
        <f t="shared" si="50"/>
        <v>83.98973624537534</v>
      </c>
      <c r="AA210" s="50">
        <f t="shared" si="51"/>
        <v>-3.1101951363887324</v>
      </c>
      <c r="AB210" s="50">
        <f t="shared" si="52"/>
        <v>-3.1101951363887252</v>
      </c>
      <c r="AC210" s="50">
        <f t="shared" si="53"/>
        <v>-3.1101951363887252</v>
      </c>
      <c r="AF210">
        <v>2.0299999999999998</v>
      </c>
      <c r="AG210">
        <v>1.86</v>
      </c>
      <c r="AH210" s="66"/>
      <c r="AJ210" t="s">
        <v>433</v>
      </c>
    </row>
    <row r="211" spans="1:36" ht="15" x14ac:dyDescent="0.25">
      <c r="A211">
        <v>2.42</v>
      </c>
      <c r="B211">
        <v>3.19</v>
      </c>
      <c r="C211">
        <v>3.32</v>
      </c>
      <c r="D211" s="43">
        <f t="shared" si="54"/>
        <v>2.7907583597427621E-2</v>
      </c>
      <c r="E211" s="44">
        <f>IF(OR($A211="",$B211="",$C211=""),"",A211*'MPTO_working_3-way'!$I210)</f>
        <v>2.4875363523057747</v>
      </c>
      <c r="F211" s="45">
        <f>IF(OR($A211="",$B211="",$C211=""),"",B211*'MPTO_working_3-way'!$I210)</f>
        <v>3.2790251916757942</v>
      </c>
      <c r="G211" s="46">
        <f>IF(OR($A211="",$B211="",$C211=""),"",C211*'MPTO_working_3-way'!$I210)</f>
        <v>3.4126531775434596</v>
      </c>
      <c r="H211" s="44">
        <f>IF(OR($A211="",$B211="",$C211=""),"",'MPTO_working_3-way'!E210)</f>
        <v>2.4757340148814753</v>
      </c>
      <c r="I211" s="45">
        <f>IF(OR($A211="",$B211="",$C211=""),"",'MPTO_working_3-way'!F210)</f>
        <v>3.2875585087970141</v>
      </c>
      <c r="J211" s="46">
        <f>IF(OR($A211="",$B211="",$C211=""),"",'MPTO_working_3-way'!G210)</f>
        <v>3.4258038714433026</v>
      </c>
      <c r="K211" s="44">
        <f>IF(OR($A211="",$B211="",$C211=""),"",'OddsRatio_working_3-way'!H210)</f>
        <v>2.4809761020479941</v>
      </c>
      <c r="L211" s="45">
        <f>IF(OR($A211="",$B211="",$C211=""),"",'OddsRatio_working_3-way'!I210)</f>
        <v>3.2840406080881031</v>
      </c>
      <c r="M211" s="46">
        <f>IF(OR($A211="",$B211="",$C211=""),"",'OddsRatio_working_3-way'!J210)</f>
        <v>3.4196229272896801</v>
      </c>
      <c r="N211" s="47">
        <f t="shared" si="42"/>
        <v>40.200417536534452</v>
      </c>
      <c r="O211" s="48">
        <f t="shared" si="43"/>
        <v>30.496868475991651</v>
      </c>
      <c r="P211" s="48">
        <f t="shared" si="44"/>
        <v>29.302713987473904</v>
      </c>
      <c r="Q211" t="s">
        <v>208</v>
      </c>
      <c r="R211" t="s">
        <v>87</v>
      </c>
      <c r="S211" t="s">
        <v>527</v>
      </c>
      <c r="T211" s="50">
        <v>100</v>
      </c>
      <c r="U211" s="50">
        <f t="shared" si="45"/>
        <v>58.677685950413228</v>
      </c>
      <c r="V211" s="50">
        <f t="shared" si="46"/>
        <v>68.652037617554868</v>
      </c>
      <c r="W211" s="50">
        <f t="shared" si="47"/>
        <v>69.879518072289159</v>
      </c>
      <c r="X211" s="50">
        <f t="shared" si="48"/>
        <v>61.468444310155988</v>
      </c>
      <c r="Y211" s="50">
        <f t="shared" si="49"/>
        <v>71.442795977297621</v>
      </c>
      <c r="Z211" s="50">
        <f t="shared" si="50"/>
        <v>72.670276432031926</v>
      </c>
      <c r="AA211" s="50">
        <f t="shared" si="51"/>
        <v>-2.7907583597427603</v>
      </c>
      <c r="AB211" s="50">
        <f t="shared" si="52"/>
        <v>-2.7907583597427532</v>
      </c>
      <c r="AC211" s="50">
        <f t="shared" si="53"/>
        <v>-2.7907583597427674</v>
      </c>
      <c r="AF211">
        <v>2.35</v>
      </c>
      <c r="AG211">
        <v>1.64</v>
      </c>
      <c r="AH211" s="66"/>
      <c r="AJ211" t="s">
        <v>433</v>
      </c>
    </row>
    <row r="212" spans="1:36" ht="15" x14ac:dyDescent="0.25">
      <c r="A212">
        <v>2.42</v>
      </c>
      <c r="B212">
        <v>3.21</v>
      </c>
      <c r="C212">
        <v>3.3</v>
      </c>
      <c r="D212" s="43">
        <f t="shared" si="54"/>
        <v>2.7779923276949559E-2</v>
      </c>
      <c r="E212" s="44">
        <f>IF(OR($A212="",$B212="",$C212=""),"",A212*'MPTO_working_3-way'!$I211)</f>
        <v>2.487227414330218</v>
      </c>
      <c r="F212" s="45">
        <f>IF(OR($A212="",$B212="",$C212=""),"",B212*'MPTO_working_3-way'!$I211)</f>
        <v>3.2991735537190081</v>
      </c>
      <c r="G212" s="46">
        <f>IF(OR($A212="",$B212="",$C212=""),"",C212*'MPTO_working_3-way'!$I211)</f>
        <v>3.3916737468139333</v>
      </c>
      <c r="H212" s="44">
        <f>IF(OR($A212="",$B212="",$C212=""),"",'MPTO_working_3-way'!E211)</f>
        <v>2.4754732213039876</v>
      </c>
      <c r="I212" s="45">
        <f>IF(OR($A212="",$B212="",$C212=""),"",'MPTO_working_3-way'!F211)</f>
        <v>3.3083387751625444</v>
      </c>
      <c r="J212" s="46">
        <f>IF(OR($A212="",$B212="",$C212=""),"",'MPTO_working_3-way'!G211)</f>
        <v>3.4040197481814722</v>
      </c>
      <c r="K212" s="44">
        <f>IF(OR($A212="",$B212="",$C212=""),"",'OddsRatio_working_3-way'!H211)</f>
        <v>2.4806904701282169</v>
      </c>
      <c r="L212" s="45">
        <f>IF(OR($A212="",$B212="",$C212=""),"",'OddsRatio_working_3-way'!I211)</f>
        <v>3.3044548866080006</v>
      </c>
      <c r="M212" s="46">
        <f>IF(OR($A212="",$B212="",$C212=""),"",'OddsRatio_working_3-way'!J211)</f>
        <v>3.3983014657006341</v>
      </c>
      <c r="N212" s="47">
        <f t="shared" si="42"/>
        <v>40.205410821643291</v>
      </c>
      <c r="O212" s="48">
        <f t="shared" si="43"/>
        <v>30.31062124248497</v>
      </c>
      <c r="P212" s="48">
        <f t="shared" si="44"/>
        <v>29.483967935871746</v>
      </c>
      <c r="Q212" t="s">
        <v>79</v>
      </c>
      <c r="R212" t="s">
        <v>80</v>
      </c>
      <c r="S212" t="s">
        <v>527</v>
      </c>
      <c r="T212" s="50">
        <v>100</v>
      </c>
      <c r="U212" s="50">
        <f t="shared" si="45"/>
        <v>58.677685950413228</v>
      </c>
      <c r="V212" s="50">
        <f t="shared" si="46"/>
        <v>68.847352024922117</v>
      </c>
      <c r="W212" s="50">
        <f t="shared" si="47"/>
        <v>69.696969696969703</v>
      </c>
      <c r="X212" s="50">
        <f t="shared" si="48"/>
        <v>61.455678278108181</v>
      </c>
      <c r="Y212" s="50">
        <f t="shared" si="49"/>
        <v>71.625344352617077</v>
      </c>
      <c r="Z212" s="50">
        <f t="shared" si="50"/>
        <v>72.474962024664663</v>
      </c>
      <c r="AA212" s="50">
        <f t="shared" si="51"/>
        <v>-2.7779923276949532</v>
      </c>
      <c r="AB212" s="50">
        <f t="shared" si="52"/>
        <v>-2.7779923276949603</v>
      </c>
      <c r="AC212" s="50">
        <f t="shared" si="53"/>
        <v>-2.7779923276949603</v>
      </c>
      <c r="AF212">
        <v>2.58</v>
      </c>
      <c r="AG212">
        <v>1.55</v>
      </c>
      <c r="AH212" s="66"/>
      <c r="AJ212" t="s">
        <v>433</v>
      </c>
    </row>
    <row r="213" spans="1:36" ht="15" x14ac:dyDescent="0.25">
      <c r="A213">
        <v>2.25</v>
      </c>
      <c r="B213">
        <v>3.41</v>
      </c>
      <c r="C213">
        <v>3.45</v>
      </c>
      <c r="D213" s="43">
        <f t="shared" si="54"/>
        <v>2.7554648873021836E-2</v>
      </c>
      <c r="E213" s="44">
        <f>IF(OR($A213="",$B213="",$C213=""),"",A213*'MPTO_working_3-way'!$I212)</f>
        <v>2.311997959964299</v>
      </c>
      <c r="F213" s="45">
        <f>IF(OR($A213="",$B213="",$C213=""),"",B213*'MPTO_working_3-way'!$I212)</f>
        <v>3.5039613526570048</v>
      </c>
      <c r="G213" s="46">
        <f>IF(OR($A213="",$B213="",$C213=""),"",C213*'MPTO_working_3-way'!$I212)</f>
        <v>3.5450635386119256</v>
      </c>
      <c r="H213" s="44">
        <f>IF(OR($A213="",$B213="",$C213=""),"",'MPTO_working_3-way'!E212)</f>
        <v>2.2974796844994625</v>
      </c>
      <c r="I213" s="45">
        <f>IF(OR($A213="",$B213="",$C213=""),"",'MPTO_working_3-way'!F212)</f>
        <v>3.5202560053195908</v>
      </c>
      <c r="J213" s="46">
        <f>IF(OR($A213="",$B213="",$C213=""),"",'MPTO_working_3-way'!G212)</f>
        <v>3.5629006477664675</v>
      </c>
      <c r="K213" s="44">
        <f>IF(OR($A213="",$B213="",$C213=""),"",'OddsRatio_working_3-way'!H212)</f>
        <v>2.3036441058327082</v>
      </c>
      <c r="L213" s="45">
        <f>IF(OR($A213="",$B213="",$C213=""),"",'OddsRatio_working_3-way'!I212)</f>
        <v>3.5134258360454615</v>
      </c>
      <c r="M213" s="46">
        <f>IF(OR($A213="",$B213="",$C213=""),"",'OddsRatio_working_3-way'!J212)</f>
        <v>3.5551424474321078</v>
      </c>
      <c r="N213" s="47">
        <f t="shared" si="42"/>
        <v>43.252633320465456</v>
      </c>
      <c r="O213" s="48">
        <f t="shared" si="43"/>
        <v>28.539127557491867</v>
      </c>
      <c r="P213" s="48">
        <f t="shared" si="44"/>
        <v>28.208239122042684</v>
      </c>
      <c r="Q213" t="s">
        <v>77</v>
      </c>
      <c r="R213" t="s">
        <v>86</v>
      </c>
      <c r="S213" t="s">
        <v>527</v>
      </c>
      <c r="T213" s="50">
        <v>100</v>
      </c>
      <c r="U213" s="50">
        <f t="shared" si="45"/>
        <v>55.55555555555555</v>
      </c>
      <c r="V213" s="50">
        <f t="shared" si="46"/>
        <v>70.674486803519059</v>
      </c>
      <c r="W213" s="50">
        <f t="shared" si="47"/>
        <v>71.014492753623188</v>
      </c>
      <c r="X213" s="50">
        <f t="shared" si="48"/>
        <v>58.311020442857739</v>
      </c>
      <c r="Y213" s="50">
        <f t="shared" si="49"/>
        <v>73.429951690821255</v>
      </c>
      <c r="Z213" s="50">
        <f t="shared" si="50"/>
        <v>73.769957640925384</v>
      </c>
      <c r="AA213" s="50">
        <f t="shared" si="51"/>
        <v>-2.755464887302189</v>
      </c>
      <c r="AB213" s="50">
        <f t="shared" si="52"/>
        <v>-2.7554648873021961</v>
      </c>
      <c r="AC213" s="50">
        <f t="shared" si="53"/>
        <v>-2.7554648873021961</v>
      </c>
      <c r="AF213">
        <v>2.2400000000000002</v>
      </c>
      <c r="AG213">
        <v>1.7</v>
      </c>
      <c r="AH213" s="66"/>
      <c r="AJ213" t="s">
        <v>433</v>
      </c>
    </row>
    <row r="214" spans="1:36" ht="15" x14ac:dyDescent="0.25">
      <c r="A214">
        <v>2.74</v>
      </c>
      <c r="B214">
        <v>3.18</v>
      </c>
      <c r="C214">
        <v>2.87</v>
      </c>
      <c r="D214" s="43">
        <f t="shared" si="54"/>
        <v>2.7860968203795355E-2</v>
      </c>
      <c r="E214" s="44">
        <f>IF(OR($A214="",$B214="",$C214=""),"",A214*'MPTO_working_3-way'!$I213)</f>
        <v>2.8163390528783996</v>
      </c>
      <c r="F214" s="45">
        <f>IF(OR($A214="",$B214="",$C214=""),"",B214*'MPTO_working_3-way'!$I213)</f>
        <v>3.2685978788880692</v>
      </c>
      <c r="G214" s="46">
        <f>IF(OR($A214="",$B214="",$C214=""),"",C214*'MPTO_working_3-way'!$I213)</f>
        <v>2.9499609787448926</v>
      </c>
      <c r="H214" s="44">
        <f>IF(OR($A214="",$B214="",$C214=""),"",'MPTO_working_3-way'!E213)</f>
        <v>2.8115435232299237</v>
      </c>
      <c r="I214" s="45">
        <f>IF(OR($A214="",$B214="",$C214=""),"",'MPTO_working_3-way'!F213)</f>
        <v>3.2767716732845056</v>
      </c>
      <c r="J214" s="46">
        <f>IF(OR($A214="",$B214="",$C214=""),"",'MPTO_working_3-way'!G213)</f>
        <v>2.9485907336605388</v>
      </c>
      <c r="K214" s="44">
        <f>IF(OR($A214="",$B214="",$C214=""),"",'OddsRatio_working_3-way'!H213)</f>
        <v>2.8138913892225461</v>
      </c>
      <c r="L214" s="45">
        <f>IF(OR($A214="",$B214="",$C214=""),"",'OddsRatio_working_3-way'!I213)</f>
        <v>3.272576568106409</v>
      </c>
      <c r="M214" s="46">
        <f>IF(OR($A214="",$B214="",$C214=""),"",'OddsRatio_working_3-way'!J213)</f>
        <v>2.9494120102564154</v>
      </c>
      <c r="N214" s="47">
        <f t="shared" si="42"/>
        <v>35.507088501221617</v>
      </c>
      <c r="O214" s="48">
        <f t="shared" si="43"/>
        <v>30.594158016775864</v>
      </c>
      <c r="P214" s="48">
        <f t="shared" si="44"/>
        <v>33.898753482002526</v>
      </c>
      <c r="Q214" t="s">
        <v>278</v>
      </c>
      <c r="R214" t="s">
        <v>139</v>
      </c>
      <c r="S214" t="s">
        <v>527</v>
      </c>
      <c r="T214" s="50">
        <v>100</v>
      </c>
      <c r="U214" s="50">
        <f t="shared" si="45"/>
        <v>63.503649635036496</v>
      </c>
      <c r="V214" s="50">
        <f t="shared" si="46"/>
        <v>68.55345911949685</v>
      </c>
      <c r="W214" s="50">
        <f t="shared" si="47"/>
        <v>65.156794425087099</v>
      </c>
      <c r="X214" s="50">
        <f t="shared" si="48"/>
        <v>66.289746455416036</v>
      </c>
      <c r="Y214" s="50">
        <f t="shared" si="49"/>
        <v>71.339555939876391</v>
      </c>
      <c r="Z214" s="50">
        <f t="shared" si="50"/>
        <v>67.94289124546664</v>
      </c>
      <c r="AA214" s="50">
        <f t="shared" si="51"/>
        <v>-2.7860968203795409</v>
      </c>
      <c r="AB214" s="50">
        <f t="shared" si="52"/>
        <v>-2.7860968203795409</v>
      </c>
      <c r="AC214" s="50">
        <f t="shared" si="53"/>
        <v>-2.7860968203795409</v>
      </c>
      <c r="AF214">
        <v>2.57</v>
      </c>
      <c r="AG214">
        <v>1.55</v>
      </c>
      <c r="AH214" s="66"/>
      <c r="AJ214" t="s">
        <v>433</v>
      </c>
    </row>
    <row r="215" spans="1:36" ht="15" x14ac:dyDescent="0.25">
      <c r="A215">
        <v>4.25</v>
      </c>
      <c r="B215">
        <v>3.87</v>
      </c>
      <c r="C215">
        <v>1.87</v>
      </c>
      <c r="D215" s="43">
        <f t="shared" si="54"/>
        <v>2.8451408752366181E-2</v>
      </c>
      <c r="E215" s="44">
        <f>IF(OR($A215="",$B215="",$C215=""),"",A215*'MPTO_working_3-way'!$I214)</f>
        <v>4.3709184871975566</v>
      </c>
      <c r="F215" s="45">
        <f>IF(OR($A215="",$B215="",$C215=""),"",B215*'MPTO_working_3-way'!$I214)</f>
        <v>3.9801069518716572</v>
      </c>
      <c r="G215" s="46">
        <f>IF(OR($A215="",$B215="",$C215=""),"",C215*'MPTO_working_3-way'!$I214)</f>
        <v>1.9232041343669248</v>
      </c>
      <c r="H215" s="44">
        <f>IF(OR($A215="",$B215="",$C215=""),"",'MPTO_working_3-way'!E214)</f>
        <v>4.4284956654767962</v>
      </c>
      <c r="I215" s="45">
        <f>IF(OR($A215="",$B215="",$C215=""),"",'MPTO_working_3-way'!F214)</f>
        <v>4.0174497141059557</v>
      </c>
      <c r="J215" s="46">
        <f>IF(OR($A215="",$B215="",$C215=""),"",'MPTO_working_3-way'!G214)</f>
        <v>1.9037626818424951</v>
      </c>
      <c r="K215" s="44">
        <f>IF(OR($A215="",$B215="",$C215=""),"",'OddsRatio_working_3-way'!H214)</f>
        <v>4.4035385271803733</v>
      </c>
      <c r="L215" s="45">
        <f>IF(OR($A215="",$B215="",$C215=""),"",'OddsRatio_working_3-way'!I214)</f>
        <v>4.0055863301562065</v>
      </c>
      <c r="M215" s="46">
        <f>IF(OR($A215="",$B215="",$C215=""),"",'OddsRatio_working_3-way'!J214)</f>
        <v>1.9111010826605923</v>
      </c>
      <c r="N215" s="47">
        <f t="shared" si="42"/>
        <v>22.87848659106788</v>
      </c>
      <c r="O215" s="48">
        <f t="shared" si="43"/>
        <v>25.124952974686948</v>
      </c>
      <c r="P215" s="48">
        <f t="shared" si="44"/>
        <v>51.99656043424519</v>
      </c>
      <c r="Q215" t="s">
        <v>85</v>
      </c>
      <c r="R215" t="s">
        <v>37</v>
      </c>
      <c r="S215" t="s">
        <v>527</v>
      </c>
      <c r="T215" s="50">
        <v>100</v>
      </c>
      <c r="U215" s="50">
        <f t="shared" si="45"/>
        <v>76.470588235294116</v>
      </c>
      <c r="V215" s="50">
        <f t="shared" si="46"/>
        <v>74.160206718346245</v>
      </c>
      <c r="W215" s="50">
        <f t="shared" si="47"/>
        <v>46.524064171122987</v>
      </c>
      <c r="X215" s="50">
        <f t="shared" si="48"/>
        <v>79.315729110530739</v>
      </c>
      <c r="Y215" s="50">
        <f t="shared" si="49"/>
        <v>77.005347593582883</v>
      </c>
      <c r="Z215" s="50">
        <f t="shared" si="50"/>
        <v>49.369205046359625</v>
      </c>
      <c r="AA215" s="50">
        <f t="shared" si="51"/>
        <v>-2.8451408752366234</v>
      </c>
      <c r="AB215" s="50">
        <f t="shared" si="52"/>
        <v>-2.8451408752366376</v>
      </c>
      <c r="AC215" s="50">
        <f t="shared" si="53"/>
        <v>-2.8451408752366376</v>
      </c>
      <c r="AF215">
        <v>1.7</v>
      </c>
      <c r="AG215">
        <v>2.25</v>
      </c>
      <c r="AH215" s="66"/>
      <c r="AJ215" t="s">
        <v>433</v>
      </c>
    </row>
    <row r="216" spans="1:36" ht="15" x14ac:dyDescent="0.25">
      <c r="A216">
        <v>1.58</v>
      </c>
      <c r="B216">
        <v>3.91</v>
      </c>
      <c r="C216">
        <v>7.07</v>
      </c>
      <c r="D216" s="43">
        <f t="shared" si="54"/>
        <v>3.0108583808529543E-2</v>
      </c>
      <c r="E216" s="44">
        <f>IF(OR($A216="",$B216="",$C216=""),"",A216*'MPTO_working_3-way'!$I215)</f>
        <v>1.6275715624174767</v>
      </c>
      <c r="F216" s="45">
        <f>IF(OR($A216="",$B216="",$C216=""),"",B216*'MPTO_working_3-way'!$I215)</f>
        <v>4.0277245626913505</v>
      </c>
      <c r="G216" s="46">
        <f>IF(OR($A216="",$B216="",$C216=""),"",C216*'MPTO_working_3-way'!$I215)</f>
        <v>7.2828676875263039</v>
      </c>
      <c r="H216" s="44">
        <f>IF(OR($A216="",$B216="",$C216=""),"",'MPTO_working_3-way'!E215)</f>
        <v>1.6054580492664396</v>
      </c>
      <c r="I216" s="45">
        <f>IF(OR($A216="",$B216="",$C216=""),"",'MPTO_working_3-way'!F215)</f>
        <v>4.0697012673268285</v>
      </c>
      <c r="J216" s="46">
        <f>IF(OR($A216="",$B216="",$C216=""),"",'MPTO_working_3-way'!G215)</f>
        <v>7.609972409661184</v>
      </c>
      <c r="K216" s="44">
        <f>IF(OR($A216="",$B216="",$C216=""),"",'OddsRatio_working_3-way'!H215)</f>
        <v>1.6132082001477446</v>
      </c>
      <c r="L216" s="45">
        <f>IF(OR($A216="",$B216="",$C216=""),"",'OddsRatio_working_3-way'!I215)</f>
        <v>4.076613555913684</v>
      </c>
      <c r="M216" s="46">
        <f>IF(OR($A216="",$B216="",$C216=""),"",'OddsRatio_working_3-way'!J215)</f>
        <v>7.4175409912013963</v>
      </c>
      <c r="N216" s="47">
        <f t="shared" si="42"/>
        <v>61.44123079385048</v>
      </c>
      <c r="O216" s="48">
        <f t="shared" si="43"/>
        <v>24.827914233832164</v>
      </c>
      <c r="P216" s="48">
        <f t="shared" si="44"/>
        <v>13.730854972317363</v>
      </c>
      <c r="Q216" t="s">
        <v>36</v>
      </c>
      <c r="R216" t="s">
        <v>76</v>
      </c>
      <c r="S216" t="s">
        <v>527</v>
      </c>
      <c r="T216" s="50">
        <v>100</v>
      </c>
      <c r="U216" s="50">
        <f t="shared" si="45"/>
        <v>36.708860759493668</v>
      </c>
      <c r="V216" s="50">
        <f t="shared" si="46"/>
        <v>74.424552429667528</v>
      </c>
      <c r="W216" s="50">
        <f t="shared" si="47"/>
        <v>85.855728429985859</v>
      </c>
      <c r="X216" s="50">
        <f t="shared" si="48"/>
        <v>39.719719140346626</v>
      </c>
      <c r="Y216" s="50">
        <f t="shared" si="49"/>
        <v>77.435410810520466</v>
      </c>
      <c r="Z216" s="50">
        <f t="shared" si="50"/>
        <v>88.866586810838811</v>
      </c>
      <c r="AA216" s="50">
        <f t="shared" si="51"/>
        <v>-3.0108583808529588</v>
      </c>
      <c r="AB216" s="50">
        <f t="shared" si="52"/>
        <v>-3.0108583808529374</v>
      </c>
      <c r="AC216" s="50">
        <f t="shared" si="53"/>
        <v>-3.0108583808529517</v>
      </c>
      <c r="AF216">
        <v>2.1800000000000002</v>
      </c>
      <c r="AG216">
        <v>1.74</v>
      </c>
      <c r="AH216" s="66"/>
      <c r="AJ216" t="s">
        <v>433</v>
      </c>
    </row>
    <row r="217" spans="1:36" ht="15" x14ac:dyDescent="0.25">
      <c r="A217">
        <v>1.55</v>
      </c>
      <c r="B217">
        <v>4.1100000000000003</v>
      </c>
      <c r="C217">
        <v>6.4</v>
      </c>
      <c r="D217" s="43">
        <f t="shared" si="54"/>
        <v>4.4720292755670688E-2</v>
      </c>
      <c r="E217" s="44">
        <f>IF(OR($A217="",$B217="",$C217=""),"",A217*'MPTO_working_3-way'!$I216)</f>
        <v>1.6193164537712896</v>
      </c>
      <c r="F217" s="45">
        <f>IF(OR($A217="",$B217="",$C217=""),"",B217*'MPTO_working_3-way'!$I216)</f>
        <v>4.2938004032258066</v>
      </c>
      <c r="G217" s="46">
        <f>IF(OR($A217="",$B217="",$C217=""),"",C217*'MPTO_working_3-way'!$I216)</f>
        <v>6.6862098736362929</v>
      </c>
      <c r="H217" s="44">
        <f>IF(OR($A217="",$B217="",$C217=""),"",'MPTO_working_3-way'!E216)</f>
        <v>1.5866605611457971</v>
      </c>
      <c r="I217" s="45">
        <f>IF(OR($A217="",$B217="",$C217=""),"",'MPTO_working_3-way'!F216)</f>
        <v>4.3782408086853506</v>
      </c>
      <c r="J217" s="46">
        <f>IF(OR($A217="",$B217="",$C217=""),"",'MPTO_working_3-way'!G216)</f>
        <v>7.0749759951874704</v>
      </c>
      <c r="K217" s="44">
        <f>IF(OR($A217="",$B217="",$C217=""),"",'OddsRatio_working_3-way'!H216)</f>
        <v>1.5974995101312381</v>
      </c>
      <c r="L217" s="45">
        <f>IF(OR($A217="",$B217="",$C217=""),"",'OddsRatio_working_3-way'!I216)</f>
        <v>4.3785881391057275</v>
      </c>
      <c r="M217" s="46">
        <f>IF(OR($A217="",$B217="",$C217=""),"",'OddsRatio_working_3-way'!J216)</f>
        <v>6.8663588267430642</v>
      </c>
      <c r="N217" s="47">
        <f t="shared" si="42"/>
        <v>61.754451865851223</v>
      </c>
      <c r="O217" s="48">
        <f t="shared" si="43"/>
        <v>23.289391822887932</v>
      </c>
      <c r="P217" s="48">
        <f t="shared" si="44"/>
        <v>14.956156311260843</v>
      </c>
      <c r="Q217" t="s">
        <v>458</v>
      </c>
      <c r="R217" t="s">
        <v>284</v>
      </c>
      <c r="S217" t="s">
        <v>527</v>
      </c>
      <c r="T217" s="50">
        <v>100</v>
      </c>
      <c r="U217" s="50">
        <f t="shared" si="45"/>
        <v>35.483870967741936</v>
      </c>
      <c r="V217" s="50">
        <f t="shared" si="46"/>
        <v>75.669099756691011</v>
      </c>
      <c r="W217" s="50">
        <f t="shared" si="47"/>
        <v>84.375</v>
      </c>
      <c r="X217" s="50">
        <f t="shared" si="48"/>
        <v>39.955900243309003</v>
      </c>
      <c r="Y217" s="50">
        <f t="shared" si="49"/>
        <v>80.141129032258064</v>
      </c>
      <c r="Z217" s="50">
        <f t="shared" si="50"/>
        <v>88.847029275567067</v>
      </c>
      <c r="AA217" s="50">
        <f t="shared" si="51"/>
        <v>-4.472029275567067</v>
      </c>
      <c r="AB217" s="50">
        <f t="shared" si="52"/>
        <v>-4.4720292755670528</v>
      </c>
      <c r="AC217" s="50">
        <f t="shared" si="53"/>
        <v>-4.472029275567067</v>
      </c>
      <c r="AF217">
        <v>1.93</v>
      </c>
      <c r="AG217">
        <v>1.93</v>
      </c>
      <c r="AH217" s="66"/>
      <c r="AJ217" t="s">
        <v>444</v>
      </c>
    </row>
    <row r="218" spans="1:36" ht="15" x14ac:dyDescent="0.25">
      <c r="A218">
        <v>1.65</v>
      </c>
      <c r="B218">
        <v>3.73</v>
      </c>
      <c r="C218">
        <v>5.92</v>
      </c>
      <c r="D218" s="43">
        <f t="shared" si="54"/>
        <v>4.3076039724833315E-2</v>
      </c>
      <c r="E218" s="44">
        <f>IF(OR($A218="",$B218="",$C218=""),"",A218*'MPTO_working_3-way'!$I217)</f>
        <v>1.7210754655459748</v>
      </c>
      <c r="F218" s="45">
        <f>IF(OR($A218="",$B218="",$C218=""),"",B218*'MPTO_working_3-way'!$I217)</f>
        <v>3.8906736281736283</v>
      </c>
      <c r="G218" s="46">
        <f>IF(OR($A218="",$B218="",$C218=""),"",C218*'MPTO_working_3-way'!$I217)</f>
        <v>6.1750101551710133</v>
      </c>
      <c r="H218" s="44">
        <f>IF(OR($A218="",$B218="",$C218=""),"",'MPTO_working_3-way'!E217)</f>
        <v>1.690040129669206</v>
      </c>
      <c r="I218" s="45">
        <f>IF(OR($A218="",$B218="",$C218=""),"",'MPTO_working_3-way'!F217)</f>
        <v>3.9410756406992871</v>
      </c>
      <c r="J218" s="46">
        <f>IF(OR($A218="",$B218="",$C218=""),"",'MPTO_working_3-way'!G217)</f>
        <v>6.4699692909452091</v>
      </c>
      <c r="K218" s="44">
        <f>IF(OR($A218="",$B218="",$C218=""),"",'OddsRatio_working_3-way'!H217)</f>
        <v>1.7010057981264421</v>
      </c>
      <c r="L218" s="45">
        <f>IF(OR($A218="",$B218="",$C218=""),"",'OddsRatio_working_3-way'!I217)</f>
        <v>3.9442243521310578</v>
      </c>
      <c r="M218" s="46">
        <f>IF(OR($A218="",$B218="",$C218=""),"",'OddsRatio_working_3-way'!J217)</f>
        <v>6.3060746565878416</v>
      </c>
      <c r="N218" s="47">
        <f t="shared" si="42"/>
        <v>58.103204654234673</v>
      </c>
      <c r="O218" s="48">
        <f t="shared" si="43"/>
        <v>25.702489994500592</v>
      </c>
      <c r="P218" s="48">
        <f t="shared" si="44"/>
        <v>16.194305351264731</v>
      </c>
      <c r="Q218" t="s">
        <v>451</v>
      </c>
      <c r="R218" t="s">
        <v>294</v>
      </c>
      <c r="S218" t="s">
        <v>527</v>
      </c>
      <c r="T218" s="50">
        <v>100</v>
      </c>
      <c r="U218" s="50">
        <f t="shared" si="45"/>
        <v>39.393939393939398</v>
      </c>
      <c r="V218" s="50">
        <f t="shared" si="46"/>
        <v>73.190348525469176</v>
      </c>
      <c r="W218" s="50">
        <f t="shared" si="47"/>
        <v>83.108108108108112</v>
      </c>
      <c r="X218" s="50">
        <f t="shared" si="48"/>
        <v>43.701543366422726</v>
      </c>
      <c r="Y218" s="50">
        <f t="shared" si="49"/>
        <v>77.497952497952511</v>
      </c>
      <c r="Z218" s="50">
        <f t="shared" si="50"/>
        <v>87.415712080591447</v>
      </c>
      <c r="AA218" s="50">
        <f t="shared" si="51"/>
        <v>-4.3076039724833279</v>
      </c>
      <c r="AB218" s="50">
        <f t="shared" si="52"/>
        <v>-4.307603972483335</v>
      </c>
      <c r="AC218" s="50">
        <f t="shared" si="53"/>
        <v>-4.307603972483335</v>
      </c>
      <c r="AF218">
        <v>2.35</v>
      </c>
      <c r="AG218">
        <v>1.62</v>
      </c>
      <c r="AH218" s="66"/>
      <c r="AJ218" t="s">
        <v>444</v>
      </c>
    </row>
    <row r="219" spans="1:36" ht="15" x14ac:dyDescent="0.25">
      <c r="A219">
        <v>2.76</v>
      </c>
      <c r="B219">
        <v>3.23</v>
      </c>
      <c r="C219">
        <v>2.72</v>
      </c>
      <c r="D219" s="43">
        <f t="shared" si="54"/>
        <v>3.9563422623053901E-2</v>
      </c>
      <c r="E219" s="44">
        <f>IF(OR($A219="",$B219="",$C219=""),"",A219*'MPTO_working_3-way'!$I218)</f>
        <v>2.8691950464396285</v>
      </c>
      <c r="F219" s="45">
        <f>IF(OR($A219="",$B219="",$C219=""),"",B219*'MPTO_working_3-way'!$I218)</f>
        <v>3.3577898550724643</v>
      </c>
      <c r="G219" s="46">
        <f>IF(OR($A219="",$B219="",$C219=""),"",C219*'MPTO_working_3-way'!$I218)</f>
        <v>2.8276125095347067</v>
      </c>
      <c r="H219" s="44">
        <f>IF(OR($A219="",$B219="",$C219=""),"",'MPTO_working_3-way'!E218)</f>
        <v>2.8642541205701861</v>
      </c>
      <c r="I219" s="45">
        <f>IF(OR($A219="",$B219="",$C219=""),"",'MPTO_working_3-way'!F218)</f>
        <v>3.3737085766906771</v>
      </c>
      <c r="J219" s="46">
        <f>IF(OR($A219="",$B219="",$C219=""),"",'MPTO_working_3-way'!G218)</f>
        <v>2.8211987594674994</v>
      </c>
      <c r="K219" s="44">
        <f>IF(OR($A219="",$B219="",$C219=""),"",'OddsRatio_working_3-way'!H218)</f>
        <v>2.866885451361235</v>
      </c>
      <c r="L219" s="45">
        <f>IF(OR($A219="",$B219="",$C219=""),"",'OddsRatio_working_3-way'!I218)</f>
        <v>3.3654287253042918</v>
      </c>
      <c r="M219" s="46">
        <f>IF(OR($A219="",$B219="",$C219=""),"",'OddsRatio_working_3-way'!J218)</f>
        <v>2.8244562365575718</v>
      </c>
      <c r="N219" s="47">
        <f t="shared" si="42"/>
        <v>34.852980847046126</v>
      </c>
      <c r="O219" s="48">
        <f t="shared" si="43"/>
        <v>29.781494469921764</v>
      </c>
      <c r="P219" s="48">
        <f t="shared" si="44"/>
        <v>35.365524683032099</v>
      </c>
      <c r="Q219" t="s">
        <v>43</v>
      </c>
      <c r="R219" t="s">
        <v>295</v>
      </c>
      <c r="S219" t="s">
        <v>527</v>
      </c>
      <c r="T219" s="50">
        <v>100</v>
      </c>
      <c r="U219" s="50">
        <f t="shared" si="45"/>
        <v>63.768115942028999</v>
      </c>
      <c r="V219" s="50">
        <f t="shared" si="46"/>
        <v>69.040247678018574</v>
      </c>
      <c r="W219" s="50">
        <f t="shared" si="47"/>
        <v>63.235294117647051</v>
      </c>
      <c r="X219" s="50">
        <f t="shared" si="48"/>
        <v>67.724458204334368</v>
      </c>
      <c r="Y219" s="50">
        <f t="shared" si="49"/>
        <v>72.996589940323958</v>
      </c>
      <c r="Z219" s="50">
        <f t="shared" si="50"/>
        <v>67.191636379952442</v>
      </c>
      <c r="AA219" s="50">
        <f t="shared" si="51"/>
        <v>-3.9563422623053697</v>
      </c>
      <c r="AB219" s="50">
        <f t="shared" si="52"/>
        <v>-3.9563422623053839</v>
      </c>
      <c r="AC219" s="50">
        <f t="shared" si="53"/>
        <v>-3.956342262305391</v>
      </c>
      <c r="AF219">
        <v>2.13</v>
      </c>
      <c r="AG219">
        <v>1.75</v>
      </c>
      <c r="AH219" s="66"/>
      <c r="AJ219" t="s">
        <v>444</v>
      </c>
    </row>
    <row r="220" spans="1:36" ht="15" x14ac:dyDescent="0.25">
      <c r="A220">
        <v>2.7</v>
      </c>
      <c r="B220">
        <v>3.52</v>
      </c>
      <c r="C220">
        <v>2.6</v>
      </c>
      <c r="D220" s="43">
        <f t="shared" si="54"/>
        <v>3.9076664076663992E-2</v>
      </c>
      <c r="E220" s="44">
        <f>IF(OR($A220="",$B220="",$C220=""),"",A220*'MPTO_working_3-way'!$I219)</f>
        <v>2.8055069930069929</v>
      </c>
      <c r="F220" s="45">
        <f>IF(OR($A220="",$B220="",$C220=""),"",B220*'MPTO_working_3-way'!$I219)</f>
        <v>3.6575498575498573</v>
      </c>
      <c r="G220" s="46">
        <f>IF(OR($A220="",$B220="",$C220=""),"",C220*'MPTO_working_3-way'!$I219)</f>
        <v>2.7015993265993266</v>
      </c>
      <c r="H220" s="44">
        <f>IF(OR($A220="",$B220="",$C220=""),"",'MPTO_working_3-way'!E219)</f>
        <v>2.7984175399389968</v>
      </c>
      <c r="I220" s="45">
        <f>IF(OR($A220="",$B220="",$C220=""),"",'MPTO_working_3-way'!F219)</f>
        <v>3.6891472250975395</v>
      </c>
      <c r="J220" s="46">
        <f>IF(OR($A220="",$B220="",$C220=""),"",'MPTO_working_3-way'!G219)</f>
        <v>2.6911393140301456</v>
      </c>
      <c r="K220" s="44">
        <f>IF(OR($A220="",$B220="",$C220=""),"",'OddsRatio_working_3-way'!H219)</f>
        <v>2.8025407135173008</v>
      </c>
      <c r="L220" s="45">
        <f>IF(OR($A220="",$B220="",$C220=""),"",'OddsRatio_working_3-way'!I219)</f>
        <v>3.6720015282727045</v>
      </c>
      <c r="M220" s="46">
        <f>IF(OR($A220="",$B220="",$C220=""),"",'OddsRatio_working_3-way'!J219)</f>
        <v>2.6965089068398131</v>
      </c>
      <c r="N220" s="47">
        <f t="shared" si="42"/>
        <v>35.6441813366568</v>
      </c>
      <c r="O220" s="48">
        <f t="shared" si="43"/>
        <v>27.340707275276525</v>
      </c>
      <c r="P220" s="48">
        <f t="shared" si="44"/>
        <v>37.015111388066678</v>
      </c>
      <c r="Q220" t="s">
        <v>467</v>
      </c>
      <c r="R220" t="s">
        <v>285</v>
      </c>
      <c r="S220" t="s">
        <v>527</v>
      </c>
      <c r="T220" s="50">
        <v>100</v>
      </c>
      <c r="U220" s="50">
        <f t="shared" si="45"/>
        <v>62.962962962962962</v>
      </c>
      <c r="V220" s="50">
        <f t="shared" si="46"/>
        <v>71.590909090909093</v>
      </c>
      <c r="W220" s="50">
        <f t="shared" si="47"/>
        <v>61.538461538461533</v>
      </c>
      <c r="X220" s="50">
        <f t="shared" si="48"/>
        <v>66.870629370629374</v>
      </c>
      <c r="Y220" s="50">
        <f t="shared" si="49"/>
        <v>75.498575498575491</v>
      </c>
      <c r="Z220" s="50">
        <f t="shared" si="50"/>
        <v>65.446127946127945</v>
      </c>
      <c r="AA220" s="50">
        <f t="shared" si="51"/>
        <v>-3.9076664076664116</v>
      </c>
      <c r="AB220" s="50">
        <f t="shared" si="52"/>
        <v>-3.9076664076663974</v>
      </c>
      <c r="AC220" s="50">
        <f t="shared" si="53"/>
        <v>-3.9076664076664116</v>
      </c>
      <c r="AF220">
        <v>2.15</v>
      </c>
      <c r="AG220">
        <v>1.73</v>
      </c>
      <c r="AH220" s="66"/>
      <c r="AJ220" t="s">
        <v>444</v>
      </c>
    </row>
    <row r="221" spans="1:36" ht="15" x14ac:dyDescent="0.25">
      <c r="A221">
        <v>2.9</v>
      </c>
      <c r="B221">
        <v>3.25</v>
      </c>
      <c r="C221">
        <v>2.59</v>
      </c>
      <c r="D221" s="43">
        <f t="shared" si="54"/>
        <v>3.8620279999590501E-2</v>
      </c>
      <c r="E221" s="44">
        <f>IF(OR($A221="",$B221="",$C221=""),"",A221*'MPTO_working_3-way'!$I220)</f>
        <v>3.0119988119988124</v>
      </c>
      <c r="F221" s="45">
        <f>IF(OR($A221="",$B221="",$C221=""),"",B221*'MPTO_working_3-way'!$I220)</f>
        <v>3.3755159099986694</v>
      </c>
      <c r="G221" s="46">
        <f>IF(OR($A221="",$B221="",$C221=""),"",C221*'MPTO_working_3-way'!$I220)</f>
        <v>2.690026525198939</v>
      </c>
      <c r="H221" s="44">
        <f>IF(OR($A221="",$B221="",$C221=""),"",'MPTO_working_3-way'!E220)</f>
        <v>3.0124641347607444</v>
      </c>
      <c r="I221" s="45">
        <f>IF(OR($A221="",$B221="",$C221=""),"",'MPTO_working_3-way'!F220)</f>
        <v>3.3919130162920772</v>
      </c>
      <c r="J221" s="46">
        <f>IF(OR($A221="",$B221="",$C221=""),"",'MPTO_working_3-way'!G220)</f>
        <v>2.6793348516861948</v>
      </c>
      <c r="K221" s="44">
        <f>IF(OR($A221="",$B221="",$C221=""),"",'OddsRatio_working_3-way'!H220)</f>
        <v>3.0127560534658651</v>
      </c>
      <c r="L221" s="45">
        <f>IF(OR($A221="",$B221="",$C221=""),"",'OddsRatio_working_3-way'!I220)</f>
        <v>3.3835269054201031</v>
      </c>
      <c r="M221" s="46">
        <f>IF(OR($A221="",$B221="",$C221=""),"",'OddsRatio_working_3-way'!J220)</f>
        <v>2.6843590131635393</v>
      </c>
      <c r="N221" s="47">
        <f t="shared" si="42"/>
        <v>33.200544303547829</v>
      </c>
      <c r="O221" s="48">
        <f t="shared" si="43"/>
        <v>29.625101070858062</v>
      </c>
      <c r="P221" s="48">
        <f t="shared" si="44"/>
        <v>37.174354625594098</v>
      </c>
      <c r="Q221" t="s">
        <v>289</v>
      </c>
      <c r="R221" t="s">
        <v>291</v>
      </c>
      <c r="S221" t="s">
        <v>527</v>
      </c>
      <c r="T221" s="50">
        <v>100</v>
      </c>
      <c r="U221" s="50">
        <f t="shared" si="45"/>
        <v>65.517241379310349</v>
      </c>
      <c r="V221" s="50">
        <f t="shared" si="46"/>
        <v>69.230769230769241</v>
      </c>
      <c r="W221" s="50">
        <f t="shared" si="47"/>
        <v>61.389961389961393</v>
      </c>
      <c r="X221" s="50">
        <f t="shared" si="48"/>
        <v>69.379269379269388</v>
      </c>
      <c r="Y221" s="50">
        <f t="shared" si="49"/>
        <v>73.092797230728266</v>
      </c>
      <c r="Z221" s="50">
        <f t="shared" si="50"/>
        <v>65.251989389920425</v>
      </c>
      <c r="AA221" s="50">
        <f t="shared" si="51"/>
        <v>-3.8620279999590394</v>
      </c>
      <c r="AB221" s="50">
        <f t="shared" si="52"/>
        <v>-3.8620279999590252</v>
      </c>
      <c r="AC221" s="50">
        <f t="shared" si="53"/>
        <v>-3.8620279999590323</v>
      </c>
      <c r="AF221">
        <v>2.27</v>
      </c>
      <c r="AG221">
        <v>1.66</v>
      </c>
      <c r="AH221" s="66"/>
      <c r="AJ221" t="s">
        <v>444</v>
      </c>
    </row>
    <row r="222" spans="1:36" ht="15" x14ac:dyDescent="0.25">
      <c r="A222">
        <v>2</v>
      </c>
      <c r="B222">
        <v>3.44</v>
      </c>
      <c r="C222">
        <v>3.99</v>
      </c>
      <c r="D222" s="43">
        <f t="shared" si="54"/>
        <v>4.132424083464481E-2</v>
      </c>
      <c r="E222" s="44">
        <f>IF(OR($A222="",$B222="",$C222=""),"",A222*'MPTO_working_3-way'!$I221)</f>
        <v>2.0826484816692896</v>
      </c>
      <c r="F222" s="45">
        <f>IF(OR($A222="",$B222="",$C222=""),"",B222*'MPTO_working_3-way'!$I221)</f>
        <v>3.5821553884711781</v>
      </c>
      <c r="G222" s="46">
        <f>IF(OR($A222="",$B222="",$C222=""),"",C222*'MPTO_working_3-way'!$I221)</f>
        <v>4.1548837209302327</v>
      </c>
      <c r="H222" s="44">
        <f>IF(OR($A222="",$B222="",$C222=""),"",'MPTO_working_3-way'!E221)</f>
        <v>2.0566599404631094</v>
      </c>
      <c r="I222" s="45">
        <f>IF(OR($A222="",$B222="",$C222=""),"",'MPTO_working_3-way'!F221)</f>
        <v>3.6111130599501879</v>
      </c>
      <c r="J222" s="46">
        <f>IF(OR($A222="",$B222="",$C222=""),"",'MPTO_working_3-way'!G221)</f>
        <v>4.2220490525797727</v>
      </c>
      <c r="K222" s="44">
        <f>IF(OR($A222="",$B222="",$C222=""),"",'OddsRatio_working_3-way'!H221)</f>
        <v>2.0669107589605469</v>
      </c>
      <c r="L222" s="45">
        <f>IF(OR($A222="",$B222="",$C222=""),"",'OddsRatio_working_3-way'!I221)</f>
        <v>3.6032622518637343</v>
      </c>
      <c r="M222" s="46">
        <f>IF(OR($A222="",$B222="",$C222=""),"",'OddsRatio_working_3-way'!J221)</f>
        <v>4.1900631692920349</v>
      </c>
      <c r="N222" s="47">
        <f t="shared" si="42"/>
        <v>48.015784171051159</v>
      </c>
      <c r="O222" s="48">
        <f t="shared" si="43"/>
        <v>27.916153587820443</v>
      </c>
      <c r="P222" s="48">
        <f t="shared" si="44"/>
        <v>24.068062241128398</v>
      </c>
      <c r="Q222" t="s">
        <v>281</v>
      </c>
      <c r="R222" t="s">
        <v>290</v>
      </c>
      <c r="S222" t="s">
        <v>527</v>
      </c>
      <c r="T222" s="50">
        <v>100</v>
      </c>
      <c r="U222" s="50">
        <f t="shared" si="45"/>
        <v>50</v>
      </c>
      <c r="V222" s="50">
        <f t="shared" si="46"/>
        <v>70.930232558139537</v>
      </c>
      <c r="W222" s="50">
        <f t="shared" si="47"/>
        <v>74.937343358395992</v>
      </c>
      <c r="X222" s="50">
        <f t="shared" si="48"/>
        <v>54.132424083464478</v>
      </c>
      <c r="Y222" s="50">
        <f t="shared" si="49"/>
        <v>75.062656641604008</v>
      </c>
      <c r="Z222" s="50">
        <f t="shared" si="50"/>
        <v>79.069767441860478</v>
      </c>
      <c r="AA222" s="50">
        <f t="shared" si="51"/>
        <v>-4.1324240834644783</v>
      </c>
      <c r="AB222" s="50">
        <f t="shared" si="52"/>
        <v>-4.1324240834644712</v>
      </c>
      <c r="AC222" s="50">
        <f t="shared" si="53"/>
        <v>-4.1324240834644854</v>
      </c>
      <c r="AF222">
        <v>2.2799999999999998</v>
      </c>
      <c r="AG222">
        <v>1.65</v>
      </c>
      <c r="AH222" s="66"/>
      <c r="AJ222" t="s">
        <v>444</v>
      </c>
    </row>
    <row r="223" spans="1:36" ht="15" x14ac:dyDescent="0.25">
      <c r="A223">
        <v>2.71</v>
      </c>
      <c r="B223">
        <v>3.04</v>
      </c>
      <c r="C223">
        <v>2.94</v>
      </c>
      <c r="D223" s="43">
        <f t="shared" si="54"/>
        <v>3.8087112879721774E-2</v>
      </c>
      <c r="E223" s="44">
        <f>IF(OR($A223="",$B223="",$C223=""),"",A223*'MPTO_working_3-way'!$I222)</f>
        <v>2.8132160759040459</v>
      </c>
      <c r="F223" s="45">
        <f>IF(OR($A223="",$B223="",$C223=""),"",B223*'MPTO_working_3-way'!$I222)</f>
        <v>3.1557848231543542</v>
      </c>
      <c r="G223" s="46">
        <f>IF(OR($A223="",$B223="",$C223=""),"",C223*'MPTO_working_3-way'!$I222)</f>
        <v>3.0519761118663822</v>
      </c>
      <c r="H223" s="44">
        <f>IF(OR($A223="",$B223="",$C223=""),"",'MPTO_working_3-way'!E222)</f>
        <v>2.8065607283902816</v>
      </c>
      <c r="I223" s="45">
        <f>IF(OR($A223="",$B223="",$C223=""),"",'MPTO_working_3-way'!F222)</f>
        <v>3.1620386971176648</v>
      </c>
      <c r="J223" s="46">
        <f>IF(OR($A223="",$B223="",$C223=""),"",'MPTO_working_3-way'!G222)</f>
        <v>3.0539913593650763</v>
      </c>
      <c r="K223" s="44">
        <f>IF(OR($A223="",$B223="",$C223=""),"",'OddsRatio_working_3-way'!H222)</f>
        <v>2.8097179754795327</v>
      </c>
      <c r="L223" s="45">
        <f>IF(OR($A223="",$B223="",$C223=""),"",'OddsRatio_working_3-way'!I222)</f>
        <v>3.1589617953089162</v>
      </c>
      <c r="M223" s="46">
        <f>IF(OR($A223="",$B223="",$C223=""),"",'OddsRatio_working_3-way'!J222)</f>
        <v>3.0531303347545573</v>
      </c>
      <c r="N223" s="47">
        <f t="shared" si="42"/>
        <v>35.546505245909465</v>
      </c>
      <c r="O223" s="48">
        <f t="shared" si="43"/>
        <v>31.687838558031135</v>
      </c>
      <c r="P223" s="48">
        <f t="shared" si="44"/>
        <v>32.765656196059403</v>
      </c>
      <c r="Q223" t="s">
        <v>286</v>
      </c>
      <c r="R223" t="s">
        <v>282</v>
      </c>
      <c r="S223" t="s">
        <v>527</v>
      </c>
      <c r="T223" s="50">
        <v>100</v>
      </c>
      <c r="U223" s="50">
        <f t="shared" si="45"/>
        <v>63.099630996309962</v>
      </c>
      <c r="V223" s="50">
        <f t="shared" si="46"/>
        <v>67.10526315789474</v>
      </c>
      <c r="W223" s="50">
        <f t="shared" si="47"/>
        <v>65.986394557823132</v>
      </c>
      <c r="X223" s="50">
        <f t="shared" si="48"/>
        <v>66.908342284282128</v>
      </c>
      <c r="Y223" s="50">
        <f t="shared" si="49"/>
        <v>70.913974445866913</v>
      </c>
      <c r="Z223" s="50">
        <f t="shared" si="50"/>
        <v>69.795105845795305</v>
      </c>
      <c r="AA223" s="50">
        <f t="shared" si="51"/>
        <v>-3.8087112879721658</v>
      </c>
      <c r="AB223" s="50">
        <f t="shared" si="52"/>
        <v>-3.808711287972173</v>
      </c>
      <c r="AC223" s="50">
        <f t="shared" si="53"/>
        <v>-3.808711287972173</v>
      </c>
      <c r="AF223">
        <v>2.56</v>
      </c>
      <c r="AG223">
        <v>1.53</v>
      </c>
      <c r="AH223" s="66"/>
      <c r="AJ223" t="s">
        <v>444</v>
      </c>
    </row>
    <row r="224" spans="1:36" ht="15" x14ac:dyDescent="0.25">
      <c r="A224">
        <v>3.37</v>
      </c>
      <c r="B224">
        <v>3.36</v>
      </c>
      <c r="C224">
        <v>2.25</v>
      </c>
      <c r="D224" s="43">
        <f t="shared" si="54"/>
        <v>3.8799397108002509E-2</v>
      </c>
      <c r="E224" s="44">
        <f>IF(OR($A224="",$B224="",$C224=""),"",A224*'MPTO_working_3-way'!$I223)</f>
        <v>3.5007539682539686</v>
      </c>
      <c r="F224" s="45">
        <f>IF(OR($A224="",$B224="",$C224=""),"",B224*'MPTO_working_3-way'!$I223)</f>
        <v>3.4903659742828883</v>
      </c>
      <c r="G224" s="46">
        <f>IF(OR($A224="",$B224="",$C224=""),"",C224*'MPTO_working_3-way'!$I223)</f>
        <v>2.3372986434930056</v>
      </c>
      <c r="H224" s="44">
        <f>IF(OR($A224="",$B224="",$C224=""),"",'MPTO_working_3-way'!E223)</f>
        <v>3.5235737500864395</v>
      </c>
      <c r="I224" s="45">
        <f>IF(OR($A224="",$B224="",$C224=""),"",'MPTO_working_3-way'!F223)</f>
        <v>3.5126430442575489</v>
      </c>
      <c r="J224" s="46">
        <f>IF(OR($A224="",$B224="",$C224=""),"",'MPTO_working_3-way'!G223)</f>
        <v>2.3174363499094937</v>
      </c>
      <c r="K224" s="44">
        <f>IF(OR($A224="",$B224="",$C224=""),"",'OddsRatio_working_3-way'!H223)</f>
        <v>3.513790375129151</v>
      </c>
      <c r="L224" s="45">
        <f>IF(OR($A224="",$B224="",$C224=""),"",'OddsRatio_working_3-way'!I223)</f>
        <v>3.5031836646855687</v>
      </c>
      <c r="M224" s="46">
        <f>IF(OR($A224="",$B224="",$C224=""),"",'OddsRatio_working_3-way'!J223)</f>
        <v>2.3258388054478649</v>
      </c>
      <c r="N224" s="47">
        <f t="shared" si="42"/>
        <v>28.565275054126658</v>
      </c>
      <c r="O224" s="48">
        <f t="shared" si="43"/>
        <v>28.650290753692513</v>
      </c>
      <c r="P224" s="48">
        <f t="shared" si="44"/>
        <v>42.784434192180818</v>
      </c>
      <c r="Q224" t="s">
        <v>288</v>
      </c>
      <c r="R224" t="s">
        <v>83</v>
      </c>
      <c r="S224" t="s">
        <v>527</v>
      </c>
      <c r="T224" s="50">
        <v>100</v>
      </c>
      <c r="U224" s="50">
        <f t="shared" si="45"/>
        <v>70.326409495548958</v>
      </c>
      <c r="V224" s="50">
        <f t="shared" si="46"/>
        <v>70.238095238095241</v>
      </c>
      <c r="W224" s="50">
        <f t="shared" si="47"/>
        <v>55.55555555555555</v>
      </c>
      <c r="X224" s="50">
        <f t="shared" si="48"/>
        <v>74.206349206349216</v>
      </c>
      <c r="Y224" s="50">
        <f t="shared" si="49"/>
        <v>74.118034948895485</v>
      </c>
      <c r="Z224" s="50">
        <f t="shared" si="50"/>
        <v>59.435495266355801</v>
      </c>
      <c r="AA224" s="50">
        <f t="shared" si="51"/>
        <v>-3.879939710800258</v>
      </c>
      <c r="AB224" s="50">
        <f t="shared" si="52"/>
        <v>-3.8799397108002438</v>
      </c>
      <c r="AC224" s="50">
        <f t="shared" si="53"/>
        <v>-3.8799397108002509</v>
      </c>
      <c r="AF224">
        <v>2.21</v>
      </c>
      <c r="AG224">
        <v>1.69</v>
      </c>
      <c r="AH224" s="66"/>
      <c r="AJ224" t="s">
        <v>444</v>
      </c>
    </row>
    <row r="225" spans="1:36" ht="15" x14ac:dyDescent="0.25">
      <c r="A225">
        <v>1.66</v>
      </c>
      <c r="B225">
        <v>3.97</v>
      </c>
      <c r="C225">
        <v>5.32</v>
      </c>
      <c r="D225" s="43">
        <f t="shared" si="54"/>
        <v>4.2268732131990117E-2</v>
      </c>
      <c r="E225" s="44">
        <f>IF(OR($A225="",$B225="",$C225=""),"",A225*'MPTO_working_3-way'!$I224)</f>
        <v>1.7301660953391036</v>
      </c>
      <c r="F225" s="45">
        <f>IF(OR($A225="",$B225="",$C225=""),"",B225*'MPTO_working_3-way'!$I224)</f>
        <v>4.1378068665640013</v>
      </c>
      <c r="G225" s="46">
        <f>IF(OR($A225="",$B225="",$C225=""),"",C225*'MPTO_working_3-way'!$I224)</f>
        <v>5.5448696549421879</v>
      </c>
      <c r="H225" s="44">
        <f>IF(OR($A225="",$B225="",$C225=""),"",'MPTO_working_3-way'!E224)</f>
        <v>1.6997550584958476</v>
      </c>
      <c r="I225" s="45">
        <f>IF(OR($A225="",$B225="",$C225=""),"",'MPTO_working_3-way'!F224)</f>
        <v>4.2052216917674894</v>
      </c>
      <c r="J225" s="46">
        <f>IF(OR($A225="",$B225="",$C225=""),"",'MPTO_working_3-way'!G224)</f>
        <v>5.7510812162113121</v>
      </c>
      <c r="K225" s="44">
        <f>IF(OR($A225="",$B225="",$C225=""),"",'OddsRatio_working_3-way'!H224)</f>
        <v>1.7103126521878613</v>
      </c>
      <c r="L225" s="45">
        <f>IF(OR($A225="",$B225="",$C225=""),"",'OddsRatio_working_3-way'!I224)</f>
        <v>4.1964069348453759</v>
      </c>
      <c r="M225" s="46">
        <f>IF(OR($A225="",$B225="",$C225=""),"",'OddsRatio_working_3-way'!J224)</f>
        <v>5.6493191779569125</v>
      </c>
      <c r="N225" s="47">
        <f t="shared" si="42"/>
        <v>57.797919095392125</v>
      </c>
      <c r="O225" s="48">
        <f t="shared" si="43"/>
        <v>24.167391863564461</v>
      </c>
      <c r="P225" s="48">
        <f t="shared" si="44"/>
        <v>18.034689041043407</v>
      </c>
      <c r="Q225" t="s">
        <v>283</v>
      </c>
      <c r="R225" t="s">
        <v>287</v>
      </c>
      <c r="S225" t="s">
        <v>527</v>
      </c>
      <c r="T225" s="50">
        <v>100</v>
      </c>
      <c r="U225" s="50">
        <f t="shared" si="45"/>
        <v>39.759036144578317</v>
      </c>
      <c r="V225" s="50">
        <f t="shared" si="46"/>
        <v>74.811083123425689</v>
      </c>
      <c r="W225" s="50">
        <f t="shared" si="47"/>
        <v>81.203007518796994</v>
      </c>
      <c r="X225" s="50">
        <f t="shared" si="48"/>
        <v>43.985909357777317</v>
      </c>
      <c r="Y225" s="50">
        <f t="shared" si="49"/>
        <v>79.037956336624688</v>
      </c>
      <c r="Z225" s="50">
        <f t="shared" si="50"/>
        <v>85.429880731995993</v>
      </c>
      <c r="AA225" s="50">
        <f t="shared" si="51"/>
        <v>-4.2268732131989992</v>
      </c>
      <c r="AB225" s="50">
        <f t="shared" si="52"/>
        <v>-4.2268732131989992</v>
      </c>
      <c r="AC225" s="50">
        <f t="shared" si="53"/>
        <v>-4.2268732131989992</v>
      </c>
      <c r="AF225">
        <v>1.91</v>
      </c>
      <c r="AG225">
        <v>1.94</v>
      </c>
      <c r="AH225" s="66"/>
      <c r="AJ225" t="s">
        <v>444</v>
      </c>
    </row>
    <row r="226" spans="1:36" ht="15" x14ac:dyDescent="0.25">
      <c r="A226">
        <v>1.57</v>
      </c>
      <c r="B226">
        <v>4.2300000000000004</v>
      </c>
      <c r="C226">
        <v>5.85</v>
      </c>
      <c r="D226" s="43">
        <f t="shared" si="54"/>
        <v>4.4289465484749435E-2</v>
      </c>
      <c r="E226" s="44">
        <f>IF(OR($A226="",$B226="",$C226=""),"",A226*'MPTO_working_3-way'!$I225)</f>
        <v>1.6395344608110567</v>
      </c>
      <c r="F226" s="45">
        <f>IF(OR($A226="",$B226="",$C226=""),"",B226*'MPTO_working_3-way'!$I225)</f>
        <v>4.4173444390004901</v>
      </c>
      <c r="G226" s="46">
        <f>IF(OR($A226="",$B226="",$C226=""),"",C226*'MPTO_working_3-way'!$I225)</f>
        <v>6.1090933730857842</v>
      </c>
      <c r="H226" s="44">
        <f>IF(OR($A226="",$B226="",$C226=""),"",'MPTO_working_3-way'!E225)</f>
        <v>1.6072531606372593</v>
      </c>
      <c r="I226" s="45">
        <f>IF(OR($A226="",$B226="",$C226=""),"",'MPTO_working_3-way'!F225)</f>
        <v>4.5117504524764707</v>
      </c>
      <c r="J226" s="46">
        <f>IF(OR($A226="",$B226="",$C226=""),"",'MPTO_working_3-way'!G225)</f>
        <v>6.4029908307231338</v>
      </c>
      <c r="K226" s="44">
        <f>IF(OR($A226="",$B226="",$C226=""),"",'OddsRatio_working_3-way'!H225)</f>
        <v>1.6179490055177992</v>
      </c>
      <c r="L226" s="45">
        <f>IF(OR($A226="",$B226="",$C226=""),"",'OddsRatio_working_3-way'!I225)</f>
        <v>4.5017110312675275</v>
      </c>
      <c r="M226" s="46">
        <f>IF(OR($A226="",$B226="",$C226=""),"",'OddsRatio_working_3-way'!J225)</f>
        <v>6.2579871522128512</v>
      </c>
      <c r="N226" s="47">
        <f t="shared" si="42"/>
        <v>60.992923534239885</v>
      </c>
      <c r="O226" s="48">
        <f t="shared" si="43"/>
        <v>22.638035448878636</v>
      </c>
      <c r="P226" s="48">
        <f t="shared" si="44"/>
        <v>16.369041016881475</v>
      </c>
      <c r="Q226" t="s">
        <v>466</v>
      </c>
      <c r="R226" t="s">
        <v>292</v>
      </c>
      <c r="S226" t="s">
        <v>527</v>
      </c>
      <c r="T226" s="50">
        <v>100</v>
      </c>
      <c r="U226" s="50">
        <f t="shared" si="45"/>
        <v>36.30573248407643</v>
      </c>
      <c r="V226" s="50">
        <f t="shared" si="46"/>
        <v>76.359338061465735</v>
      </c>
      <c r="W226" s="50">
        <f t="shared" si="47"/>
        <v>82.90598290598291</v>
      </c>
      <c r="X226" s="50">
        <f t="shared" si="48"/>
        <v>40.734679032551369</v>
      </c>
      <c r="Y226" s="50">
        <f t="shared" si="49"/>
        <v>80.788284609940646</v>
      </c>
      <c r="Z226" s="50">
        <f t="shared" si="50"/>
        <v>87.33492945445785</v>
      </c>
      <c r="AA226" s="50">
        <f t="shared" si="51"/>
        <v>-4.42894654847494</v>
      </c>
      <c r="AB226" s="50">
        <f t="shared" si="52"/>
        <v>-4.4289465484749115</v>
      </c>
      <c r="AC226" s="50">
        <f t="shared" si="53"/>
        <v>-4.42894654847494</v>
      </c>
      <c r="AF226">
        <v>1.67</v>
      </c>
      <c r="AG226">
        <v>2.25</v>
      </c>
      <c r="AH226" s="66"/>
      <c r="AJ226" t="s">
        <v>444</v>
      </c>
    </row>
    <row r="227" spans="1:36" ht="15" x14ac:dyDescent="0.25">
      <c r="A227">
        <v>1.55</v>
      </c>
      <c r="B227">
        <v>4.09</v>
      </c>
      <c r="C227">
        <v>6.51</v>
      </c>
      <c r="D227" s="43">
        <f t="shared" si="54"/>
        <v>4.3269898857879019E-2</v>
      </c>
      <c r="E227" s="44">
        <f>IF(OR($A227="",$B227="",$C227=""),"",A227*'MPTO_working_3-way'!$I226)</f>
        <v>1.6170683432297126</v>
      </c>
      <c r="F227" s="45">
        <f>IF(OR($A227="",$B227="",$C227=""),"",B227*'MPTO_working_3-way'!$I226)</f>
        <v>4.2669738863287252</v>
      </c>
      <c r="G227" s="46">
        <f>IF(OR($A227="",$B227="",$C227=""),"",C227*'MPTO_working_3-way'!$I226)</f>
        <v>6.7916870415647921</v>
      </c>
      <c r="H227" s="44">
        <f>IF(OR($A227="",$B227="",$C227=""),"",'MPTO_working_3-way'!E226)</f>
        <v>1.5854443758572028</v>
      </c>
      <c r="I227" s="45">
        <f>IF(OR($A227="",$B227="",$C227=""),"",'MPTO_working_3-way'!F226)</f>
        <v>4.3463997518758948</v>
      </c>
      <c r="J227" s="46">
        <f>IF(OR($A227="",$B227="",$C227=""),"",'MPTO_working_3-way'!G226)</f>
        <v>7.1846032074402544</v>
      </c>
      <c r="K227" s="44">
        <f>IF(OR($A227="",$B227="",$C227=""),"",'OddsRatio_working_3-way'!H226)</f>
        <v>1.5959876613940833</v>
      </c>
      <c r="L227" s="45">
        <f>IF(OR($A227="",$B227="",$C227=""),"",'OddsRatio_working_3-way'!I226)</f>
        <v>4.3483670431049424</v>
      </c>
      <c r="M227" s="46">
        <f>IF(OR($A227="",$B227="",$C227=""),"",'OddsRatio_working_3-way'!J226)</f>
        <v>6.9707127532389102</v>
      </c>
      <c r="N227" s="47">
        <f t="shared" si="42"/>
        <v>61.840305277557775</v>
      </c>
      <c r="O227" s="48">
        <f t="shared" si="43"/>
        <v>23.43581251349989</v>
      </c>
      <c r="P227" s="48">
        <f t="shared" si="44"/>
        <v>14.72388220894233</v>
      </c>
      <c r="Q227" t="s">
        <v>280</v>
      </c>
      <c r="R227" t="s">
        <v>293</v>
      </c>
      <c r="S227" t="s">
        <v>527</v>
      </c>
      <c r="T227" s="50">
        <v>100</v>
      </c>
      <c r="U227" s="50">
        <f t="shared" si="45"/>
        <v>35.483870967741936</v>
      </c>
      <c r="V227" s="50">
        <f t="shared" si="46"/>
        <v>75.550122249388764</v>
      </c>
      <c r="W227" s="50">
        <f t="shared" si="47"/>
        <v>84.639016897081419</v>
      </c>
      <c r="X227" s="50">
        <f t="shared" si="48"/>
        <v>39.810860853529839</v>
      </c>
      <c r="Y227" s="50">
        <f t="shared" si="49"/>
        <v>79.87711213517666</v>
      </c>
      <c r="Z227" s="50">
        <f t="shared" si="50"/>
        <v>88.966006782869314</v>
      </c>
      <c r="AA227" s="50">
        <f t="shared" si="51"/>
        <v>-4.3269898857879028</v>
      </c>
      <c r="AB227" s="50">
        <f t="shared" si="52"/>
        <v>-4.3269898857878957</v>
      </c>
      <c r="AC227" s="50">
        <f t="shared" si="53"/>
        <v>-4.3269898857878957</v>
      </c>
      <c r="AF227">
        <v>1.88</v>
      </c>
      <c r="AG227">
        <v>1.97</v>
      </c>
      <c r="AH227" s="66"/>
      <c r="AJ227" t="s">
        <v>444</v>
      </c>
    </row>
    <row r="228" spans="1:36" ht="15" x14ac:dyDescent="0.25">
      <c r="A228">
        <v>2.21</v>
      </c>
      <c r="B228">
        <v>3.46</v>
      </c>
      <c r="C228">
        <v>3.35</v>
      </c>
      <c r="D228" s="43">
        <f t="shared" si="54"/>
        <v>4.0013491509835131E-2</v>
      </c>
      <c r="E228" s="44">
        <f>IF(OR($A228="",$B228="",$C228=""),"",A228*'MPTO_working_3-way'!$I227)</f>
        <v>2.2984298162367356</v>
      </c>
      <c r="F228" s="45">
        <f>IF(OR($A228="",$B228="",$C228=""),"",B228*'MPTO_working_3-way'!$I227)</f>
        <v>3.5984466806240296</v>
      </c>
      <c r="G228" s="46">
        <f>IF(OR($A228="",$B228="",$C228=""),"",C228*'MPTO_working_3-way'!$I227)</f>
        <v>3.4840451965579478</v>
      </c>
      <c r="H228" s="44">
        <f>IF(OR($A228="",$B228="",$C228=""),"",'MPTO_working_3-way'!E227)</f>
        <v>2.2771218214051734</v>
      </c>
      <c r="I228" s="45">
        <f>IF(OR($A228="",$B228="",$C228=""),"",'MPTO_working_3-way'!F227)</f>
        <v>3.6274005204500628</v>
      </c>
      <c r="J228" s="46">
        <f>IF(OR($A228="",$B228="",$C228=""),"",'MPTO_working_3-way'!G227)</f>
        <v>3.5066847488068578</v>
      </c>
      <c r="K228" s="44">
        <f>IF(OR($A228="",$B228="",$C228=""),"",'OddsRatio_working_3-way'!H227)</f>
        <v>2.2860353506634792</v>
      </c>
      <c r="L228" s="45">
        <f>IF(OR($A228="",$B228="",$C228=""),"",'OddsRatio_working_3-way'!I227)</f>
        <v>3.6145842666381478</v>
      </c>
      <c r="M228" s="46">
        <f>IF(OR($A228="",$B228="",$C228=""),"",'OddsRatio_working_3-way'!J227)</f>
        <v>3.4976719620323782</v>
      </c>
      <c r="N228" s="47">
        <f t="shared" si="42"/>
        <v>43.507963259775309</v>
      </c>
      <c r="O228" s="48">
        <f t="shared" si="43"/>
        <v>27.789768440492317</v>
      </c>
      <c r="P228" s="48">
        <f t="shared" si="44"/>
        <v>28.702268299732363</v>
      </c>
      <c r="Q228" t="s">
        <v>84</v>
      </c>
      <c r="R228" t="s">
        <v>455</v>
      </c>
      <c r="S228" t="s">
        <v>527</v>
      </c>
      <c r="T228" s="50">
        <v>100</v>
      </c>
      <c r="U228" s="50">
        <f t="shared" si="45"/>
        <v>54.751131221719454</v>
      </c>
      <c r="V228" s="50">
        <f t="shared" si="46"/>
        <v>71.098265895953759</v>
      </c>
      <c r="W228" s="50">
        <f t="shared" si="47"/>
        <v>70.149253731343279</v>
      </c>
      <c r="X228" s="50">
        <f t="shared" si="48"/>
        <v>58.752480372702955</v>
      </c>
      <c r="Y228" s="50">
        <f t="shared" si="49"/>
        <v>75.099615046937245</v>
      </c>
      <c r="Z228" s="50">
        <f t="shared" si="50"/>
        <v>74.150602882326794</v>
      </c>
      <c r="AA228" s="50">
        <f t="shared" si="51"/>
        <v>-4.0013491509835006</v>
      </c>
      <c r="AB228" s="50">
        <f t="shared" si="52"/>
        <v>-4.0013491509834864</v>
      </c>
      <c r="AC228" s="50">
        <f t="shared" si="53"/>
        <v>-4.0013491509835148</v>
      </c>
      <c r="AF228">
        <v>2.12</v>
      </c>
      <c r="AG228">
        <v>1.75</v>
      </c>
      <c r="AH228" s="66"/>
      <c r="AJ228" t="s">
        <v>444</v>
      </c>
    </row>
    <row r="229" spans="1:36" ht="15" x14ac:dyDescent="0.25">
      <c r="A229">
        <v>2.0099999999999998</v>
      </c>
      <c r="B229">
        <v>3.41</v>
      </c>
      <c r="C229">
        <v>4.01</v>
      </c>
      <c r="D229" s="43">
        <f t="shared" si="54"/>
        <v>4.014412837924608E-2</v>
      </c>
      <c r="E229" s="44">
        <f>IF(OR($A229="",$B229="",$C229=""),"",A229*'MPTO_working_3-way'!$I228)</f>
        <v>2.0906896980422842</v>
      </c>
      <c r="F229" s="45">
        <f>IF(OR($A229="",$B229="",$C229=""),"",B229*'MPTO_working_3-way'!$I228)</f>
        <v>3.5468914777732294</v>
      </c>
      <c r="G229" s="46">
        <f>IF(OR($A229="",$B229="",$C229=""),"",C229*'MPTO_working_3-way'!$I228)</f>
        <v>4.1709779548007768</v>
      </c>
      <c r="H229" s="44">
        <f>IF(OR($A229="",$B229="",$C229=""),"",'MPTO_working_3-way'!E228)</f>
        <v>2.0655563733516877</v>
      </c>
      <c r="I229" s="45">
        <f>IF(OR($A229="",$B229="",$C229=""),"",'MPTO_working_3-way'!F228)</f>
        <v>3.5730395549392799</v>
      </c>
      <c r="J229" s="46">
        <f>IF(OR($A229="",$B229="",$C229=""),"",'MPTO_working_3-way'!G228)</f>
        <v>4.2373746341077867</v>
      </c>
      <c r="K229" s="44">
        <f>IF(OR($A229="",$B229="",$C229=""),"",'OddsRatio_working_3-way'!H228)</f>
        <v>2.0755264209262081</v>
      </c>
      <c r="L229" s="45">
        <f>IF(OR($A229="",$B229="",$C229=""),"",'OddsRatio_working_3-way'!I228)</f>
        <v>3.5663551232001605</v>
      </c>
      <c r="M229" s="46">
        <f>IF(OR($A229="",$B229="",$C229=""),"",'OddsRatio_working_3-way'!J228)</f>
        <v>4.2052817098889959</v>
      </c>
      <c r="N229" s="47">
        <f t="shared" si="42"/>
        <v>47.831105732065218</v>
      </c>
      <c r="O229" s="48">
        <f t="shared" si="43"/>
        <v>28.193701619193863</v>
      </c>
      <c r="P229" s="48">
        <f t="shared" si="44"/>
        <v>23.975192648740915</v>
      </c>
      <c r="Q229" t="s">
        <v>298</v>
      </c>
      <c r="R229" t="s">
        <v>301</v>
      </c>
      <c r="S229" t="s">
        <v>527</v>
      </c>
      <c r="T229" s="50">
        <v>100</v>
      </c>
      <c r="U229" s="50">
        <f t="shared" si="45"/>
        <v>50.248756218905463</v>
      </c>
      <c r="V229" s="50">
        <f t="shared" si="46"/>
        <v>70.674486803519059</v>
      </c>
      <c r="W229" s="50">
        <f t="shared" si="47"/>
        <v>75.062344139650875</v>
      </c>
      <c r="X229" s="50">
        <f t="shared" si="48"/>
        <v>54.263169056830066</v>
      </c>
      <c r="Y229" s="50">
        <f t="shared" si="49"/>
        <v>74.688899641443669</v>
      </c>
      <c r="Z229" s="50">
        <f t="shared" si="50"/>
        <v>79.076756977575471</v>
      </c>
      <c r="AA229" s="50">
        <f t="shared" si="51"/>
        <v>-4.0144128379246027</v>
      </c>
      <c r="AB229" s="50">
        <f t="shared" si="52"/>
        <v>-4.0144128379246098</v>
      </c>
      <c r="AC229" s="50">
        <f t="shared" si="53"/>
        <v>-4.0144128379245956</v>
      </c>
      <c r="AF229">
        <v>2.52</v>
      </c>
      <c r="AG229">
        <v>1.55</v>
      </c>
      <c r="AH229" s="66"/>
      <c r="AJ229" t="s">
        <v>439</v>
      </c>
    </row>
    <row r="230" spans="1:36" ht="15" x14ac:dyDescent="0.25">
      <c r="A230">
        <v>2.14</v>
      </c>
      <c r="B230">
        <v>3.56</v>
      </c>
      <c r="C230">
        <v>3.43</v>
      </c>
      <c r="D230" s="43">
        <f t="shared" si="54"/>
        <v>3.9733785535035704E-2</v>
      </c>
      <c r="E230" s="44">
        <f>IF(OR($A230="",$B230="",$C230=""),"",A230*'MPTO_working_3-way'!$I229)</f>
        <v>2.2250303010449763</v>
      </c>
      <c r="F230" s="45">
        <f>IF(OR($A230="",$B230="",$C230=""),"",B230*'MPTO_working_3-way'!$I229)</f>
        <v>3.7014522765047273</v>
      </c>
      <c r="G230" s="46">
        <f>IF(OR($A230="",$B230="",$C230=""),"",C230*'MPTO_working_3-way'!$I229)</f>
        <v>3.5662868843851725</v>
      </c>
      <c r="H230" s="44">
        <f>IF(OR($A230="",$B230="",$C230=""),"",'MPTO_working_3-way'!E229)</f>
        <v>2.2024242661258127</v>
      </c>
      <c r="I230" s="45">
        <f>IF(OR($A230="",$B230="",$C230=""),"",'MPTO_working_3-way'!F229)</f>
        <v>3.7361629166509389</v>
      </c>
      <c r="J230" s="46">
        <f>IF(OR($A230="",$B230="",$C230=""),"",'MPTO_working_3-way'!G229)</f>
        <v>3.5932370263949358</v>
      </c>
      <c r="K230" s="44">
        <f>IF(OR($A230="",$B230="",$C230=""),"",'OddsRatio_working_3-way'!H229)</f>
        <v>2.2116882336950798</v>
      </c>
      <c r="L230" s="45">
        <f>IF(OR($A230="",$B230="",$C230=""),"",'OddsRatio_working_3-way'!I229)</f>
        <v>3.7209841037363192</v>
      </c>
      <c r="M230" s="46">
        <f>IF(OR($A230="",$B230="",$C230=""),"",'OddsRatio_working_3-way'!J229)</f>
        <v>3.5828091297184606</v>
      </c>
      <c r="N230" s="47">
        <f t="shared" si="42"/>
        <v>44.943208168012546</v>
      </c>
      <c r="O230" s="48">
        <f t="shared" si="43"/>
        <v>27.016422887513158</v>
      </c>
      <c r="P230" s="48">
        <f t="shared" si="44"/>
        <v>28.040368944474299</v>
      </c>
      <c r="Q230" t="s">
        <v>461</v>
      </c>
      <c r="R230" t="s">
        <v>460</v>
      </c>
      <c r="S230" t="s">
        <v>527</v>
      </c>
      <c r="T230" s="50">
        <v>100</v>
      </c>
      <c r="U230" s="50">
        <f t="shared" si="45"/>
        <v>53.271028037383175</v>
      </c>
      <c r="V230" s="50">
        <f t="shared" si="46"/>
        <v>71.910112359550567</v>
      </c>
      <c r="W230" s="50">
        <f t="shared" si="47"/>
        <v>70.845481049562679</v>
      </c>
      <c r="X230" s="50">
        <f t="shared" si="48"/>
        <v>57.244406590886754</v>
      </c>
      <c r="Y230" s="50">
        <f t="shared" si="49"/>
        <v>75.883490913054132</v>
      </c>
      <c r="Z230" s="50">
        <f t="shared" si="50"/>
        <v>74.818859603066272</v>
      </c>
      <c r="AA230" s="50">
        <f t="shared" si="51"/>
        <v>-3.9733785535035793</v>
      </c>
      <c r="AB230" s="50">
        <f t="shared" si="52"/>
        <v>-3.9733785535035651</v>
      </c>
      <c r="AC230" s="50">
        <f t="shared" si="53"/>
        <v>-3.9733785535035935</v>
      </c>
      <c r="AF230">
        <v>2.1800000000000002</v>
      </c>
      <c r="AG230">
        <v>1.71</v>
      </c>
      <c r="AH230" s="66"/>
      <c r="AJ230" t="s">
        <v>439</v>
      </c>
    </row>
    <row r="231" spans="1:36" ht="15" x14ac:dyDescent="0.25">
      <c r="A231">
        <v>1.57</v>
      </c>
      <c r="B231">
        <v>4.1100000000000003</v>
      </c>
      <c r="C231">
        <v>6.09</v>
      </c>
      <c r="D231" s="43">
        <f t="shared" si="54"/>
        <v>4.4455290071800269E-2</v>
      </c>
      <c r="E231" s="44">
        <f>IF(OR($A231="",$B231="",$C231=""),"",A231*'MPTO_working_3-way'!$I230)</f>
        <v>1.6397948054127265</v>
      </c>
      <c r="F231" s="45">
        <f>IF(OR($A231="",$B231="",$C231=""),"",B231*'MPTO_working_3-way'!$I230)</f>
        <v>4.2927112421950993</v>
      </c>
      <c r="G231" s="46">
        <f>IF(OR($A231="",$B231="",$C231=""),"",C231*'MPTO_working_3-way'!$I230)</f>
        <v>6.3607327165372638</v>
      </c>
      <c r="H231" s="44">
        <f>IF(OR($A231="",$B231="",$C231=""),"",'MPTO_working_3-way'!E230)</f>
        <v>1.6073959628152987</v>
      </c>
      <c r="I231" s="45">
        <f>IF(OR($A231="",$B231="",$C231=""),"",'MPTO_working_3-way'!F230)</f>
        <v>4.3765481851448405</v>
      </c>
      <c r="J231" s="46">
        <f>IF(OR($A231="",$B231="",$C231=""),"",'MPTO_working_3-way'!G230)</f>
        <v>6.6941043520003216</v>
      </c>
      <c r="K231" s="44">
        <f>IF(OR($A231="",$B231="",$C231=""),"",'OddsRatio_working_3-way'!H230)</f>
        <v>1.6182133332204049</v>
      </c>
      <c r="L231" s="45">
        <f>IF(OR($A231="",$B231="",$C231=""),"",'OddsRatio_working_3-way'!I230)</f>
        <v>4.3730587128341405</v>
      </c>
      <c r="M231" s="46">
        <f>IF(OR($A231="",$B231="",$C231=""),"",'OddsRatio_working_3-way'!J230)</f>
        <v>6.5205366071787063</v>
      </c>
      <c r="N231" s="47">
        <f t="shared" si="42"/>
        <v>60.983239896793428</v>
      </c>
      <c r="O231" s="48">
        <f t="shared" si="43"/>
        <v>23.295300885149803</v>
      </c>
      <c r="P231" s="48">
        <f t="shared" si="44"/>
        <v>15.721459218056763</v>
      </c>
      <c r="Q231" t="s">
        <v>299</v>
      </c>
      <c r="R231" t="s">
        <v>245</v>
      </c>
      <c r="S231" t="s">
        <v>527</v>
      </c>
      <c r="T231" s="50">
        <v>100</v>
      </c>
      <c r="U231" s="50">
        <f t="shared" si="45"/>
        <v>36.30573248407643</v>
      </c>
      <c r="V231" s="50">
        <f t="shared" si="46"/>
        <v>75.669099756691011</v>
      </c>
      <c r="W231" s="50">
        <f t="shared" si="47"/>
        <v>83.579638752052546</v>
      </c>
      <c r="X231" s="50">
        <f t="shared" si="48"/>
        <v>40.75126149125645</v>
      </c>
      <c r="Y231" s="50">
        <f t="shared" si="49"/>
        <v>80.114628763871025</v>
      </c>
      <c r="Z231" s="50">
        <f t="shared" si="50"/>
        <v>88.025167759232573</v>
      </c>
      <c r="AA231" s="50">
        <f t="shared" si="51"/>
        <v>-4.4455290071800206</v>
      </c>
      <c r="AB231" s="50">
        <f t="shared" si="52"/>
        <v>-4.4455290071800135</v>
      </c>
      <c r="AC231" s="50">
        <f t="shared" si="53"/>
        <v>-4.4455290071800277</v>
      </c>
      <c r="AF231">
        <v>2.02</v>
      </c>
      <c r="AG231">
        <v>1.84</v>
      </c>
      <c r="AH231" s="66"/>
      <c r="AJ231" t="s">
        <v>439</v>
      </c>
    </row>
    <row r="232" spans="1:36" ht="15" x14ac:dyDescent="0.25">
      <c r="A232">
        <v>3.07</v>
      </c>
      <c r="B232">
        <v>3.37</v>
      </c>
      <c r="C232">
        <v>2.4</v>
      </c>
      <c r="D232" s="43">
        <f t="shared" si="54"/>
        <v>3.9135470733978384E-2</v>
      </c>
      <c r="E232" s="44">
        <f>IF(OR($A232="",$B232="",$C232=""),"",A232*'MPTO_working_3-way'!$I231)</f>
        <v>3.1901458951533135</v>
      </c>
      <c r="F232" s="45">
        <f>IF(OR($A232="",$B232="",$C232=""),"",B232*'MPTO_working_3-way'!$I231)</f>
        <v>3.5018865363735072</v>
      </c>
      <c r="G232" s="46">
        <f>IF(OR($A232="",$B232="",$C232=""),"",C232*'MPTO_working_3-way'!$I231)</f>
        <v>2.4939251297615481</v>
      </c>
      <c r="H232" s="44">
        <f>IF(OR($A232="",$B232="",$C232=""),"",'MPTO_working_3-way'!E231)</f>
        <v>3.1980786750620163</v>
      </c>
      <c r="I232" s="45">
        <f>IF(OR($A232="",$B232="",$C232=""),"",'MPTO_working_3-way'!F231)</f>
        <v>3.5249651480721891</v>
      </c>
      <c r="J232" s="46">
        <f>IF(OR($A232="",$B232="",$C232=""),"",'MPTO_working_3-way'!G231)</f>
        <v>2.4775686523896128</v>
      </c>
      <c r="K232" s="44">
        <f>IF(OR($A232="",$B232="",$C232=""),"",'OddsRatio_working_3-way'!H231)</f>
        <v>3.1954178423388275</v>
      </c>
      <c r="L232" s="45">
        <f>IF(OR($A232="",$B232="",$C232=""),"",'OddsRatio_working_3-way'!I231)</f>
        <v>3.5135943412285133</v>
      </c>
      <c r="M232" s="46">
        <f>IF(OR($A232="",$B232="",$C232=""),"",'OddsRatio_working_3-way'!J231)</f>
        <v>2.4848236614851973</v>
      </c>
      <c r="N232" s="47">
        <f t="shared" si="42"/>
        <v>31.346528744007223</v>
      </c>
      <c r="O232" s="48">
        <f t="shared" si="43"/>
        <v>28.556036570950198</v>
      </c>
      <c r="P232" s="48">
        <f t="shared" si="44"/>
        <v>40.097434685042572</v>
      </c>
      <c r="Q232" t="s">
        <v>459</v>
      </c>
      <c r="R232" t="s">
        <v>456</v>
      </c>
      <c r="S232" t="s">
        <v>527</v>
      </c>
      <c r="T232" s="50">
        <v>100</v>
      </c>
      <c r="U232" s="50">
        <f t="shared" si="45"/>
        <v>67.426710097719877</v>
      </c>
      <c r="V232" s="50">
        <f t="shared" si="46"/>
        <v>70.326409495548958</v>
      </c>
      <c r="W232" s="50">
        <f t="shared" si="47"/>
        <v>58.333333333333336</v>
      </c>
      <c r="X232" s="50">
        <f t="shared" si="48"/>
        <v>71.340257171117699</v>
      </c>
      <c r="Y232" s="50">
        <f t="shared" si="49"/>
        <v>74.239956568946795</v>
      </c>
      <c r="Z232" s="50">
        <f t="shared" si="50"/>
        <v>62.246880406731165</v>
      </c>
      <c r="AA232" s="50">
        <f t="shared" si="51"/>
        <v>-3.9135470733978224</v>
      </c>
      <c r="AB232" s="50">
        <f t="shared" si="52"/>
        <v>-3.9135470733978366</v>
      </c>
      <c r="AC232" s="50">
        <f t="shared" si="53"/>
        <v>-3.9135470733978295</v>
      </c>
      <c r="AF232">
        <v>2.2000000000000002</v>
      </c>
      <c r="AG232">
        <v>1.7</v>
      </c>
      <c r="AH232" s="66"/>
      <c r="AJ232" t="s">
        <v>439</v>
      </c>
    </row>
    <row r="233" spans="1:36" ht="15" x14ac:dyDescent="0.25">
      <c r="A233">
        <v>2.2400000000000002</v>
      </c>
      <c r="B233">
        <v>3.27</v>
      </c>
      <c r="C233">
        <v>3.49</v>
      </c>
      <c r="D233" s="43">
        <f t="shared" si="54"/>
        <v>3.877192027148646E-2</v>
      </c>
      <c r="E233" s="44">
        <f>IF(OR($A233="",$B233="",$C233=""),"",A233*'MPTO_working_3-way'!$I232)</f>
        <v>2.3268491014081301</v>
      </c>
      <c r="F233" s="45">
        <f>IF(OR($A233="",$B233="",$C233=""),"",B233*'MPTO_working_3-way'!$I232)</f>
        <v>3.3967841792877609</v>
      </c>
      <c r="G233" s="46">
        <f>IF(OR($A233="",$B233="",$C233=""),"",C233*'MPTO_working_3-way'!$I232)</f>
        <v>3.6253140017474879</v>
      </c>
      <c r="H233" s="44">
        <f>IF(OR($A233="",$B233="",$C233=""),"",'MPTO_working_3-way'!E232)</f>
        <v>2.306780607639737</v>
      </c>
      <c r="I233" s="45">
        <f>IF(OR($A233="",$B233="",$C233=""),"",'MPTO_working_3-way'!F232)</f>
        <v>3.4142927688488807</v>
      </c>
      <c r="J233" s="46">
        <f>IF(OR($A233="",$B233="",$C233=""),"",'MPTO_working_3-way'!G232)</f>
        <v>3.6548508305576273</v>
      </c>
      <c r="K233" s="44">
        <f>IF(OR($A233="",$B233="",$C233=""),"",'OddsRatio_working_3-way'!H232)</f>
        <v>2.3152677468926424</v>
      </c>
      <c r="L233" s="45">
        <f>IF(OR($A233="",$B233="",$C233=""),"",'OddsRatio_working_3-way'!I232)</f>
        <v>3.4077885366502412</v>
      </c>
      <c r="M233" s="46">
        <f>IF(OR($A233="",$B233="",$C233=""),"",'OddsRatio_working_3-way'!J232)</f>
        <v>3.6411424917440969</v>
      </c>
      <c r="N233" s="47">
        <f t="shared" si="42"/>
        <v>42.976572885402582</v>
      </c>
      <c r="O233" s="48">
        <f t="shared" si="43"/>
        <v>29.439609560642747</v>
      </c>
      <c r="P233" s="48">
        <f t="shared" si="44"/>
        <v>27.58381755395467</v>
      </c>
      <c r="Q233" t="s">
        <v>463</v>
      </c>
      <c r="R233" t="s">
        <v>462</v>
      </c>
      <c r="S233" t="s">
        <v>527</v>
      </c>
      <c r="T233" s="50">
        <v>100</v>
      </c>
      <c r="U233" s="50">
        <f t="shared" si="45"/>
        <v>55.357142857142868</v>
      </c>
      <c r="V233" s="50">
        <f t="shared" si="46"/>
        <v>69.418960244648318</v>
      </c>
      <c r="W233" s="50">
        <f t="shared" si="47"/>
        <v>71.346704871060169</v>
      </c>
      <c r="X233" s="50">
        <f t="shared" si="48"/>
        <v>59.234334884291506</v>
      </c>
      <c r="Y233" s="50">
        <f t="shared" si="49"/>
        <v>73.29615227179697</v>
      </c>
      <c r="Z233" s="50">
        <f t="shared" si="50"/>
        <v>75.223896898208821</v>
      </c>
      <c r="AA233" s="50">
        <f t="shared" si="51"/>
        <v>-3.877192027148638</v>
      </c>
      <c r="AB233" s="50">
        <f t="shared" si="52"/>
        <v>-3.8771920271486522</v>
      </c>
      <c r="AC233" s="50">
        <f t="shared" si="53"/>
        <v>-3.8771920271486522</v>
      </c>
      <c r="AF233">
        <v>2.36</v>
      </c>
      <c r="AG233">
        <v>1.61</v>
      </c>
      <c r="AH233" s="66"/>
      <c r="AJ233" t="s">
        <v>439</v>
      </c>
    </row>
    <row r="234" spans="1:36" ht="15" x14ac:dyDescent="0.25">
      <c r="A234">
        <v>2.86</v>
      </c>
      <c r="B234">
        <v>3.04</v>
      </c>
      <c r="C234">
        <v>2.78</v>
      </c>
      <c r="D234" s="43">
        <f t="shared" si="54"/>
        <v>3.8309948287229778E-2</v>
      </c>
      <c r="E234" s="44">
        <f>IF(OR($A234="",$B234="",$C234=""),"",A234*'MPTO_working_3-way'!$I233)</f>
        <v>2.9695664521014771</v>
      </c>
      <c r="F234" s="45">
        <f>IF(OR($A234="",$B234="",$C234=""),"",B234*'MPTO_working_3-way'!$I233)</f>
        <v>3.1564622427931788</v>
      </c>
      <c r="G234" s="46">
        <f>IF(OR($A234="",$B234="",$C234=""),"",C234*'MPTO_working_3-way'!$I233)</f>
        <v>2.8865016562384986</v>
      </c>
      <c r="H234" s="44">
        <f>IF(OR($A234="",$B234="",$C234=""),"",'MPTO_working_3-way'!E233)</f>
        <v>2.9684128203667064</v>
      </c>
      <c r="I234" s="45">
        <f>IF(OR($A234="",$B234="",$C234=""),"",'MPTO_working_3-way'!F233)</f>
        <v>3.1627815440274363</v>
      </c>
      <c r="J234" s="46">
        <f>IF(OR($A234="",$B234="",$C234=""),"",'MPTO_working_3-way'!G233)</f>
        <v>2.8823240967050752</v>
      </c>
      <c r="K234" s="44">
        <f>IF(OR($A234="",$B234="",$C234=""),"",'OddsRatio_working_3-way'!H233)</f>
        <v>2.9690526762619989</v>
      </c>
      <c r="L234" s="45">
        <f>IF(OR($A234="",$B234="",$C234=""),"",'OddsRatio_working_3-way'!I233)</f>
        <v>3.1596061610615478</v>
      </c>
      <c r="M234" s="46">
        <f>IF(OR($A234="",$B234="",$C234=""),"",'OddsRatio_working_3-way'!J233)</f>
        <v>2.8843622385733108</v>
      </c>
      <c r="N234" s="47">
        <f t="shared" si="42"/>
        <v>33.674949395132366</v>
      </c>
      <c r="O234" s="48">
        <f t="shared" si="43"/>
        <v>31.681037917788995</v>
      </c>
      <c r="P234" s="48">
        <f t="shared" si="44"/>
        <v>34.644012687078622</v>
      </c>
      <c r="Q234" t="s">
        <v>302</v>
      </c>
      <c r="R234" t="s">
        <v>296</v>
      </c>
      <c r="S234" t="s">
        <v>527</v>
      </c>
      <c r="T234" s="50">
        <v>100</v>
      </c>
      <c r="U234" s="50">
        <f t="shared" si="45"/>
        <v>65.03496503496504</v>
      </c>
      <c r="V234" s="50">
        <f t="shared" si="46"/>
        <v>67.10526315789474</v>
      </c>
      <c r="W234" s="50">
        <f t="shared" si="47"/>
        <v>64.02877697841727</v>
      </c>
      <c r="X234" s="50">
        <f t="shared" si="48"/>
        <v>68.865959863688005</v>
      </c>
      <c r="Y234" s="50">
        <f t="shared" si="49"/>
        <v>70.936257986617719</v>
      </c>
      <c r="Z234" s="50">
        <f t="shared" si="50"/>
        <v>67.859771807140234</v>
      </c>
      <c r="AA234" s="50">
        <f t="shared" si="51"/>
        <v>-3.8309948287229645</v>
      </c>
      <c r="AB234" s="50">
        <f t="shared" si="52"/>
        <v>-3.8309948287229787</v>
      </c>
      <c r="AC234" s="50">
        <f t="shared" si="53"/>
        <v>-3.8309948287229645</v>
      </c>
      <c r="AF234">
        <v>2.13</v>
      </c>
      <c r="AG234">
        <v>1.74</v>
      </c>
      <c r="AH234" s="66"/>
      <c r="AJ234" t="s">
        <v>439</v>
      </c>
    </row>
    <row r="235" spans="1:36" ht="15" x14ac:dyDescent="0.25">
      <c r="A235">
        <v>2.3199999999999998</v>
      </c>
      <c r="B235">
        <v>3.66</v>
      </c>
      <c r="C235">
        <v>2.99</v>
      </c>
      <c r="D235" s="43">
        <f t="shared" si="54"/>
        <v>3.8706687009584684E-2</v>
      </c>
      <c r="E235" s="44">
        <f>IF(OR($A235="",$B235="",$C235=""),"",A235*'MPTO_working_3-way'!$I234)</f>
        <v>2.4097995138622363</v>
      </c>
      <c r="F235" s="45">
        <f>IF(OR($A235="",$B235="",$C235=""),"",B235*'MPTO_working_3-way'!$I234)</f>
        <v>3.8016664744550801</v>
      </c>
      <c r="G235" s="46">
        <f>IF(OR($A235="",$B235="",$C235=""),"",C235*'MPTO_working_3-way'!$I234)</f>
        <v>3.1057329941586582</v>
      </c>
      <c r="H235" s="44">
        <f>IF(OR($A235="",$B235="",$C235=""),"",'MPTO_working_3-way'!E234)</f>
        <v>2.3915878074904993</v>
      </c>
      <c r="I235" s="45">
        <f>IF(OR($A235="",$B235="",$C235=""),"",'MPTO_working_3-way'!F234)</f>
        <v>3.8413991585907543</v>
      </c>
      <c r="J235" s="46">
        <f>IF(OR($A235="",$B235="",$C235=""),"",'MPTO_working_3-way'!G234)</f>
        <v>3.1099755958215969</v>
      </c>
      <c r="K235" s="44">
        <f>IF(OR($A235="",$B235="",$C235=""),"",'OddsRatio_working_3-way'!H234)</f>
        <v>2.3996673637803672</v>
      </c>
      <c r="L235" s="45">
        <f>IF(OR($A235="",$B235="",$C235=""),"",'OddsRatio_working_3-way'!I234)</f>
        <v>3.8205418088301339</v>
      </c>
      <c r="M235" s="46">
        <f>IF(OR($A235="",$B235="",$C235=""),"",'OddsRatio_working_3-way'!J234)</f>
        <v>3.1101045863052508</v>
      </c>
      <c r="N235" s="47">
        <f t="shared" si="42"/>
        <v>41.497228057668536</v>
      </c>
      <c r="O235" s="48">
        <f t="shared" si="43"/>
        <v>26.304253850762571</v>
      </c>
      <c r="P235" s="48">
        <f t="shared" si="44"/>
        <v>32.1985180915689</v>
      </c>
      <c r="Q235" t="s">
        <v>457</v>
      </c>
      <c r="R235" t="s">
        <v>300</v>
      </c>
      <c r="S235" t="s">
        <v>527</v>
      </c>
      <c r="T235" s="50">
        <v>100</v>
      </c>
      <c r="U235" s="50">
        <f t="shared" si="45"/>
        <v>56.896551724137922</v>
      </c>
      <c r="V235" s="50">
        <f t="shared" si="46"/>
        <v>72.67759562841529</v>
      </c>
      <c r="W235" s="50">
        <f t="shared" si="47"/>
        <v>66.555183946488299</v>
      </c>
      <c r="X235" s="50">
        <f t="shared" si="48"/>
        <v>60.767220425096404</v>
      </c>
      <c r="Y235" s="50">
        <f t="shared" si="49"/>
        <v>76.548264329373779</v>
      </c>
      <c r="Z235" s="50">
        <f t="shared" si="50"/>
        <v>70.42585264744676</v>
      </c>
      <c r="AA235" s="50">
        <f t="shared" si="51"/>
        <v>-3.8706687009584826</v>
      </c>
      <c r="AB235" s="50">
        <f t="shared" si="52"/>
        <v>-3.8706687009584897</v>
      </c>
      <c r="AC235" s="50">
        <f t="shared" si="53"/>
        <v>-3.8706687009584613</v>
      </c>
      <c r="AF235">
        <v>1.85</v>
      </c>
      <c r="AG235">
        <v>2</v>
      </c>
      <c r="AH235" s="66"/>
      <c r="AJ235" t="s">
        <v>439</v>
      </c>
    </row>
    <row r="236" spans="1:36" ht="15" x14ac:dyDescent="0.25">
      <c r="A236">
        <v>2.2200000000000002</v>
      </c>
      <c r="B236">
        <v>3.35</v>
      </c>
      <c r="C236">
        <v>3.45</v>
      </c>
      <c r="D236" s="43">
        <f t="shared" si="54"/>
        <v>3.8812985600785721E-2</v>
      </c>
      <c r="E236" s="44">
        <f>IF(OR($A236="",$B236="",$C236=""),"",A236*'MPTO_working_3-way'!$I235)</f>
        <v>2.3061648280337446</v>
      </c>
      <c r="F236" s="45">
        <f>IF(OR($A236="",$B236="",$C236=""),"",B236*'MPTO_working_3-way'!$I235)</f>
        <v>3.4800235017626324</v>
      </c>
      <c r="G236" s="46">
        <f>IF(OR($A236="",$B236="",$C236=""),"",C236*'MPTO_working_3-way'!$I235)</f>
        <v>3.5839048003227107</v>
      </c>
      <c r="H236" s="44">
        <f>IF(OR($A236="",$B236="",$C236=""),"",'MPTO_working_3-way'!E235)</f>
        <v>2.2856474738431527</v>
      </c>
      <c r="I236" s="45">
        <f>IF(OR($A236="",$B236="",$C236=""),"",'MPTO_working_3-way'!F235)</f>
        <v>3.5017708354658428</v>
      </c>
      <c r="J236" s="46">
        <f>IF(OR($A236="",$B236="",$C236=""),"",'MPTO_working_3-way'!G235)</f>
        <v>3.6111850022167333</v>
      </c>
      <c r="K236" s="44">
        <f>IF(OR($A236="",$B236="",$C236=""),"",'OddsRatio_working_3-way'!H235)</f>
        <v>2.294257708666652</v>
      </c>
      <c r="L236" s="45">
        <f>IF(OR($A236="",$B236="",$C236=""),"",'OddsRatio_working_3-way'!I235)</f>
        <v>3.4930373896447806</v>
      </c>
      <c r="M236" s="46">
        <f>IF(OR($A236="",$B236="",$C236=""),"",'OddsRatio_working_3-way'!J235)</f>
        <v>3.5991240870764725</v>
      </c>
      <c r="N236" s="47">
        <f t="shared" si="42"/>
        <v>43.362035004783607</v>
      </c>
      <c r="O236" s="48">
        <f t="shared" si="43"/>
        <v>28.735438122573022</v>
      </c>
      <c r="P236" s="48">
        <f t="shared" si="44"/>
        <v>27.902526872643367</v>
      </c>
      <c r="Q236" t="s">
        <v>469</v>
      </c>
      <c r="R236" t="s">
        <v>297</v>
      </c>
      <c r="S236" t="s">
        <v>527</v>
      </c>
      <c r="T236" s="50">
        <v>100</v>
      </c>
      <c r="U236" s="50">
        <f t="shared" si="45"/>
        <v>54.954954954954964</v>
      </c>
      <c r="V236" s="50">
        <f t="shared" si="46"/>
        <v>70.149253731343279</v>
      </c>
      <c r="W236" s="50">
        <f t="shared" si="47"/>
        <v>71.014492753623188</v>
      </c>
      <c r="X236" s="50">
        <f t="shared" si="48"/>
        <v>58.836253515033519</v>
      </c>
      <c r="Y236" s="50">
        <f t="shared" si="49"/>
        <v>74.030552291421856</v>
      </c>
      <c r="Z236" s="50">
        <f t="shared" si="50"/>
        <v>74.89579131370175</v>
      </c>
      <c r="AA236" s="50">
        <f t="shared" si="51"/>
        <v>-3.8812985600785552</v>
      </c>
      <c r="AB236" s="50">
        <f t="shared" si="52"/>
        <v>-3.8812985600785765</v>
      </c>
      <c r="AC236" s="50">
        <f t="shared" si="53"/>
        <v>-3.8812985600785623</v>
      </c>
      <c r="AF236">
        <v>2.2599999999999998</v>
      </c>
      <c r="AG236">
        <v>1.67</v>
      </c>
      <c r="AH236" s="66"/>
      <c r="AJ236" t="s">
        <v>439</v>
      </c>
    </row>
    <row r="237" spans="1:36" ht="15" x14ac:dyDescent="0.25">
      <c r="A237">
        <v>2.0699999999999998</v>
      </c>
      <c r="B237">
        <v>3.36</v>
      </c>
      <c r="C237">
        <v>3.86</v>
      </c>
      <c r="D237" s="43">
        <f t="shared" si="54"/>
        <v>3.9778192571614523E-2</v>
      </c>
      <c r="E237" s="44">
        <f>IF(OR($A237="",$B237="",$C237=""),"",A237*'MPTO_working_3-way'!$I236)</f>
        <v>2.152340858623242</v>
      </c>
      <c r="F237" s="45">
        <f>IF(OR($A237="",$B237="",$C237=""),"",B237*'MPTO_working_3-way'!$I236)</f>
        <v>3.4936547270406249</v>
      </c>
      <c r="G237" s="46">
        <f>IF(OR($A237="",$B237="",$C237=""),"",C237*'MPTO_working_3-way'!$I236)</f>
        <v>4.0135438233264322</v>
      </c>
      <c r="H237" s="44">
        <f>IF(OR($A237="",$B237="",$C237=""),"",'MPTO_working_3-way'!E236)</f>
        <v>2.1284186051526506</v>
      </c>
      <c r="I237" s="45">
        <f>IF(OR($A237="",$B237="",$C237=""),"",'MPTO_working_3-way'!F236)</f>
        <v>3.5166733383772866</v>
      </c>
      <c r="J237" s="46">
        <f>IF(OR($A237="",$B237="",$C237=""),"",'MPTO_working_3-way'!G236)</f>
        <v>4.0682165054557933</v>
      </c>
      <c r="K237" s="44">
        <f>IF(OR($A237="",$B237="",$C237=""),"",'OddsRatio_working_3-way'!H236)</f>
        <v>2.1380815822110115</v>
      </c>
      <c r="L237" s="45">
        <f>IF(OR($A237="",$B237="",$C237=""),"",'OddsRatio_working_3-way'!I236)</f>
        <v>3.510161246745783</v>
      </c>
      <c r="M237" s="46">
        <f>IF(OR($A237="",$B237="",$C237=""),"",'OddsRatio_working_3-way'!J236)</f>
        <v>4.0419750702088724</v>
      </c>
      <c r="N237" s="47">
        <f t="shared" si="42"/>
        <v>46.461042450295544</v>
      </c>
      <c r="O237" s="48">
        <f t="shared" si="43"/>
        <v>28.623320795271358</v>
      </c>
      <c r="P237" s="48">
        <f t="shared" si="44"/>
        <v>24.915636754433098</v>
      </c>
      <c r="Q237" t="s">
        <v>304</v>
      </c>
      <c r="R237" t="s">
        <v>307</v>
      </c>
      <c r="S237" t="s">
        <v>527</v>
      </c>
      <c r="T237" s="50">
        <v>100</v>
      </c>
      <c r="U237" s="50">
        <f t="shared" si="45"/>
        <v>51.690821256038639</v>
      </c>
      <c r="V237" s="50">
        <f t="shared" si="46"/>
        <v>70.238095238095241</v>
      </c>
      <c r="W237" s="50">
        <f t="shared" si="47"/>
        <v>74.093264248704671</v>
      </c>
      <c r="X237" s="50">
        <f t="shared" si="48"/>
        <v>55.66864051320011</v>
      </c>
      <c r="Y237" s="50">
        <f t="shared" si="49"/>
        <v>74.215914495256698</v>
      </c>
      <c r="Z237" s="50">
        <f t="shared" si="50"/>
        <v>78.071083505866113</v>
      </c>
      <c r="AA237" s="50">
        <f t="shared" si="51"/>
        <v>-3.977819257161471</v>
      </c>
      <c r="AB237" s="50">
        <f t="shared" si="52"/>
        <v>-3.9778192571614568</v>
      </c>
      <c r="AC237" s="50">
        <f t="shared" si="53"/>
        <v>-3.9778192571614426</v>
      </c>
      <c r="AF237">
        <v>2.4</v>
      </c>
      <c r="AG237">
        <v>1.6</v>
      </c>
      <c r="AH237" s="66"/>
      <c r="AJ237" t="s">
        <v>439</v>
      </c>
    </row>
    <row r="238" spans="1:36" ht="15" x14ac:dyDescent="0.25">
      <c r="A238">
        <v>3.12</v>
      </c>
      <c r="B238">
        <v>2.91</v>
      </c>
      <c r="C238">
        <v>2.67</v>
      </c>
      <c r="D238" s="43">
        <f t="shared" si="54"/>
        <v>3.8687267402661707E-2</v>
      </c>
      <c r="E238" s="44">
        <f>IF(OR($A238="",$B238="",$C238=""),"",A238*'MPTO_working_3-way'!$I237)</f>
        <v>3.2407042742963048</v>
      </c>
      <c r="F238" s="45">
        <f>IF(OR($A238="",$B238="",$C238=""),"",B238*'MPTO_working_3-way'!$I237)</f>
        <v>3.0225799481417459</v>
      </c>
      <c r="G238" s="46">
        <f>IF(OR($A238="",$B238="",$C238=""),"",C238*'MPTO_working_3-way'!$I237)</f>
        <v>2.7732950039651065</v>
      </c>
      <c r="H238" s="44">
        <f>IF(OR($A238="",$B238="",$C238=""),"",'MPTO_working_3-way'!E237)</f>
        <v>3.2507949483766314</v>
      </c>
      <c r="I238" s="45">
        <f>IF(OR($A238="",$B238="",$C238=""),"",'MPTO_working_3-way'!F237)</f>
        <v>3.0234603359430308</v>
      </c>
      <c r="J238" s="46">
        <f>IF(OR($A238="",$B238="",$C238=""),"",'MPTO_working_3-way'!G237)</f>
        <v>2.7652108209031834</v>
      </c>
      <c r="K238" s="44">
        <f>IF(OR($A238="",$B238="",$C238=""),"",'OddsRatio_working_3-way'!H237)</f>
        <v>3.2457296263087914</v>
      </c>
      <c r="L238" s="45">
        <f>IF(OR($A238="",$B238="",$C238=""),"",'OddsRatio_working_3-way'!I237)</f>
        <v>3.0232752765329201</v>
      </c>
      <c r="M238" s="46">
        <f>IF(OR($A238="",$B238="",$C238=""),"",'OddsRatio_working_3-way'!J237)</f>
        <v>2.7690417339319247</v>
      </c>
      <c r="N238" s="47">
        <f t="shared" si="42"/>
        <v>30.857490081138078</v>
      </c>
      <c r="O238" s="48">
        <f t="shared" si="43"/>
        <v>33.084319262251135</v>
      </c>
      <c r="P238" s="48">
        <f t="shared" si="44"/>
        <v>36.058190656610797</v>
      </c>
      <c r="Q238" t="s">
        <v>246</v>
      </c>
      <c r="R238" t="s">
        <v>306</v>
      </c>
      <c r="S238" t="s">
        <v>527</v>
      </c>
      <c r="T238" s="50">
        <v>100</v>
      </c>
      <c r="U238" s="50">
        <f t="shared" si="45"/>
        <v>67.948717948717942</v>
      </c>
      <c r="V238" s="50">
        <f t="shared" si="46"/>
        <v>65.635738831615114</v>
      </c>
      <c r="W238" s="50">
        <f t="shared" si="47"/>
        <v>62.546816479400754</v>
      </c>
      <c r="X238" s="50">
        <f t="shared" si="48"/>
        <v>71.817444688984139</v>
      </c>
      <c r="Y238" s="50">
        <f t="shared" si="49"/>
        <v>69.504465571881298</v>
      </c>
      <c r="Z238" s="50">
        <f t="shared" si="50"/>
        <v>66.41554321966693</v>
      </c>
      <c r="AA238" s="50">
        <f t="shared" si="51"/>
        <v>-3.8687267402661973</v>
      </c>
      <c r="AB238" s="50">
        <f t="shared" si="52"/>
        <v>-3.8687267402661831</v>
      </c>
      <c r="AC238" s="50">
        <f t="shared" si="53"/>
        <v>-3.868726740266176</v>
      </c>
      <c r="AF238">
        <v>2.42</v>
      </c>
      <c r="AG238">
        <v>1.59</v>
      </c>
      <c r="AH238" s="66"/>
      <c r="AJ238" t="s">
        <v>439</v>
      </c>
    </row>
    <row r="239" spans="1:36" ht="15" x14ac:dyDescent="0.25">
      <c r="A239">
        <v>3.61</v>
      </c>
      <c r="B239">
        <v>3.66</v>
      </c>
      <c r="C239">
        <v>2.04</v>
      </c>
      <c r="D239" s="43">
        <f t="shared" si="54"/>
        <v>4.0428432396526937E-2</v>
      </c>
      <c r="E239" s="44">
        <f>IF(OR($A239="",$B239="",$C239=""),"",A239*'MPTO_working_3-way'!$I238)</f>
        <v>3.7559466409514619</v>
      </c>
      <c r="F239" s="45">
        <f>IF(OR($A239="",$B239="",$C239=""),"",B239*'MPTO_working_3-way'!$I238)</f>
        <v>3.8079680625712888</v>
      </c>
      <c r="G239" s="46">
        <f>IF(OR($A239="",$B239="",$C239=""),"",C239*'MPTO_working_3-way'!$I238)</f>
        <v>2.1224740020889148</v>
      </c>
      <c r="H239" s="44">
        <f>IF(OR($A239="",$B239="",$C239=""),"",'MPTO_working_3-way'!E238)</f>
        <v>3.7946031967707925</v>
      </c>
      <c r="I239" s="45">
        <f>IF(OR($A239="",$B239="",$C239=""),"",'MPTO_working_3-way'!F238)</f>
        <v>3.8498867617517534</v>
      </c>
      <c r="J239" s="46">
        <f>IF(OR($A239="",$B239="",$C239=""),"",'MPTO_working_3-way'!G238)</f>
        <v>2.0976676829553016</v>
      </c>
      <c r="K239" s="44">
        <f>IF(OR($A239="",$B239="",$C239=""),"",'OddsRatio_working_3-way'!H238)</f>
        <v>3.7794193258288211</v>
      </c>
      <c r="L239" s="45">
        <f>IF(OR($A239="",$B239="",$C239=""),"",'OddsRatio_working_3-way'!I238)</f>
        <v>3.8326649067833962</v>
      </c>
      <c r="M239" s="46">
        <f>IF(OR($A239="",$B239="",$C239=""),"",'OddsRatio_working_3-way'!J238)</f>
        <v>2.1075080838551625</v>
      </c>
      <c r="N239" s="47">
        <f t="shared" si="42"/>
        <v>26.624446393803897</v>
      </c>
      <c r="O239" s="48">
        <f t="shared" si="43"/>
        <v>26.260724448533345</v>
      </c>
      <c r="P239" s="48">
        <f t="shared" si="44"/>
        <v>47.114829157662776</v>
      </c>
      <c r="Q239" t="s">
        <v>305</v>
      </c>
      <c r="R239" t="s">
        <v>468</v>
      </c>
      <c r="S239" t="s">
        <v>527</v>
      </c>
      <c r="T239" s="50">
        <v>100</v>
      </c>
      <c r="U239" s="50">
        <f t="shared" si="45"/>
        <v>72.29916897506925</v>
      </c>
      <c r="V239" s="50">
        <f t="shared" si="46"/>
        <v>72.67759562841529</v>
      </c>
      <c r="W239" s="50">
        <f t="shared" si="47"/>
        <v>50.980392156862742</v>
      </c>
      <c r="X239" s="50">
        <f t="shared" si="48"/>
        <v>76.342012214721947</v>
      </c>
      <c r="Y239" s="50">
        <f t="shared" si="49"/>
        <v>76.720438868068015</v>
      </c>
      <c r="Z239" s="50">
        <f t="shared" si="50"/>
        <v>55.023235396515446</v>
      </c>
      <c r="AA239" s="50">
        <f t="shared" si="51"/>
        <v>-4.0428432396526972</v>
      </c>
      <c r="AB239" s="50">
        <f t="shared" si="52"/>
        <v>-4.0428432396527256</v>
      </c>
      <c r="AC239" s="50">
        <f t="shared" si="53"/>
        <v>-4.0428432396527043</v>
      </c>
      <c r="AF239">
        <v>2.35</v>
      </c>
      <c r="AG239">
        <v>1.62</v>
      </c>
      <c r="AH239" s="66"/>
      <c r="AJ239" t="s">
        <v>439</v>
      </c>
    </row>
    <row r="240" spans="1:36" ht="15" x14ac:dyDescent="0.25">
      <c r="A240">
        <v>2.0499999999999998</v>
      </c>
      <c r="B240">
        <v>3.43</v>
      </c>
      <c r="C240">
        <v>3.83</v>
      </c>
      <c r="D240" s="43">
        <f t="shared" si="54"/>
        <v>4.0446673297279023E-2</v>
      </c>
      <c r="E240" s="44">
        <f>IF(OR($A240="",$B240="",$C240=""),"",A240*'MPTO_working_3-way'!$I239)</f>
        <v>2.1329156802594218</v>
      </c>
      <c r="F240" s="45">
        <f>IF(OR($A240="",$B240="",$C240=""),"",B240*'MPTO_working_3-way'!$I239)</f>
        <v>3.568732089409667</v>
      </c>
      <c r="G240" s="46">
        <f>IF(OR($A240="",$B240="",$C240=""),"",C240*'MPTO_working_3-way'!$I239)</f>
        <v>3.9849107587285788</v>
      </c>
      <c r="H240" s="44">
        <f>IF(OR($A240="",$B240="",$C240=""),"",'MPTO_working_3-way'!E239)</f>
        <v>2.108269534199454</v>
      </c>
      <c r="I240" s="45">
        <f>IF(OR($A240="",$B240="",$C240=""),"",'MPTO_working_3-way'!F239)</f>
        <v>3.5963077633918528</v>
      </c>
      <c r="J240" s="46">
        <f>IF(OR($A240="",$B240="",$C240=""),"",'MPTO_working_3-way'!G239)</f>
        <v>4.038537643502992</v>
      </c>
      <c r="K240" s="44">
        <f>IF(OR($A240="",$B240="",$C240=""),"",'OddsRatio_working_3-way'!H239)</f>
        <v>2.1181265674063612</v>
      </c>
      <c r="L240" s="45">
        <f>IF(OR($A240="",$B240="",$C240=""),"",'OddsRatio_working_3-way'!I239)</f>
        <v>3.5876643417118665</v>
      </c>
      <c r="M240" s="46">
        <f>IF(OR($A240="",$B240="",$C240=""),"",'OddsRatio_working_3-way'!J239)</f>
        <v>4.0136173197714324</v>
      </c>
      <c r="N240" s="47">
        <f t="shared" si="42"/>
        <v>46.884178744392379</v>
      </c>
      <c r="O240" s="48">
        <f t="shared" si="43"/>
        <v>28.021156392421098</v>
      </c>
      <c r="P240" s="48">
        <f t="shared" si="44"/>
        <v>25.094664863186516</v>
      </c>
      <c r="Q240" t="s">
        <v>303</v>
      </c>
      <c r="R240" t="s">
        <v>464</v>
      </c>
      <c r="S240" t="s">
        <v>527</v>
      </c>
      <c r="T240" s="50">
        <v>100</v>
      </c>
      <c r="U240" s="50">
        <f t="shared" si="45"/>
        <v>51.219512195121943</v>
      </c>
      <c r="V240" s="50">
        <f t="shared" si="46"/>
        <v>70.845481049562679</v>
      </c>
      <c r="W240" s="50">
        <f t="shared" si="47"/>
        <v>73.890339425587456</v>
      </c>
      <c r="X240" s="50">
        <f t="shared" si="48"/>
        <v>55.264179524849844</v>
      </c>
      <c r="Y240" s="50">
        <f t="shared" si="49"/>
        <v>74.890148379290579</v>
      </c>
      <c r="Z240" s="50">
        <f t="shared" si="50"/>
        <v>77.935006755315371</v>
      </c>
      <c r="AA240" s="50">
        <f t="shared" si="51"/>
        <v>-4.0446673297279006</v>
      </c>
      <c r="AB240" s="50">
        <f t="shared" si="52"/>
        <v>-4.0446673297279006</v>
      </c>
      <c r="AC240" s="50">
        <f t="shared" si="53"/>
        <v>-4.0446673297279148</v>
      </c>
      <c r="AF240">
        <v>2.3199999999999998</v>
      </c>
      <c r="AG240">
        <v>1.63</v>
      </c>
      <c r="AH240" s="66"/>
      <c r="AJ240" t="s">
        <v>439</v>
      </c>
    </row>
    <row r="241" spans="1:36" ht="15" x14ac:dyDescent="0.25">
      <c r="A241">
        <v>1.56</v>
      </c>
      <c r="B241">
        <v>4.21</v>
      </c>
      <c r="C241">
        <v>5.59</v>
      </c>
      <c r="D241" s="43">
        <f t="shared" si="54"/>
        <v>5.7446208802337528E-2</v>
      </c>
      <c r="E241" s="44">
        <f>IF(OR($A241="",$B241="",$C241=""),"",A241*'MPTO_working_3-way'!$I240)</f>
        <v>1.6496160857316466</v>
      </c>
      <c r="F241" s="45">
        <f>IF(OR($A241="",$B241="",$C241=""),"",B241*'MPTO_working_3-way'!$I240)</f>
        <v>4.4518485390578411</v>
      </c>
      <c r="G241" s="46">
        <f>IF(OR($A241="",$B241="",$C241=""),"",C241*'MPTO_working_3-way'!$I240)</f>
        <v>5.9111243072050668</v>
      </c>
      <c r="H241" s="44">
        <f>IF(OR($A241="",$B241="",$C241=""),"",'MPTO_working_3-way'!E240)</f>
        <v>1.6080352757091545</v>
      </c>
      <c r="I241" s="45">
        <f>IF(OR($A241="",$B241="",$C241=""),"",'MPTO_working_3-way'!F240)</f>
        <v>4.5791538930518731</v>
      </c>
      <c r="J241" s="46">
        <f>IF(OR($A241="",$B241="",$C241=""),"",'MPTO_working_3-way'!G240)</f>
        <v>6.2600889041265928</v>
      </c>
      <c r="K241" s="44">
        <f>IF(OR($A241="",$B241="",$C241=""),"",'OddsRatio_working_3-way'!H240)</f>
        <v>1.6214810407300688</v>
      </c>
      <c r="L241" s="45">
        <f>IF(OR($A241="",$B241="",$C241=""),"",'OddsRatio_working_3-way'!I240)</f>
        <v>4.5624181084705704</v>
      </c>
      <c r="M241" s="46">
        <f>IF(OR($A241="",$B241="",$C241=""),"",'OddsRatio_working_3-way'!J240)</f>
        <v>6.0939249588410958</v>
      </c>
      <c r="N241" s="47">
        <f t="shared" si="42"/>
        <v>60.620165422094232</v>
      </c>
      <c r="O241" s="48">
        <f t="shared" si="43"/>
        <v>22.462579111274824</v>
      </c>
      <c r="P241" s="48">
        <f t="shared" si="44"/>
        <v>16.917255466630948</v>
      </c>
      <c r="Q241" t="s">
        <v>502</v>
      </c>
      <c r="R241" t="s">
        <v>314</v>
      </c>
      <c r="S241" t="s">
        <v>527</v>
      </c>
      <c r="T241" s="50">
        <v>100</v>
      </c>
      <c r="U241" s="50">
        <f t="shared" si="45"/>
        <v>35.897435897435898</v>
      </c>
      <c r="V241" s="50">
        <f t="shared" si="46"/>
        <v>76.24703087885986</v>
      </c>
      <c r="W241" s="50">
        <f t="shared" si="47"/>
        <v>82.110912343470488</v>
      </c>
      <c r="X241" s="50">
        <f t="shared" si="48"/>
        <v>41.642056777669659</v>
      </c>
      <c r="Y241" s="50">
        <f t="shared" si="49"/>
        <v>81.991651759093614</v>
      </c>
      <c r="Z241" s="50">
        <f t="shared" si="50"/>
        <v>87.855533223704242</v>
      </c>
      <c r="AA241" s="50">
        <f t="shared" si="51"/>
        <v>-5.7446208802337608</v>
      </c>
      <c r="AB241" s="50">
        <f t="shared" si="52"/>
        <v>-5.7446208802337537</v>
      </c>
      <c r="AC241" s="50">
        <f t="shared" si="53"/>
        <v>-5.7446208802337537</v>
      </c>
      <c r="AF241">
        <v>1.68</v>
      </c>
      <c r="AG241">
        <v>2.1800000000000002</v>
      </c>
      <c r="AH241" s="66"/>
      <c r="AJ241" t="s">
        <v>445</v>
      </c>
    </row>
    <row r="242" spans="1:36" ht="15" x14ac:dyDescent="0.25">
      <c r="A242">
        <v>1.67</v>
      </c>
      <c r="B242">
        <v>3.82</v>
      </c>
      <c r="C242">
        <v>5.13</v>
      </c>
      <c r="D242" s="43">
        <f t="shared" si="54"/>
        <v>5.5514273800765013E-2</v>
      </c>
      <c r="E242" s="44">
        <f>IF(OR($A242="",$B242="",$C242=""),"",A242*'MPTO_working_3-way'!$I241)</f>
        <v>1.7627088372472774</v>
      </c>
      <c r="F242" s="45">
        <f>IF(OR($A242="",$B242="",$C242=""),"",B242*'MPTO_working_3-way'!$I241)</f>
        <v>4.0320645259189218</v>
      </c>
      <c r="G242" s="46">
        <f>IF(OR($A242="",$B242="",$C242=""),"",C242*'MPTO_working_3-way'!$I241)</f>
        <v>5.414788224597924</v>
      </c>
      <c r="H242" s="44">
        <f>IF(OR($A242="",$B242="",$C242=""),"",'MPTO_working_3-way'!E241)</f>
        <v>1.7232536129117393</v>
      </c>
      <c r="I242" s="45">
        <f>IF(OR($A242="",$B242="",$C242=""),"",'MPTO_working_3-way'!F241)</f>
        <v>4.11056859333421</v>
      </c>
      <c r="J242" s="46">
        <f>IF(OR($A242="",$B242="",$C242=""),"",'MPTO_working_3-way'!G241)</f>
        <v>5.6680661668539685</v>
      </c>
      <c r="K242" s="44">
        <f>IF(OR($A242="",$B242="",$C242=""),"",'OddsRatio_working_3-way'!H241)</f>
        <v>1.7368676713921223</v>
      </c>
      <c r="L242" s="45">
        <f>IF(OR($A242="",$B242="",$C242=""),"",'OddsRatio_working_3-way'!I241)</f>
        <v>4.101443034814606</v>
      </c>
      <c r="M242" s="46">
        <f>IF(OR($A242="",$B242="",$C242=""),"",'OddsRatio_working_3-way'!J241)</f>
        <v>5.5421843027603979</v>
      </c>
      <c r="N242" s="47">
        <f t="shared" si="42"/>
        <v>56.730866656437904</v>
      </c>
      <c r="O242" s="48">
        <f t="shared" si="43"/>
        <v>24.801190396924426</v>
      </c>
      <c r="P242" s="48">
        <f t="shared" si="44"/>
        <v>18.467942946637681</v>
      </c>
      <c r="Q242" t="s">
        <v>452</v>
      </c>
      <c r="R242" t="s">
        <v>308</v>
      </c>
      <c r="S242" t="s">
        <v>527</v>
      </c>
      <c r="T242" s="50">
        <v>100</v>
      </c>
      <c r="U242" s="50">
        <f t="shared" si="45"/>
        <v>40.119760479041922</v>
      </c>
      <c r="V242" s="50">
        <f t="shared" si="46"/>
        <v>73.821989528795811</v>
      </c>
      <c r="W242" s="50">
        <f t="shared" si="47"/>
        <v>80.50682261208577</v>
      </c>
      <c r="X242" s="50">
        <f t="shared" si="48"/>
        <v>45.671187859118426</v>
      </c>
      <c r="Y242" s="50">
        <f t="shared" si="49"/>
        <v>79.373416908872315</v>
      </c>
      <c r="Z242" s="50">
        <f t="shared" si="50"/>
        <v>86.058249992162274</v>
      </c>
      <c r="AA242" s="50">
        <f t="shared" si="51"/>
        <v>-5.5514273800765039</v>
      </c>
      <c r="AB242" s="50">
        <f t="shared" si="52"/>
        <v>-5.5514273800765039</v>
      </c>
      <c r="AC242" s="50">
        <f t="shared" si="53"/>
        <v>-5.5514273800765039</v>
      </c>
      <c r="AF242">
        <v>1.98</v>
      </c>
      <c r="AG242">
        <v>1.85</v>
      </c>
      <c r="AH242" s="66"/>
      <c r="AJ242" t="s">
        <v>445</v>
      </c>
    </row>
    <row r="243" spans="1:36" ht="15" x14ac:dyDescent="0.25">
      <c r="A243">
        <v>3.6</v>
      </c>
      <c r="B243">
        <v>3.03</v>
      </c>
      <c r="C243">
        <v>2.2599999999999998</v>
      </c>
      <c r="D243" s="43">
        <f t="shared" si="54"/>
        <v>5.0288657184302643E-2</v>
      </c>
      <c r="E243" s="44">
        <f>IF(OR($A243="",$B243="",$C243=""),"",A243*'MPTO_working_3-way'!$I242)</f>
        <v>3.7810391658634894</v>
      </c>
      <c r="F243" s="45">
        <f>IF(OR($A243="",$B243="",$C243=""),"",B243*'MPTO_working_3-way'!$I242)</f>
        <v>3.1823746312684369</v>
      </c>
      <c r="G243" s="46">
        <f>IF(OR($A243="",$B243="",$C243=""),"",C243*'MPTO_working_3-way'!$I242)</f>
        <v>2.3736523652365236</v>
      </c>
      <c r="H243" s="44">
        <f>IF(OR($A243="",$B243="",$C243=""),"",'MPTO_working_3-way'!E242)</f>
        <v>3.8311990252635773</v>
      </c>
      <c r="I243" s="45">
        <f>IF(OR($A243="",$B243="",$C243=""),"",'MPTO_working_3-way'!F242)</f>
        <v>3.1921333823658906</v>
      </c>
      <c r="J243" s="46">
        <f>IF(OR($A243="",$B243="",$C243=""),"",'MPTO_working_3-way'!G242)</f>
        <v>2.3489894004245926</v>
      </c>
      <c r="K243" s="44">
        <f>IF(OR($A243="",$B243="",$C243=""),"",'OddsRatio_working_3-way'!H242)</f>
        <v>3.8055681852493555</v>
      </c>
      <c r="L243" s="45">
        <f>IF(OR($A243="",$B243="",$C243=""),"",'OddsRatio_working_3-way'!I242)</f>
        <v>3.1905013138677667</v>
      </c>
      <c r="M243" s="46">
        <f>IF(OR($A243="",$B243="",$C243=""),"",'OddsRatio_working_3-way'!J242)</f>
        <v>2.3596215051593035</v>
      </c>
      <c r="N243" s="47">
        <f t="shared" si="42"/>
        <v>26.447755660093154</v>
      </c>
      <c r="O243" s="48">
        <f t="shared" si="43"/>
        <v>31.423076031793844</v>
      </c>
      <c r="P243" s="48">
        <f t="shared" si="44"/>
        <v>42.129168308112995</v>
      </c>
      <c r="Q243" t="s">
        <v>309</v>
      </c>
      <c r="R243" t="s">
        <v>316</v>
      </c>
      <c r="S243" t="s">
        <v>527</v>
      </c>
      <c r="T243" s="50">
        <v>100</v>
      </c>
      <c r="U243" s="50">
        <f t="shared" si="45"/>
        <v>72.222222222222229</v>
      </c>
      <c r="V243" s="50">
        <f t="shared" si="46"/>
        <v>66.996699669967001</v>
      </c>
      <c r="W243" s="50">
        <f t="shared" si="47"/>
        <v>55.752212389380524</v>
      </c>
      <c r="X243" s="50">
        <f t="shared" si="48"/>
        <v>77.251087940652468</v>
      </c>
      <c r="Y243" s="50">
        <f t="shared" si="49"/>
        <v>72.025565388397254</v>
      </c>
      <c r="Z243" s="50">
        <f t="shared" si="50"/>
        <v>60.781078107810785</v>
      </c>
      <c r="AA243" s="50">
        <f t="shared" si="51"/>
        <v>-5.0288657184302394</v>
      </c>
      <c r="AB243" s="50">
        <f t="shared" si="52"/>
        <v>-5.0288657184302537</v>
      </c>
      <c r="AC243" s="50">
        <f t="shared" si="53"/>
        <v>-5.0288657184302608</v>
      </c>
      <c r="AF243">
        <v>2.38</v>
      </c>
      <c r="AG243">
        <v>1.58</v>
      </c>
      <c r="AH243" s="66"/>
      <c r="AJ243" t="s">
        <v>445</v>
      </c>
    </row>
    <row r="244" spans="1:36" ht="15" x14ac:dyDescent="0.25">
      <c r="A244">
        <v>2.4500000000000002</v>
      </c>
      <c r="B244">
        <v>3.58</v>
      </c>
      <c r="C244">
        <v>2.76</v>
      </c>
      <c r="D244" s="43">
        <f t="shared" si="54"/>
        <v>4.9811714824380182E-2</v>
      </c>
      <c r="E244" s="44">
        <f>IF(OR($A244="",$B244="",$C244=""),"",A244*'MPTO_working_3-way'!$I243)</f>
        <v>2.5720387013197317</v>
      </c>
      <c r="F244" s="45">
        <f>IF(OR($A244="",$B244="",$C244=""),"",B244*'MPTO_working_3-way'!$I243)</f>
        <v>3.7583259390712813</v>
      </c>
      <c r="G244" s="46">
        <f>IF(OR($A244="",$B244="",$C244=""),"",C244*'MPTO_working_3-way'!$I243)</f>
        <v>2.8974803329152889</v>
      </c>
      <c r="H244" s="44">
        <f>IF(OR($A244="",$B244="",$C244=""),"",'MPTO_working_3-way'!E243)</f>
        <v>2.5538911879636643</v>
      </c>
      <c r="I244" s="45">
        <f>IF(OR($A244="",$B244="",$C244=""),"",'MPTO_working_3-way'!F243)</f>
        <v>3.806251100619702</v>
      </c>
      <c r="J244" s="46">
        <f>IF(OR($A244="",$B244="",$C244=""),"",'MPTO_working_3-way'!G243)</f>
        <v>2.8925565456228424</v>
      </c>
      <c r="K244" s="44">
        <f>IF(OR($A244="",$B244="",$C244=""),"",'OddsRatio_working_3-way'!H243)</f>
        <v>2.5625479182045465</v>
      </c>
      <c r="L244" s="45">
        <f>IF(OR($A244="",$B244="",$C244=""),"",'OddsRatio_working_3-way'!I243)</f>
        <v>3.7802576751501582</v>
      </c>
      <c r="M244" s="46">
        <f>IF(OR($A244="",$B244="",$C244=""),"",'OddsRatio_working_3-way'!J243)</f>
        <v>2.8966098869241375</v>
      </c>
      <c r="N244" s="47">
        <f t="shared" si="42"/>
        <v>38.879663804704521</v>
      </c>
      <c r="O244" s="48">
        <f t="shared" si="43"/>
        <v>26.60759115126427</v>
      </c>
      <c r="P244" s="48">
        <f t="shared" si="44"/>
        <v>34.512745044031199</v>
      </c>
      <c r="Q244" t="s">
        <v>509</v>
      </c>
      <c r="R244" t="s">
        <v>318</v>
      </c>
      <c r="S244" t="s">
        <v>527</v>
      </c>
      <c r="T244" s="50">
        <v>100</v>
      </c>
      <c r="U244" s="50">
        <f t="shared" si="45"/>
        <v>59.183673469387763</v>
      </c>
      <c r="V244" s="50">
        <f t="shared" si="46"/>
        <v>72.067039106145245</v>
      </c>
      <c r="W244" s="50">
        <f t="shared" si="47"/>
        <v>63.768115942028999</v>
      </c>
      <c r="X244" s="50">
        <f t="shared" si="48"/>
        <v>64.164844951825771</v>
      </c>
      <c r="Y244" s="50">
        <f t="shared" si="49"/>
        <v>77.04821058858326</v>
      </c>
      <c r="Z244" s="50">
        <f t="shared" si="50"/>
        <v>68.749287424466985</v>
      </c>
      <c r="AA244" s="50">
        <f t="shared" si="51"/>
        <v>-4.9811714824380076</v>
      </c>
      <c r="AB244" s="50">
        <f t="shared" si="52"/>
        <v>-4.9811714824380147</v>
      </c>
      <c r="AC244" s="50">
        <f t="shared" si="53"/>
        <v>-4.9811714824379862</v>
      </c>
      <c r="AF244">
        <v>1.93</v>
      </c>
      <c r="AG244">
        <v>1.88</v>
      </c>
      <c r="AH244" s="66"/>
      <c r="AJ244" t="s">
        <v>445</v>
      </c>
    </row>
    <row r="245" spans="1:36" ht="15" x14ac:dyDescent="0.25">
      <c r="A245">
        <v>3.24</v>
      </c>
      <c r="B245">
        <v>3.51</v>
      </c>
      <c r="C245">
        <v>2.19</v>
      </c>
      <c r="D245" s="43">
        <f t="shared" si="54"/>
        <v>5.0163264775136884E-2</v>
      </c>
      <c r="E245" s="44">
        <f>IF(OR($A245="",$B245="",$C245=""),"",A245*'MPTO_working_3-way'!$I244)</f>
        <v>3.4025289778714436</v>
      </c>
      <c r="F245" s="45">
        <f>IF(OR($A245="",$B245="",$C245=""),"",B245*'MPTO_working_3-way'!$I244)</f>
        <v>3.68607305936073</v>
      </c>
      <c r="G245" s="46">
        <f>IF(OR($A245="",$B245="",$C245=""),"",C245*'MPTO_working_3-way'!$I244)</f>
        <v>2.2998575498575495</v>
      </c>
      <c r="H245" s="44">
        <f>IF(OR($A245="",$B245="",$C245=""),"",'MPTO_working_3-way'!E244)</f>
        <v>3.4255856444688719</v>
      </c>
      <c r="I245" s="45">
        <f>IF(OR($A245="",$B245="",$C245=""),"",'MPTO_working_3-way'!F244)</f>
        <v>3.7288500097018296</v>
      </c>
      <c r="J245" s="46">
        <f>IF(OR($A245="",$B245="",$C245=""),"",'MPTO_working_3-way'!G244)</f>
        <v>2.2732443515634242</v>
      </c>
      <c r="K245" s="44">
        <f>IF(OR($A245="",$B245="",$C245=""),"",'OddsRatio_working_3-way'!H244)</f>
        <v>3.4175189872962606</v>
      </c>
      <c r="L245" s="45">
        <f>IF(OR($A245="",$B245="",$C245=""),"",'OddsRatio_working_3-way'!I244)</f>
        <v>3.7089163652292916</v>
      </c>
      <c r="M245" s="46">
        <f>IF(OR($A245="",$B245="",$C245=""),"",'OddsRatio_working_3-way'!J244)</f>
        <v>2.2843069620011383</v>
      </c>
      <c r="N245" s="47">
        <f t="shared" si="42"/>
        <v>29.389903995044907</v>
      </c>
      <c r="O245" s="48">
        <f t="shared" si="43"/>
        <v>27.129142149272223</v>
      </c>
      <c r="P245" s="48">
        <f t="shared" si="44"/>
        <v>43.480953855682877</v>
      </c>
      <c r="Q245" t="s">
        <v>465</v>
      </c>
      <c r="R245" t="s">
        <v>310</v>
      </c>
      <c r="S245" t="s">
        <v>527</v>
      </c>
      <c r="T245" s="50">
        <v>100</v>
      </c>
      <c r="U245" s="50">
        <f t="shared" si="45"/>
        <v>69.135802469135797</v>
      </c>
      <c r="V245" s="50">
        <f t="shared" si="46"/>
        <v>71.509971509971507</v>
      </c>
      <c r="W245" s="50">
        <f t="shared" si="47"/>
        <v>54.337899543379002</v>
      </c>
      <c r="X245" s="50">
        <f t="shared" si="48"/>
        <v>74.152128946649498</v>
      </c>
      <c r="Y245" s="50">
        <f t="shared" si="49"/>
        <v>76.526297987485208</v>
      </c>
      <c r="Z245" s="50">
        <f t="shared" si="50"/>
        <v>59.354226020892689</v>
      </c>
      <c r="AA245" s="50">
        <f t="shared" si="51"/>
        <v>-5.0163264775137009</v>
      </c>
      <c r="AB245" s="50">
        <f t="shared" si="52"/>
        <v>-5.0163264775137009</v>
      </c>
      <c r="AC245" s="50">
        <f t="shared" si="53"/>
        <v>-5.0163264775136867</v>
      </c>
      <c r="AF245">
        <v>1.88</v>
      </c>
      <c r="AG245">
        <v>1.93</v>
      </c>
      <c r="AH245" s="66"/>
      <c r="AJ245" t="s">
        <v>445</v>
      </c>
    </row>
    <row r="246" spans="1:36" ht="15" x14ac:dyDescent="0.25">
      <c r="A246">
        <v>1.85</v>
      </c>
      <c r="B246">
        <v>3.9</v>
      </c>
      <c r="C246">
        <v>3.92</v>
      </c>
      <c r="D246" s="43">
        <f t="shared" si="54"/>
        <v>5.2052837767123439E-2</v>
      </c>
      <c r="E246" s="44">
        <f>IF(OR($A246="",$B246="",$C246=""),"",A246*'MPTO_working_3-way'!$I245)</f>
        <v>1.9462977498691785</v>
      </c>
      <c r="F246" s="45">
        <f>IF(OR($A246="",$B246="",$C246=""),"",B246*'MPTO_working_3-way'!$I245)</f>
        <v>4.1030060672917816</v>
      </c>
      <c r="G246" s="46">
        <f>IF(OR($A246="",$B246="",$C246=""),"",C246*'MPTO_working_3-way'!$I245)</f>
        <v>4.1240471240471237</v>
      </c>
      <c r="H246" s="44">
        <f>IF(OR($A246="",$B246="",$C246=""),"",'MPTO_working_3-way'!E245)</f>
        <v>1.9113529976256878</v>
      </c>
      <c r="I246" s="45">
        <f>IF(OR($A246="",$B246="",$C246=""),"",'MPTO_working_3-way'!F245)</f>
        <v>4.1830623453199101</v>
      </c>
      <c r="J246" s="46">
        <f>IF(OR($A246="",$B246="",$C246=""),"",'MPTO_working_3-way'!G245)</f>
        <v>4.2060794733502531</v>
      </c>
      <c r="K246" s="44">
        <f>IF(OR($A246="",$B246="",$C246=""),"",'OddsRatio_working_3-way'!H245)</f>
        <v>1.9242062909963551</v>
      </c>
      <c r="L246" s="45">
        <f>IF(OR($A246="",$B246="",$C246=""),"",'OddsRatio_working_3-way'!I245)</f>
        <v>4.1531744045757994</v>
      </c>
      <c r="M246" s="46">
        <f>IF(OR($A246="",$B246="",$C246=""),"",'OddsRatio_working_3-way'!J245)</f>
        <v>4.1749204349521847</v>
      </c>
      <c r="N246" s="47">
        <f t="shared" si="42"/>
        <v>51.379600067215591</v>
      </c>
      <c r="O246" s="48">
        <f t="shared" si="43"/>
        <v>24.372374390858678</v>
      </c>
      <c r="P246" s="48">
        <f t="shared" si="44"/>
        <v>24.248025541925731</v>
      </c>
      <c r="Q246" t="s">
        <v>501</v>
      </c>
      <c r="R246" t="s">
        <v>500</v>
      </c>
      <c r="S246" t="s">
        <v>527</v>
      </c>
      <c r="T246" s="50">
        <v>100</v>
      </c>
      <c r="U246" s="50">
        <f t="shared" si="45"/>
        <v>45.945945945945937</v>
      </c>
      <c r="V246" s="50">
        <f t="shared" si="46"/>
        <v>74.358974358974365</v>
      </c>
      <c r="W246" s="50">
        <f t="shared" si="47"/>
        <v>74.489795918367349</v>
      </c>
      <c r="X246" s="50">
        <f t="shared" si="48"/>
        <v>51.1512297226583</v>
      </c>
      <c r="Y246" s="50">
        <f t="shared" si="49"/>
        <v>79.5642581356867</v>
      </c>
      <c r="Z246" s="50">
        <f t="shared" si="50"/>
        <v>79.695079695079698</v>
      </c>
      <c r="AA246" s="50">
        <f t="shared" si="51"/>
        <v>-5.2052837767123634</v>
      </c>
      <c r="AB246" s="50">
        <f t="shared" si="52"/>
        <v>-5.205283776712335</v>
      </c>
      <c r="AC246" s="50">
        <f t="shared" si="53"/>
        <v>-5.2052837767123492</v>
      </c>
      <c r="AF246">
        <v>1.93</v>
      </c>
      <c r="AG246">
        <v>1.89</v>
      </c>
      <c r="AH246" s="66"/>
      <c r="AJ246" t="s">
        <v>445</v>
      </c>
    </row>
    <row r="247" spans="1:36" ht="15" x14ac:dyDescent="0.25">
      <c r="A247">
        <v>2.25</v>
      </c>
      <c r="B247">
        <v>3.54</v>
      </c>
      <c r="C247">
        <v>3.1</v>
      </c>
      <c r="D247" s="43">
        <f t="shared" si="54"/>
        <v>4.9510965311949429E-2</v>
      </c>
      <c r="E247" s="44">
        <f>IF(OR($A247="",$B247="",$C247=""),"",A247*'MPTO_working_3-way'!$I246)</f>
        <v>2.3613996719518862</v>
      </c>
      <c r="F247" s="45">
        <f>IF(OR($A247="",$B247="",$C247=""),"",B247*'MPTO_working_3-way'!$I246)</f>
        <v>3.7152688172043011</v>
      </c>
      <c r="G247" s="46">
        <f>IF(OR($A247="",$B247="",$C247=""),"",C247*'MPTO_working_3-way'!$I246)</f>
        <v>3.2534839924670433</v>
      </c>
      <c r="H247" s="44">
        <f>IF(OR($A247="",$B247="",$C247=""),"",'MPTO_working_3-way'!E246)</f>
        <v>2.3367718733733969</v>
      </c>
      <c r="I247" s="45">
        <f>IF(OR($A247="",$B247="",$C247=""),"",'MPTO_working_3-way'!F246)</f>
        <v>3.7596497906357067</v>
      </c>
      <c r="J247" s="46">
        <f>IF(OR($A247="",$B247="",$C247=""),"",'MPTO_working_3-way'!G246)</f>
        <v>3.2671518359245786</v>
      </c>
      <c r="K247" s="44">
        <f>IF(OR($A247="",$B247="",$C247=""),"",'OddsRatio_working_3-way'!H246)</f>
        <v>2.3472741959101553</v>
      </c>
      <c r="L247" s="45">
        <f>IF(OR($A247="",$B247="",$C247=""),"",'OddsRatio_working_3-way'!I246)</f>
        <v>3.7376611660894361</v>
      </c>
      <c r="M247" s="46">
        <f>IF(OR($A247="",$B247="",$C247=""),"",'OddsRatio_working_3-way'!J246)</f>
        <v>3.2634206491290607</v>
      </c>
      <c r="N247" s="47">
        <f t="shared" si="42"/>
        <v>42.347765686501511</v>
      </c>
      <c r="O247" s="48">
        <f t="shared" si="43"/>
        <v>26.915952766844175</v>
      </c>
      <c r="P247" s="48">
        <f t="shared" si="44"/>
        <v>30.736281546654322</v>
      </c>
      <c r="Q247" t="s">
        <v>313</v>
      </c>
      <c r="R247" t="s">
        <v>317</v>
      </c>
      <c r="S247" t="s">
        <v>527</v>
      </c>
      <c r="T247" s="50">
        <v>100</v>
      </c>
      <c r="U247" s="50">
        <f t="shared" si="45"/>
        <v>55.55555555555555</v>
      </c>
      <c r="V247" s="50">
        <f t="shared" si="46"/>
        <v>71.751412429378533</v>
      </c>
      <c r="W247" s="50">
        <f t="shared" si="47"/>
        <v>67.741935483870961</v>
      </c>
      <c r="X247" s="50">
        <f t="shared" si="48"/>
        <v>60.506652086750499</v>
      </c>
      <c r="Y247" s="50">
        <f t="shared" si="49"/>
        <v>76.702508960573468</v>
      </c>
      <c r="Z247" s="50">
        <f t="shared" si="50"/>
        <v>72.69303201506591</v>
      </c>
      <c r="AA247" s="50">
        <f t="shared" si="51"/>
        <v>-4.9510965311949491</v>
      </c>
      <c r="AB247" s="50">
        <f t="shared" si="52"/>
        <v>-4.9510965311949349</v>
      </c>
      <c r="AC247" s="50">
        <f t="shared" si="53"/>
        <v>-4.9510965311949491</v>
      </c>
      <c r="AF247">
        <v>1.81</v>
      </c>
      <c r="AG247">
        <v>2.02</v>
      </c>
      <c r="AH247" s="66"/>
      <c r="AJ247" t="s">
        <v>445</v>
      </c>
    </row>
    <row r="248" spans="1:36" ht="15" x14ac:dyDescent="0.25">
      <c r="A248">
        <v>2.34</v>
      </c>
      <c r="B248">
        <v>3.4</v>
      </c>
      <c r="C248">
        <v>3.04</v>
      </c>
      <c r="D248" s="43">
        <f t="shared" si="54"/>
        <v>5.0415442830303636E-2</v>
      </c>
      <c r="E248" s="44">
        <f>IF(OR($A248="",$B248="",$C248=""),"",A248*'MPTO_working_3-way'!$I247)</f>
        <v>2.4579721362229106</v>
      </c>
      <c r="F248" s="45">
        <f>IF(OR($A248="",$B248="",$C248=""),"",B248*'MPTO_working_3-way'!$I247)</f>
        <v>3.5714125056230324</v>
      </c>
      <c r="G248" s="46">
        <f>IF(OR($A248="",$B248="",$C248=""),"",C248*'MPTO_working_3-way'!$I247)</f>
        <v>3.1932629462041229</v>
      </c>
      <c r="H248" s="44">
        <f>IF(OR($A248="",$B248="",$C248=""),"",'MPTO_working_3-way'!E247)</f>
        <v>2.4357849166662193</v>
      </c>
      <c r="I248" s="45">
        <f>IF(OR($A248="",$B248="",$C248=""),"",'MPTO_working_3-way'!F247)</f>
        <v>3.6060401243648572</v>
      </c>
      <c r="J248" s="46">
        <f>IF(OR($A248="",$B248="",$C248=""),"",'MPTO_working_3-way'!G247)</f>
        <v>3.203667858202524</v>
      </c>
      <c r="K248" s="44">
        <f>IF(OR($A248="",$B248="",$C248=""),"",'OddsRatio_working_3-way'!H247)</f>
        <v>2.4454718714854886</v>
      </c>
      <c r="L248" s="45">
        <f>IF(OR($A248="",$B248="",$C248=""),"",'OddsRatio_working_3-way'!I247)</f>
        <v>3.5889048444516214</v>
      </c>
      <c r="M248" s="46">
        <f>IF(OR($A248="",$B248="",$C248=""),"",'OddsRatio_working_3-way'!J247)</f>
        <v>3.2005691177838775</v>
      </c>
      <c r="N248" s="47">
        <f t="shared" si="42"/>
        <v>40.683943697452527</v>
      </c>
      <c r="O248" s="48">
        <f t="shared" si="43"/>
        <v>28.00012595648203</v>
      </c>
      <c r="P248" s="48">
        <f t="shared" si="44"/>
        <v>31.315930346065436</v>
      </c>
      <c r="Q248" t="s">
        <v>516</v>
      </c>
      <c r="R248" t="s">
        <v>523</v>
      </c>
      <c r="S248" t="s">
        <v>527</v>
      </c>
      <c r="T248" s="50">
        <v>100</v>
      </c>
      <c r="U248" s="50">
        <f t="shared" si="45"/>
        <v>57.264957264957268</v>
      </c>
      <c r="V248" s="50">
        <f t="shared" si="46"/>
        <v>70.588235294117652</v>
      </c>
      <c r="W248" s="50">
        <f t="shared" si="47"/>
        <v>67.10526315789474</v>
      </c>
      <c r="X248" s="50">
        <f t="shared" si="48"/>
        <v>62.306501547987622</v>
      </c>
      <c r="Y248" s="50">
        <f t="shared" si="49"/>
        <v>75.629779577148</v>
      </c>
      <c r="Z248" s="50">
        <f t="shared" si="50"/>
        <v>72.146807440925102</v>
      </c>
      <c r="AA248" s="50">
        <f t="shared" si="51"/>
        <v>-5.0415442830303547</v>
      </c>
      <c r="AB248" s="50">
        <f t="shared" si="52"/>
        <v>-5.0415442830303476</v>
      </c>
      <c r="AC248" s="50">
        <f t="shared" si="53"/>
        <v>-5.0415442830303618</v>
      </c>
      <c r="AF248">
        <v>1.99</v>
      </c>
      <c r="AG248">
        <v>1.83</v>
      </c>
      <c r="AH248" s="66"/>
      <c r="AJ248" t="s">
        <v>445</v>
      </c>
    </row>
    <row r="249" spans="1:36" ht="15" x14ac:dyDescent="0.25">
      <c r="A249">
        <v>2.39</v>
      </c>
      <c r="B249">
        <v>3.03</v>
      </c>
      <c r="C249">
        <v>3.32</v>
      </c>
      <c r="D249" s="43">
        <f t="shared" si="54"/>
        <v>4.96478644184426E-2</v>
      </c>
      <c r="E249" s="44">
        <f>IF(OR($A249="",$B249="",$C249=""),"",A249*'MPTO_working_3-way'!$I248)</f>
        <v>2.5086583959600781</v>
      </c>
      <c r="F249" s="45">
        <f>IF(OR($A249="",$B249="",$C249=""),"",B249*'MPTO_working_3-way'!$I248)</f>
        <v>3.1804330291878808</v>
      </c>
      <c r="G249" s="46">
        <f>IF(OR($A249="",$B249="",$C249=""),"",C249*'MPTO_working_3-way'!$I248)</f>
        <v>3.4848309098692294</v>
      </c>
      <c r="H249" s="44">
        <f>IF(OR($A249="",$B249="",$C249=""),"",'MPTO_working_3-way'!E248)</f>
        <v>2.4884241389313093</v>
      </c>
      <c r="I249" s="45">
        <f>IF(OR($A249="",$B249="",$C249=""),"",'MPTO_working_3-way'!F248)</f>
        <v>3.1899583666950542</v>
      </c>
      <c r="J249" s="46">
        <f>IF(OR($A249="",$B249="",$C249=""),"",'MPTO_working_3-way'!G248)</f>
        <v>3.5130179835378357</v>
      </c>
      <c r="K249" s="44">
        <f>IF(OR($A249="",$B249="",$C249=""),"",'OddsRatio_working_3-way'!H248)</f>
        <v>2.4973563689479006</v>
      </c>
      <c r="L249" s="45">
        <f>IF(OR($A249="",$B249="",$C249=""),"",'OddsRatio_working_3-way'!I248)</f>
        <v>3.1867866395426181</v>
      </c>
      <c r="M249" s="46">
        <f>IF(OR($A249="",$B249="",$C249=""),"",'OddsRatio_working_3-way'!J248)</f>
        <v>3.4991847309058488</v>
      </c>
      <c r="N249" s="47">
        <f t="shared" si="42"/>
        <v>39.861943802727048</v>
      </c>
      <c r="O249" s="48">
        <f t="shared" si="43"/>
        <v>31.442259303141139</v>
      </c>
      <c r="P249" s="48">
        <f t="shared" si="44"/>
        <v>28.695796894131821</v>
      </c>
      <c r="Q249" t="s">
        <v>312</v>
      </c>
      <c r="R249" t="s">
        <v>470</v>
      </c>
      <c r="S249" t="s">
        <v>527</v>
      </c>
      <c r="T249" s="50">
        <v>100</v>
      </c>
      <c r="U249" s="50">
        <f t="shared" si="45"/>
        <v>58.15899581589958</v>
      </c>
      <c r="V249" s="50">
        <f t="shared" si="46"/>
        <v>66.996699669967001</v>
      </c>
      <c r="W249" s="50">
        <f t="shared" si="47"/>
        <v>69.879518072289159</v>
      </c>
      <c r="X249" s="50">
        <f t="shared" si="48"/>
        <v>63.123782257743841</v>
      </c>
      <c r="Y249" s="50">
        <f t="shared" si="49"/>
        <v>71.961486111811254</v>
      </c>
      <c r="Z249" s="50">
        <f t="shared" si="50"/>
        <v>74.844304514133427</v>
      </c>
      <c r="AA249" s="50">
        <f t="shared" si="51"/>
        <v>-4.9647864418442609</v>
      </c>
      <c r="AB249" s="50">
        <f t="shared" si="52"/>
        <v>-4.9647864418442538</v>
      </c>
      <c r="AC249" s="50">
        <f t="shared" si="53"/>
        <v>-4.964786441844268</v>
      </c>
      <c r="AF249">
        <v>2.54</v>
      </c>
      <c r="AG249">
        <v>1.52</v>
      </c>
      <c r="AH249" s="66"/>
      <c r="AJ249" t="s">
        <v>445</v>
      </c>
    </row>
    <row r="250" spans="1:36" ht="15" x14ac:dyDescent="0.25">
      <c r="A250">
        <v>3.77</v>
      </c>
      <c r="B250">
        <v>3.27</v>
      </c>
      <c r="C250">
        <v>2.08</v>
      </c>
      <c r="D250" s="43">
        <f t="shared" si="54"/>
        <v>5.1831617712668088E-2</v>
      </c>
      <c r="E250" s="44">
        <f>IF(OR($A250="",$B250="",$C250=""),"",A250*'MPTO_working_3-way'!$I249)</f>
        <v>3.9654051987767587</v>
      </c>
      <c r="F250" s="45">
        <f>IF(OR($A250="",$B250="",$C250=""),"",B250*'MPTO_working_3-way'!$I249)</f>
        <v>3.4394893899204249</v>
      </c>
      <c r="G250" s="46">
        <f>IF(OR($A250="",$B250="",$C250=""),"",C250*'MPTO_working_3-way'!$I249)</f>
        <v>2.1878097648423496</v>
      </c>
      <c r="H250" s="44">
        <f>IF(OR($A250="",$B250="",$C250=""),"",'MPTO_working_3-way'!E249)</f>
        <v>4.0326681041650199</v>
      </c>
      <c r="I250" s="45">
        <f>IF(OR($A250="",$B250="",$C250=""),"",'MPTO_working_3-way'!F249)</f>
        <v>3.4658057684243087</v>
      </c>
      <c r="J250" s="46">
        <f>IF(OR($A250="",$B250="",$C250=""),"",'MPTO_working_3-way'!G249)</f>
        <v>2.1575344263825245</v>
      </c>
      <c r="K250" s="44">
        <f>IF(OR($A250="",$B250="",$C250=""),"",'OddsRatio_working_3-way'!H249)</f>
        <v>4.0001990042032514</v>
      </c>
      <c r="L250" s="45">
        <f>IF(OR($A250="",$B250="",$C250=""),"",'OddsRatio_working_3-way'!I249)</f>
        <v>3.4586468373795616</v>
      </c>
      <c r="M250" s="46">
        <f>IF(OR($A250="",$B250="",$C250=""),"",'OddsRatio_working_3-way'!J249)</f>
        <v>2.1697526803391747</v>
      </c>
      <c r="N250" s="47">
        <f t="shared" si="42"/>
        <v>25.218103822239357</v>
      </c>
      <c r="O250" s="48">
        <f t="shared" si="43"/>
        <v>29.074082999951795</v>
      </c>
      <c r="P250" s="48">
        <f t="shared" si="44"/>
        <v>45.707813177808838</v>
      </c>
      <c r="Q250" t="s">
        <v>524</v>
      </c>
      <c r="R250" t="s">
        <v>525</v>
      </c>
      <c r="S250" t="s">
        <v>527</v>
      </c>
      <c r="T250" s="50">
        <v>100</v>
      </c>
      <c r="U250" s="50">
        <f t="shared" si="45"/>
        <v>73.474801061007966</v>
      </c>
      <c r="V250" s="50">
        <f t="shared" si="46"/>
        <v>69.418960244648318</v>
      </c>
      <c r="W250" s="50">
        <f t="shared" si="47"/>
        <v>51.92307692307692</v>
      </c>
      <c r="X250" s="50">
        <f t="shared" si="48"/>
        <v>78.657962832274748</v>
      </c>
      <c r="Y250" s="50">
        <f t="shared" si="49"/>
        <v>74.602122015915114</v>
      </c>
      <c r="Z250" s="50">
        <f t="shared" si="50"/>
        <v>57.106238694343723</v>
      </c>
      <c r="AA250" s="50">
        <f t="shared" si="51"/>
        <v>-5.1831617712667821</v>
      </c>
      <c r="AB250" s="50">
        <f t="shared" si="52"/>
        <v>-5.1831617712667963</v>
      </c>
      <c r="AC250" s="50">
        <f t="shared" si="53"/>
        <v>-5.1831617712668034</v>
      </c>
      <c r="AF250">
        <v>2.41</v>
      </c>
      <c r="AG250">
        <v>1.56</v>
      </c>
      <c r="AH250" s="66"/>
      <c r="AJ250" t="s">
        <v>445</v>
      </c>
    </row>
    <row r="251" spans="1:36" ht="15" x14ac:dyDescent="0.25">
      <c r="A251">
        <v>2.11</v>
      </c>
      <c r="B251">
        <v>3.59</v>
      </c>
      <c r="C251">
        <v>3.69</v>
      </c>
      <c r="D251" s="43">
        <f t="shared" si="54"/>
        <v>2.3487891349625922E-2</v>
      </c>
      <c r="E251" s="44">
        <f>IF(OR($A251="",$B251="",$C251=""),"",A251*'MPTO_working_3-way'!$I250)</f>
        <v>2.1595594507477105</v>
      </c>
      <c r="F251" s="45">
        <f>IF(OR($A251="",$B251="",$C251=""),"",B251*'MPTO_working_3-way'!$I250)</f>
        <v>3.674321529945157</v>
      </c>
      <c r="G251" s="46">
        <f>IF(OR($A251="",$B251="",$C251=""),"",C251*'MPTO_working_3-way'!$I250)</f>
        <v>3.7766703190801194</v>
      </c>
      <c r="H251" s="44">
        <f>IF(OR($A251="",$B251="",$C251=""),"",'MPTO_working_3-way'!E250)</f>
        <v>2.1454423142347911</v>
      </c>
      <c r="I251" s="45">
        <f>IF(OR($A251="",$B251="",$C251=""),"",'MPTO_working_3-way'!F250)</f>
        <v>3.6938229337055195</v>
      </c>
      <c r="J251" s="46">
        <f>IF(OR($A251="",$B251="",$C251=""),"",'MPTO_working_3-way'!G250)</f>
        <v>3.7997759307846892</v>
      </c>
      <c r="K251" s="44">
        <f>IF(OR($A251="",$B251="",$C251=""),"",'OddsRatio_working_3-way'!H250)</f>
        <v>2.1512122909104621</v>
      </c>
      <c r="L251" s="45">
        <f>IF(OR($A251="",$B251="",$C251=""),"",'OddsRatio_working_3-way'!I250)</f>
        <v>3.6861620121244103</v>
      </c>
      <c r="M251" s="46">
        <f>IF(OR($A251="",$B251="",$C251=""),"",'OddsRatio_working_3-way'!J250)</f>
        <v>3.7898748311253532</v>
      </c>
      <c r="N251" s="47">
        <f t="shared" ref="N251:N314" si="55">(1/E251)* 100</f>
        <v>46.305740721968412</v>
      </c>
      <c r="O251" s="48">
        <f t="shared" ref="O251:O314" si="56">(1/F251)* 100</f>
        <v>27.215908892298984</v>
      </c>
      <c r="P251" s="48">
        <f t="shared" ref="P251:P314" si="57">(1/G251)* 100</f>
        <v>26.478350385732615</v>
      </c>
      <c r="Q251" t="s">
        <v>396</v>
      </c>
      <c r="R251" t="s">
        <v>399</v>
      </c>
      <c r="S251" t="s">
        <v>527</v>
      </c>
      <c r="T251" s="50">
        <v>100</v>
      </c>
      <c r="U251" s="50">
        <f t="shared" ref="U251:U314" si="58">(1/A251)*((T251*A251)-T251)</f>
        <v>52.606635071090047</v>
      </c>
      <c r="V251" s="50">
        <f t="shared" ref="V251:V314" si="59">(1/B251)*((T251*B251)-T251)</f>
        <v>72.14484679665739</v>
      </c>
      <c r="W251" s="50">
        <f t="shared" ref="W251:W314" si="60">(1/C251)*((T251*C251)-T251)</f>
        <v>72.899728997289984</v>
      </c>
      <c r="X251" s="50">
        <f t="shared" ref="X251:X314" si="61">((1/B251)+(1/C251))*T251</f>
        <v>54.955424206052648</v>
      </c>
      <c r="Y251" s="50">
        <f t="shared" ref="Y251:Y314" si="62">((1/A251)+(1/C251))*T251</f>
        <v>74.493635931619977</v>
      </c>
      <c r="Z251" s="50">
        <f t="shared" ref="Z251:Z314" si="63">((1/A251)+(1/B251))*T251</f>
        <v>75.24851813225257</v>
      </c>
      <c r="AA251" s="50">
        <f t="shared" ref="AA251:AA314" si="64">U251-X251</f>
        <v>-2.3487891349626011</v>
      </c>
      <c r="AB251" s="50">
        <f t="shared" ref="AB251:AB314" si="65">V251-Y251</f>
        <v>-2.3487891349625869</v>
      </c>
      <c r="AC251" s="50">
        <f t="shared" ref="AC251:AC314" si="66">W251-Z251</f>
        <v>-2.3487891349625869</v>
      </c>
      <c r="AF251">
        <v>1.97</v>
      </c>
      <c r="AG251">
        <v>1.93</v>
      </c>
      <c r="AH251" s="66"/>
      <c r="AJ251" t="s">
        <v>440</v>
      </c>
    </row>
    <row r="252" spans="1:36" ht="15" x14ac:dyDescent="0.25">
      <c r="A252">
        <v>11.2</v>
      </c>
      <c r="B252">
        <v>5.5</v>
      </c>
      <c r="C252">
        <v>1.32</v>
      </c>
      <c r="D252" s="43">
        <f t="shared" si="54"/>
        <v>2.8679653679653638E-2</v>
      </c>
      <c r="E252" s="44">
        <f>IF(OR($A252="",$B252="",$C252=""),"",A252*'MPTO_working_3-way'!$I251)</f>
        <v>11.52121212121212</v>
      </c>
      <c r="F252" s="45">
        <f>IF(OR($A252="",$B252="",$C252=""),"",B252*'MPTO_working_3-way'!$I251)</f>
        <v>5.6577380952380949</v>
      </c>
      <c r="G252" s="46">
        <f>IF(OR($A252="",$B252="",$C252=""),"",C252*'MPTO_working_3-way'!$I251)</f>
        <v>1.3578571428571429</v>
      </c>
      <c r="H252" s="44">
        <f>IF(OR($A252="",$B252="",$C252=""),"",'MPTO_working_3-way'!E251)</f>
        <v>12.542986425339363</v>
      </c>
      <c r="I252" s="45">
        <f>IF(OR($A252="",$B252="",$C252=""),"",'MPTO_working_3-way'!F251)</f>
        <v>5.8052356020942399</v>
      </c>
      <c r="J252" s="46">
        <f>IF(OR($A252="",$B252="",$C252=""),"",'MPTO_working_3-way'!G251)</f>
        <v>1.3368700265251989</v>
      </c>
      <c r="K252" s="44">
        <f>IF(OR($A252="",$B252="",$C252=""),"",'OddsRatio_working_3-way'!H251)</f>
        <v>11.936381764337943</v>
      </c>
      <c r="L252" s="45">
        <f>IF(OR($A252="",$B252="",$C252=""),"",'OddsRatio_working_3-way'!I251)</f>
        <v>5.8248743077961525</v>
      </c>
      <c r="M252" s="46">
        <f>IF(OR($A252="",$B252="",$C252=""),"",'OddsRatio_working_3-way'!J251)</f>
        <v>1.3431021729988375</v>
      </c>
      <c r="N252" s="47">
        <f t="shared" si="55"/>
        <v>8.6796422935297226</v>
      </c>
      <c r="O252" s="48">
        <f t="shared" si="56"/>
        <v>17.674907943187797</v>
      </c>
      <c r="P252" s="48">
        <f t="shared" si="57"/>
        <v>73.645449763282471</v>
      </c>
      <c r="Q252" t="s">
        <v>400</v>
      </c>
      <c r="R252" t="s">
        <v>402</v>
      </c>
      <c r="S252" t="s">
        <v>527</v>
      </c>
      <c r="T252" s="50">
        <v>100</v>
      </c>
      <c r="U252" s="50">
        <f t="shared" si="58"/>
        <v>91.071428571428569</v>
      </c>
      <c r="V252" s="50">
        <f t="shared" si="59"/>
        <v>81.818181818181827</v>
      </c>
      <c r="W252" s="50">
        <f t="shared" si="60"/>
        <v>24.242424242424242</v>
      </c>
      <c r="X252" s="50">
        <f t="shared" si="61"/>
        <v>93.939393939393938</v>
      </c>
      <c r="Y252" s="50">
        <f t="shared" si="62"/>
        <v>84.686147186147181</v>
      </c>
      <c r="Z252" s="50">
        <f t="shared" si="63"/>
        <v>27.110389610389614</v>
      </c>
      <c r="AA252" s="50">
        <f t="shared" si="64"/>
        <v>-2.8679653679653683</v>
      </c>
      <c r="AB252" s="50">
        <f t="shared" si="65"/>
        <v>-2.8679653679653541</v>
      </c>
      <c r="AC252" s="50">
        <f t="shared" si="66"/>
        <v>-2.8679653679653718</v>
      </c>
      <c r="AF252">
        <v>1.66</v>
      </c>
      <c r="AG252">
        <v>2.34</v>
      </c>
      <c r="AH252" s="66"/>
      <c r="AJ252" t="s">
        <v>440</v>
      </c>
    </row>
    <row r="253" spans="1:36" ht="15" x14ac:dyDescent="0.25">
      <c r="A253">
        <v>1.81</v>
      </c>
      <c r="B253">
        <v>3.6</v>
      </c>
      <c r="C253">
        <v>4.7699999999999996</v>
      </c>
      <c r="D253" s="43">
        <f t="shared" si="54"/>
        <v>3.9907571493102756E-2</v>
      </c>
      <c r="E253" s="44">
        <f>IF(OR($A253="",$B253="",$C253=""),"",A253*'MPTO_working_3-way'!$I252)</f>
        <v>1.882232704402516</v>
      </c>
      <c r="F253" s="45">
        <f>IF(OR($A253="",$B253="",$C253=""),"",B253*'MPTO_working_3-way'!$I252)</f>
        <v>3.7436672573751699</v>
      </c>
      <c r="G253" s="46">
        <f>IF(OR($A253="",$B253="",$C253=""),"",C253*'MPTO_working_3-way'!$I252)</f>
        <v>4.9603591160220999</v>
      </c>
      <c r="H253" s="44">
        <f>IF(OR($A253="",$B253="",$C253=""),"",'MPTO_working_3-way'!E252)</f>
        <v>1.854655596489909</v>
      </c>
      <c r="I253" s="45">
        <f>IF(OR($A253="",$B253="",$C253=""),"",'MPTO_working_3-way'!F252)</f>
        <v>3.781072085486556</v>
      </c>
      <c r="J253" s="46">
        <f>IF(OR($A253="",$B253="",$C253=""),"",'MPTO_working_3-way'!G252)</f>
        <v>5.0931775949031071</v>
      </c>
      <c r="K253" s="44">
        <f>IF(OR($A253="",$B253="",$C253=""),"",'OddsRatio_working_3-way'!H252)</f>
        <v>1.8649301344885176</v>
      </c>
      <c r="L253" s="45">
        <f>IF(OR($A253="",$B253="",$C253=""),"",'OddsRatio_working_3-way'!I252)</f>
        <v>3.7763189502100563</v>
      </c>
      <c r="M253" s="46">
        <f>IF(OR($A253="",$B253="",$C253=""),"",'OddsRatio_working_3-way'!J252)</f>
        <v>5.0256624778045822</v>
      </c>
      <c r="N253" s="47">
        <f t="shared" si="55"/>
        <v>53.128393617909943</v>
      </c>
      <c r="O253" s="48">
        <f t="shared" si="56"/>
        <v>26.711775680115828</v>
      </c>
      <c r="P253" s="48">
        <f t="shared" si="57"/>
        <v>20.159830701974212</v>
      </c>
      <c r="Q253" t="s">
        <v>325</v>
      </c>
      <c r="R253" t="s">
        <v>328</v>
      </c>
      <c r="S253" t="s">
        <v>527</v>
      </c>
      <c r="T253" s="50">
        <v>100</v>
      </c>
      <c r="U253" s="50">
        <f t="shared" si="58"/>
        <v>44.751381215469614</v>
      </c>
      <c r="V253" s="50">
        <f t="shared" si="59"/>
        <v>72.222222222222229</v>
      </c>
      <c r="W253" s="50">
        <f t="shared" si="60"/>
        <v>79.035639412997895</v>
      </c>
      <c r="X253" s="50">
        <f t="shared" si="61"/>
        <v>48.742138364779876</v>
      </c>
      <c r="Y253" s="50">
        <f t="shared" si="62"/>
        <v>76.212979371532484</v>
      </c>
      <c r="Z253" s="50">
        <f t="shared" si="63"/>
        <v>83.026396562308165</v>
      </c>
      <c r="AA253" s="50">
        <f t="shared" si="64"/>
        <v>-3.9907571493102623</v>
      </c>
      <c r="AB253" s="50">
        <f t="shared" si="65"/>
        <v>-3.9907571493102552</v>
      </c>
      <c r="AC253" s="50">
        <f t="shared" si="66"/>
        <v>-3.9907571493102694</v>
      </c>
      <c r="AF253">
        <v>2.06</v>
      </c>
      <c r="AG253">
        <v>1.79</v>
      </c>
      <c r="AH253" s="66"/>
      <c r="AJ253" t="s">
        <v>446</v>
      </c>
    </row>
    <row r="254" spans="1:36" ht="15" x14ac:dyDescent="0.25">
      <c r="A254">
        <v>2.02</v>
      </c>
      <c r="B254">
        <v>3.23</v>
      </c>
      <c r="C254">
        <v>4.25</v>
      </c>
      <c r="D254" s="43">
        <f t="shared" si="54"/>
        <v>3.9941145817368184E-2</v>
      </c>
      <c r="E254" s="44">
        <f>IF(OR($A254="",$B254="",$C254=""),"",A254*'MPTO_working_3-way'!$I253)</f>
        <v>2.100681114551084</v>
      </c>
      <c r="F254" s="45">
        <f>IF(OR($A254="",$B254="",$C254=""),"",B254*'MPTO_working_3-way'!$I253)</f>
        <v>3.3590099009900993</v>
      </c>
      <c r="G254" s="46">
        <f>IF(OR($A254="",$B254="",$C254=""),"",C254*'MPTO_working_3-way'!$I253)</f>
        <v>4.4197498697238151</v>
      </c>
      <c r="H254" s="44">
        <f>IF(OR($A254="",$B254="",$C254=""),"",'MPTO_working_3-way'!E253)</f>
        <v>2.0758266697775043</v>
      </c>
      <c r="I254" s="45">
        <f>IF(OR($A254="",$B254="",$C254=""),"",'MPTO_working_3-way'!F253)</f>
        <v>3.3751422560954585</v>
      </c>
      <c r="J254" s="46">
        <f>IF(OR($A254="",$B254="",$C254=""),"",'MPTO_working_3-way'!G253)</f>
        <v>4.504902186421174</v>
      </c>
      <c r="K254" s="44">
        <f>IF(OR($A254="",$B254="",$C254=""),"",'OddsRatio_working_3-way'!H253)</f>
        <v>2.0859057195557384</v>
      </c>
      <c r="L254" s="45">
        <f>IF(OR($A254="",$B254="",$C254=""),"",'OddsRatio_working_3-way'!I253)</f>
        <v>3.3740879947149973</v>
      </c>
      <c r="M254" s="46">
        <f>IF(OR($A254="",$B254="",$C254=""),"",'OddsRatio_working_3-way'!J253)</f>
        <v>4.4599937142707367</v>
      </c>
      <c r="N254" s="47">
        <f t="shared" si="55"/>
        <v>47.603607852384592</v>
      </c>
      <c r="O254" s="48">
        <f t="shared" si="56"/>
        <v>29.770677356599656</v>
      </c>
      <c r="P254" s="48">
        <f t="shared" si="57"/>
        <v>22.625714791015735</v>
      </c>
      <c r="Q254" t="s">
        <v>327</v>
      </c>
      <c r="R254" t="s">
        <v>329</v>
      </c>
      <c r="S254" t="s">
        <v>527</v>
      </c>
      <c r="T254" s="50">
        <v>100</v>
      </c>
      <c r="U254" s="50">
        <f t="shared" si="58"/>
        <v>50.495049504950494</v>
      </c>
      <c r="V254" s="50">
        <f t="shared" si="59"/>
        <v>69.040247678018574</v>
      </c>
      <c r="W254" s="50">
        <f t="shared" si="60"/>
        <v>76.470588235294116</v>
      </c>
      <c r="X254" s="50">
        <f t="shared" si="61"/>
        <v>54.48916408668731</v>
      </c>
      <c r="Y254" s="50">
        <f t="shared" si="62"/>
        <v>73.034362259755397</v>
      </c>
      <c r="Z254" s="50">
        <f t="shared" si="63"/>
        <v>80.464702817030926</v>
      </c>
      <c r="AA254" s="50">
        <f t="shared" si="64"/>
        <v>-3.9941145817368167</v>
      </c>
      <c r="AB254" s="50">
        <f t="shared" si="65"/>
        <v>-3.9941145817368238</v>
      </c>
      <c r="AC254" s="50">
        <f t="shared" si="66"/>
        <v>-3.9941145817368096</v>
      </c>
      <c r="AF254">
        <v>2.5</v>
      </c>
      <c r="AG254">
        <v>1.56</v>
      </c>
      <c r="AH254" s="66"/>
      <c r="AJ254" t="s">
        <v>446</v>
      </c>
    </row>
    <row r="255" spans="1:36" ht="15" x14ac:dyDescent="0.25">
      <c r="A255">
        <v>1.65</v>
      </c>
      <c r="B255">
        <v>3.79</v>
      </c>
      <c r="C255">
        <v>5.86</v>
      </c>
      <c r="D255" s="43">
        <f t="shared" si="54"/>
        <v>4.0561312968491858E-2</v>
      </c>
      <c r="E255" s="44">
        <f>IF(OR($A255="",$B255="",$C255=""),"",A255*'MPTO_working_3-way'!$I254)</f>
        <v>1.7169261663980115</v>
      </c>
      <c r="F255" s="45">
        <f>IF(OR($A255="",$B255="",$C255=""),"",B255*'MPTO_working_3-way'!$I254)</f>
        <v>3.943727376150584</v>
      </c>
      <c r="G255" s="46">
        <f>IF(OR($A255="",$B255="",$C255=""),"",C255*'MPTO_working_3-way'!$I254)</f>
        <v>6.0976892939953622</v>
      </c>
      <c r="H255" s="44">
        <f>IF(OR($A255="",$B255="",$C255=""),"",'MPTO_working_3-way'!E254)</f>
        <v>1.6876492992749199</v>
      </c>
      <c r="I255" s="45">
        <f>IF(OR($A255="",$B255="",$C255=""),"",'MPTO_working_3-way'!F254)</f>
        <v>3.9946981553097842</v>
      </c>
      <c r="J255" s="46">
        <f>IF(OR($A255="",$B255="",$C255=""),"",'MPTO_working_3-way'!G254)</f>
        <v>6.3642369997643877</v>
      </c>
      <c r="K255" s="44">
        <f>IF(OR($A255="",$B255="",$C255=""),"",'OddsRatio_working_3-way'!H254)</f>
        <v>1.6979713401418912</v>
      </c>
      <c r="L255" s="45">
        <f>IF(OR($A255="",$B255="",$C255=""),"",'OddsRatio_working_3-way'!I254)</f>
        <v>3.9959077523013495</v>
      </c>
      <c r="M255" s="46">
        <f>IF(OR($A255="",$B255="",$C255=""),"",'OddsRatio_working_3-way'!J254)</f>
        <v>6.218678020137836</v>
      </c>
      <c r="N255" s="47">
        <f t="shared" si="55"/>
        <v>58.243622793514092</v>
      </c>
      <c r="O255" s="48">
        <f t="shared" si="56"/>
        <v>25.356722324353104</v>
      </c>
      <c r="P255" s="48">
        <f t="shared" si="57"/>
        <v>16.399654882132808</v>
      </c>
      <c r="Q255" t="s">
        <v>326</v>
      </c>
      <c r="R255" t="s">
        <v>342</v>
      </c>
      <c r="S255" t="s">
        <v>527</v>
      </c>
      <c r="T255" s="50">
        <v>100</v>
      </c>
      <c r="U255" s="50">
        <f t="shared" si="58"/>
        <v>39.393939393939398</v>
      </c>
      <c r="V255" s="50">
        <f t="shared" si="59"/>
        <v>73.614775725593674</v>
      </c>
      <c r="W255" s="50">
        <f t="shared" si="60"/>
        <v>82.935153583617733</v>
      </c>
      <c r="X255" s="50">
        <f t="shared" si="61"/>
        <v>43.450070690788586</v>
      </c>
      <c r="Y255" s="50">
        <f t="shared" si="62"/>
        <v>77.670907022442861</v>
      </c>
      <c r="Z255" s="50">
        <f t="shared" si="63"/>
        <v>86.991284880466949</v>
      </c>
      <c r="AA255" s="50">
        <f t="shared" si="64"/>
        <v>-4.0561312968491876</v>
      </c>
      <c r="AB255" s="50">
        <f t="shared" si="65"/>
        <v>-4.0561312968491876</v>
      </c>
      <c r="AC255" s="50">
        <f t="shared" si="66"/>
        <v>-4.056131296849216</v>
      </c>
      <c r="AF255">
        <v>1.81</v>
      </c>
      <c r="AG255">
        <v>2.0499999999999998</v>
      </c>
      <c r="AH255" s="66"/>
      <c r="AJ255" t="s">
        <v>446</v>
      </c>
    </row>
    <row r="256" spans="1:36" ht="15" x14ac:dyDescent="0.25">
      <c r="A256">
        <v>3.14</v>
      </c>
      <c r="B256">
        <v>3.58</v>
      </c>
      <c r="C256">
        <v>2.27</v>
      </c>
      <c r="D256" s="43">
        <f t="shared" si="54"/>
        <v>3.8329580879398861E-2</v>
      </c>
      <c r="E256" s="44">
        <f>IF(OR($A256="",$B256="",$C256=""),"",A256*'MPTO_working_3-way'!$I255)</f>
        <v>3.2603548839613126</v>
      </c>
      <c r="F256" s="45">
        <f>IF(OR($A256="",$B256="",$C256=""),"",B256*'MPTO_working_3-way'!$I255)</f>
        <v>3.7172198995482479</v>
      </c>
      <c r="G256" s="46">
        <f>IF(OR($A256="",$B256="",$C256=""),"",C256*'MPTO_working_3-way'!$I255)</f>
        <v>2.3570081485962353</v>
      </c>
      <c r="H256" s="44">
        <f>IF(OR($A256="",$B256="",$C256=""),"",'MPTO_working_3-way'!E255)</f>
        <v>3.2712364268547054</v>
      </c>
      <c r="I256" s="45">
        <f>IF(OR($A256="",$B256="",$C256=""),"",'MPTO_working_3-way'!F255)</f>
        <v>3.7515979653153266</v>
      </c>
      <c r="J256" s="46">
        <f>IF(OR($A256="",$B256="",$C256=""),"",'MPTO_working_3-way'!G255)</f>
        <v>2.3378026260932643</v>
      </c>
      <c r="K256" s="44">
        <f>IF(OR($A256="",$B256="",$C256=""),"",'OddsRatio_working_3-way'!H255)</f>
        <v>3.2681678865838624</v>
      </c>
      <c r="L256" s="45">
        <f>IF(OR($A256="",$B256="",$C256=""),"",'OddsRatio_working_3-way'!I255)</f>
        <v>3.7345201623300772</v>
      </c>
      <c r="M256" s="46">
        <f>IF(OR($A256="",$B256="",$C256=""),"",'OddsRatio_working_3-way'!J255)</f>
        <v>2.3460622504493012</v>
      </c>
      <c r="N256" s="47">
        <f t="shared" si="55"/>
        <v>30.671507722036861</v>
      </c>
      <c r="O256" s="48">
        <f t="shared" si="56"/>
        <v>26.901825208713898</v>
      </c>
      <c r="P256" s="48">
        <f t="shared" si="57"/>
        <v>42.426667069249234</v>
      </c>
      <c r="Q256" t="s">
        <v>331</v>
      </c>
      <c r="R256" t="s">
        <v>335</v>
      </c>
      <c r="S256" t="s">
        <v>527</v>
      </c>
      <c r="T256" s="50">
        <v>100</v>
      </c>
      <c r="U256" s="50">
        <f t="shared" si="58"/>
        <v>68.152866242038215</v>
      </c>
      <c r="V256" s="50">
        <f t="shared" si="59"/>
        <v>72.067039106145245</v>
      </c>
      <c r="W256" s="50">
        <f t="shared" si="60"/>
        <v>55.947136563876647</v>
      </c>
      <c r="X256" s="50">
        <f t="shared" si="61"/>
        <v>71.985824329978087</v>
      </c>
      <c r="Y256" s="50">
        <f t="shared" si="62"/>
        <v>75.899997194085131</v>
      </c>
      <c r="Z256" s="50">
        <f t="shared" si="63"/>
        <v>59.780094651816526</v>
      </c>
      <c r="AA256" s="50">
        <f t="shared" si="64"/>
        <v>-3.8329580879398719</v>
      </c>
      <c r="AB256" s="50">
        <f t="shared" si="65"/>
        <v>-3.8329580879398861</v>
      </c>
      <c r="AC256" s="50">
        <f t="shared" si="66"/>
        <v>-3.832958087939879</v>
      </c>
      <c r="AF256">
        <v>2.1</v>
      </c>
      <c r="AG256">
        <v>1.76</v>
      </c>
      <c r="AH256" s="66"/>
      <c r="AJ256" t="s">
        <v>446</v>
      </c>
    </row>
    <row r="257" spans="1:36" ht="15" x14ac:dyDescent="0.25">
      <c r="A257">
        <v>3.06</v>
      </c>
      <c r="B257">
        <v>3.16</v>
      </c>
      <c r="C257">
        <v>2.5299999999999998</v>
      </c>
      <c r="D257" s="43">
        <f t="shared" si="54"/>
        <v>3.8509998819494129E-2</v>
      </c>
      <c r="E257" s="44">
        <f>IF(OR($A257="",$B257="",$C257=""),"",A257*'MPTO_working_3-way'!$I256)</f>
        <v>3.1778405963876519</v>
      </c>
      <c r="F257" s="45">
        <f>IF(OR($A257="",$B257="",$C257=""),"",B257*'MPTO_working_3-way'!$I256)</f>
        <v>3.2816915962696016</v>
      </c>
      <c r="G257" s="46">
        <f>IF(OR($A257="",$B257="",$C257=""),"",C257*'MPTO_working_3-way'!$I256)</f>
        <v>2.6274302970133201</v>
      </c>
      <c r="H257" s="44">
        <f>IF(OR($A257="",$B257="",$C257=""),"",'MPTO_working_3-way'!E256)</f>
        <v>3.1851118257006421</v>
      </c>
      <c r="I257" s="45">
        <f>IF(OR($A257="",$B257="",$C257=""),"",'MPTO_working_3-way'!F256)</f>
        <v>3.2936011956583791</v>
      </c>
      <c r="J257" s="46">
        <f>IF(OR($A257="",$B257="",$C257=""),"",'MPTO_working_3-way'!G256)</f>
        <v>2.614924283192944</v>
      </c>
      <c r="K257" s="44">
        <f>IF(OR($A257="",$B257="",$C257=""),"",'OddsRatio_working_3-way'!H256)</f>
        <v>3.1820049327833728</v>
      </c>
      <c r="L257" s="45">
        <f>IF(OR($A257="",$B257="",$C257=""),"",'OddsRatio_working_3-way'!I256)</f>
        <v>3.2879275023359651</v>
      </c>
      <c r="M257" s="46">
        <f>IF(OR($A257="",$B257="",$C257=""),"",'OddsRatio_working_3-way'!J256)</f>
        <v>2.6206153141546409</v>
      </c>
      <c r="N257" s="47">
        <f t="shared" si="55"/>
        <v>31.467909407939793</v>
      </c>
      <c r="O257" s="48">
        <f t="shared" si="56"/>
        <v>30.472089489967015</v>
      </c>
      <c r="P257" s="48">
        <f t="shared" si="57"/>
        <v>38.060001102093189</v>
      </c>
      <c r="Q257" t="s">
        <v>333</v>
      </c>
      <c r="R257" t="s">
        <v>336</v>
      </c>
      <c r="S257" t="s">
        <v>527</v>
      </c>
      <c r="T257" s="50">
        <v>100</v>
      </c>
      <c r="U257" s="50">
        <f t="shared" si="58"/>
        <v>67.320261437908499</v>
      </c>
      <c r="V257" s="50">
        <f t="shared" si="59"/>
        <v>68.35443037974683</v>
      </c>
      <c r="W257" s="50">
        <f t="shared" si="60"/>
        <v>60.474308300395251</v>
      </c>
      <c r="X257" s="50">
        <f t="shared" si="61"/>
        <v>71.171261319857919</v>
      </c>
      <c r="Y257" s="50">
        <f t="shared" si="62"/>
        <v>72.20543026169625</v>
      </c>
      <c r="Z257" s="50">
        <f t="shared" si="63"/>
        <v>64.325308182344671</v>
      </c>
      <c r="AA257" s="50">
        <f t="shared" si="64"/>
        <v>-3.85099988194942</v>
      </c>
      <c r="AB257" s="50">
        <f t="shared" si="65"/>
        <v>-3.85099988194942</v>
      </c>
      <c r="AC257" s="50">
        <f t="shared" si="66"/>
        <v>-3.85099988194942</v>
      </c>
      <c r="AF257">
        <v>2.2799999999999998</v>
      </c>
      <c r="AG257">
        <v>1.65</v>
      </c>
      <c r="AH257" s="66"/>
      <c r="AJ257" t="s">
        <v>446</v>
      </c>
    </row>
    <row r="258" spans="1:36" ht="15" x14ac:dyDescent="0.25">
      <c r="A258">
        <v>2.44</v>
      </c>
      <c r="B258">
        <v>2.78</v>
      </c>
      <c r="C258">
        <v>3.72</v>
      </c>
      <c r="D258" s="43">
        <f t="shared" si="54"/>
        <v>3.8365500090673077E-2</v>
      </c>
      <c r="E258" s="44">
        <f>IF(OR($A258="",$B258="",$C258=""),"",A258*'MPTO_working_3-way'!$I257)</f>
        <v>2.5336118202212421</v>
      </c>
      <c r="F258" s="45">
        <f>IF(OR($A258="",$B258="",$C258=""),"",B258*'MPTO_working_3-way'!$I257)</f>
        <v>2.886656090252071</v>
      </c>
      <c r="G258" s="46">
        <f>IF(OR($A258="",$B258="",$C258=""),"",C258*'MPTO_working_3-way'!$I257)</f>
        <v>3.8627196603373042</v>
      </c>
      <c r="H258" s="44">
        <f>IF(OR($A258="",$B258="",$C258=""),"",'MPTO_working_3-way'!E257)</f>
        <v>2.5185899292217804</v>
      </c>
      <c r="I258" s="45">
        <f>IF(OR($A258="",$B258="",$C258=""),"",'MPTO_working_3-way'!F257)</f>
        <v>2.8824779425293379</v>
      </c>
      <c r="J258" s="46">
        <f>IF(OR($A258="",$B258="",$C258=""),"",'MPTO_working_3-way'!G257)</f>
        <v>3.9058120566907504</v>
      </c>
      <c r="K258" s="44">
        <f>IF(OR($A258="",$B258="",$C258=""),"",'OddsRatio_working_3-way'!H257)</f>
        <v>2.5258052515673954</v>
      </c>
      <c r="L258" s="45">
        <f>IF(OR($A258="",$B258="",$C258=""),"",'OddsRatio_working_3-way'!I257)</f>
        <v>2.8860648248541407</v>
      </c>
      <c r="M258" s="46">
        <f>IF(OR($A258="",$B258="",$C258=""),"",'OddsRatio_working_3-way'!J257)</f>
        <v>3.8820765862939699</v>
      </c>
      <c r="N258" s="47">
        <f t="shared" si="55"/>
        <v>39.469345383488033</v>
      </c>
      <c r="O258" s="48">
        <f t="shared" si="56"/>
        <v>34.642159257449926</v>
      </c>
      <c r="P258" s="48">
        <f t="shared" si="57"/>
        <v>25.888495359062041</v>
      </c>
      <c r="Q258" t="s">
        <v>339</v>
      </c>
      <c r="R258" t="s">
        <v>338</v>
      </c>
      <c r="S258" t="s">
        <v>527</v>
      </c>
      <c r="T258" s="50">
        <v>100</v>
      </c>
      <c r="U258" s="50">
        <f t="shared" si="58"/>
        <v>59.016393442622956</v>
      </c>
      <c r="V258" s="50">
        <f t="shared" si="59"/>
        <v>64.02877697841727</v>
      </c>
      <c r="W258" s="50">
        <f t="shared" si="60"/>
        <v>73.118279569892465</v>
      </c>
      <c r="X258" s="50">
        <f t="shared" si="61"/>
        <v>62.852943451690258</v>
      </c>
      <c r="Y258" s="50">
        <f t="shared" si="62"/>
        <v>67.865326987484579</v>
      </c>
      <c r="Z258" s="50">
        <f t="shared" si="63"/>
        <v>76.954829578959789</v>
      </c>
      <c r="AA258" s="50">
        <f t="shared" si="64"/>
        <v>-3.8365500090673024</v>
      </c>
      <c r="AB258" s="50">
        <f t="shared" si="65"/>
        <v>-3.8365500090673095</v>
      </c>
      <c r="AC258" s="50">
        <f t="shared" si="66"/>
        <v>-3.8365500090673237</v>
      </c>
      <c r="AF258">
        <v>2.57</v>
      </c>
      <c r="AG258">
        <v>1.53</v>
      </c>
      <c r="AH258" s="66"/>
      <c r="AJ258" t="s">
        <v>446</v>
      </c>
    </row>
    <row r="259" spans="1:36" ht="15" x14ac:dyDescent="0.25">
      <c r="A259">
        <v>2.09</v>
      </c>
      <c r="B259">
        <v>3.13</v>
      </c>
      <c r="C259">
        <v>4.1500000000000004</v>
      </c>
      <c r="D259" s="43">
        <f t="shared" si="54"/>
        <v>3.8921572834591522E-2</v>
      </c>
      <c r="E259" s="44">
        <f>IF(OR($A259="",$B259="",$C259=""),"",A259*'MPTO_working_3-way'!$I258)</f>
        <v>2.171346087224296</v>
      </c>
      <c r="F259" s="45">
        <f>IF(OR($A259="",$B259="",$C259=""),"",B259*'MPTO_working_3-way'!$I258)</f>
        <v>3.2518245229722713</v>
      </c>
      <c r="G259" s="46">
        <f>IF(OR($A259="",$B259="",$C259=""),"",C259*'MPTO_working_3-way'!$I258)</f>
        <v>4.311524527263555</v>
      </c>
      <c r="H259" s="44">
        <f>IF(OR($A259="",$B259="",$C259=""),"",'MPTO_working_3-way'!E258)</f>
        <v>2.148250593382993</v>
      </c>
      <c r="I259" s="45">
        <f>IF(OR($A259="",$B259="",$C259=""),"",'MPTO_working_3-way'!F258)</f>
        <v>3.2624834986423368</v>
      </c>
      <c r="J259" s="46">
        <f>IF(OR($A259="",$B259="",$C259=""),"",'MPTO_working_3-way'!G258)</f>
        <v>4.3861573297293708</v>
      </c>
      <c r="K259" s="44">
        <f>IF(OR($A259="",$B259="",$C259=""),"",'OddsRatio_working_3-way'!H258)</f>
        <v>2.1578895606946591</v>
      </c>
      <c r="L259" s="45">
        <f>IF(OR($A259="",$B259="",$C259=""),"",'OddsRatio_working_3-way'!I258)</f>
        <v>3.2626649213574526</v>
      </c>
      <c r="M259" s="46">
        <f>IF(OR($A259="",$B259="",$C259=""),"",'OddsRatio_working_3-way'!J258)</f>
        <v>4.3461946020075013</v>
      </c>
      <c r="N259" s="47">
        <f t="shared" si="55"/>
        <v>46.054381007420758</v>
      </c>
      <c r="O259" s="48">
        <f t="shared" si="56"/>
        <v>30.75196687076977</v>
      </c>
      <c r="P259" s="48">
        <f t="shared" si="57"/>
        <v>23.193652121809489</v>
      </c>
      <c r="Q259" t="s">
        <v>340</v>
      </c>
      <c r="R259" t="s">
        <v>332</v>
      </c>
      <c r="S259" t="s">
        <v>527</v>
      </c>
      <c r="T259" s="50">
        <v>100</v>
      </c>
      <c r="U259" s="50">
        <f t="shared" si="58"/>
        <v>52.153110047846894</v>
      </c>
      <c r="V259" s="50">
        <f t="shared" si="59"/>
        <v>68.051118210862612</v>
      </c>
      <c r="W259" s="50">
        <f t="shared" si="60"/>
        <v>75.903614457831324</v>
      </c>
      <c r="X259" s="50">
        <f t="shared" si="61"/>
        <v>56.04526733130605</v>
      </c>
      <c r="Y259" s="50">
        <f t="shared" si="62"/>
        <v>71.943275494321796</v>
      </c>
      <c r="Z259" s="50">
        <f t="shared" si="63"/>
        <v>79.795771741290494</v>
      </c>
      <c r="AA259" s="50">
        <f t="shared" si="64"/>
        <v>-3.8921572834591558</v>
      </c>
      <c r="AB259" s="50">
        <f t="shared" si="65"/>
        <v>-3.8921572834591842</v>
      </c>
      <c r="AC259" s="50">
        <f t="shared" si="66"/>
        <v>-3.89215728345917</v>
      </c>
      <c r="AF259">
        <v>2.69</v>
      </c>
      <c r="AG259">
        <v>1.49</v>
      </c>
      <c r="AH259" s="66"/>
      <c r="AJ259" t="s">
        <v>446</v>
      </c>
    </row>
    <row r="260" spans="1:36" ht="15" x14ac:dyDescent="0.25">
      <c r="A260">
        <v>2.58</v>
      </c>
      <c r="B260">
        <v>3.1</v>
      </c>
      <c r="C260">
        <v>3.05</v>
      </c>
      <c r="D260" s="43">
        <f t="shared" si="54"/>
        <v>3.8046396845112795E-2</v>
      </c>
      <c r="E260" s="44">
        <f>IF(OR($A260="",$B260="",$C260=""),"",A260*'MPTO_working_3-way'!$I259)</f>
        <v>2.6781597038603913</v>
      </c>
      <c r="F260" s="45">
        <f>IF(OR($A260="",$B260="",$C260=""),"",B260*'MPTO_working_3-way'!$I259)</f>
        <v>3.2179438302198498</v>
      </c>
      <c r="G260" s="46">
        <f>IF(OR($A260="",$B260="",$C260=""),"",C260*'MPTO_working_3-way'!$I259)</f>
        <v>3.1660415103775938</v>
      </c>
      <c r="H260" s="44">
        <f>IF(OR($A260="",$B260="",$C260=""),"",'MPTO_working_3-way'!E259)</f>
        <v>2.6672729061956706</v>
      </c>
      <c r="I260" s="45">
        <f>IF(OR($A260="",$B260="",$C260=""),"",'MPTO_working_3-way'!F259)</f>
        <v>3.2268628549003697</v>
      </c>
      <c r="J260" s="46">
        <f>IF(OR($A260="",$B260="",$C260=""),"",'MPTO_working_3-way'!G259)</f>
        <v>3.1727225037826394</v>
      </c>
      <c r="K260" s="44">
        <f>IF(OR($A260="",$B260="",$C260=""),"",'OddsRatio_working_3-way'!H259)</f>
        <v>2.6722802534558472</v>
      </c>
      <c r="L260" s="45">
        <f>IF(OR($A260="",$B260="",$C260=""),"",'OddsRatio_working_3-way'!I259)</f>
        <v>3.2226509697830874</v>
      </c>
      <c r="M260" s="46">
        <f>IF(OR($A260="",$B260="",$C260=""),"",'OddsRatio_working_3-way'!J259)</f>
        <v>3.1697307085977755</v>
      </c>
      <c r="N260" s="47">
        <f t="shared" si="55"/>
        <v>37.339072743069266</v>
      </c>
      <c r="O260" s="48">
        <f t="shared" si="56"/>
        <v>31.075744411973783</v>
      </c>
      <c r="P260" s="48">
        <f t="shared" si="57"/>
        <v>31.585182844956961</v>
      </c>
      <c r="Q260" t="s">
        <v>341</v>
      </c>
      <c r="R260" t="s">
        <v>337</v>
      </c>
      <c r="S260" t="s">
        <v>527</v>
      </c>
      <c r="T260" s="50">
        <v>100</v>
      </c>
      <c r="U260" s="50">
        <f t="shared" si="58"/>
        <v>61.240310077519375</v>
      </c>
      <c r="V260" s="50">
        <f t="shared" si="59"/>
        <v>67.741935483870961</v>
      </c>
      <c r="W260" s="50">
        <f t="shared" si="60"/>
        <v>67.21311475409837</v>
      </c>
      <c r="X260" s="50">
        <f t="shared" si="61"/>
        <v>65.044949762030683</v>
      </c>
      <c r="Y260" s="50">
        <f t="shared" si="62"/>
        <v>71.546575168382248</v>
      </c>
      <c r="Z260" s="50">
        <f t="shared" si="63"/>
        <v>71.017754438609643</v>
      </c>
      <c r="AA260" s="50">
        <f t="shared" si="64"/>
        <v>-3.804639684511308</v>
      </c>
      <c r="AB260" s="50">
        <f t="shared" si="65"/>
        <v>-3.8046396845112866</v>
      </c>
      <c r="AC260" s="50">
        <f t="shared" si="66"/>
        <v>-3.8046396845112724</v>
      </c>
      <c r="AF260">
        <v>2.19</v>
      </c>
      <c r="AG260">
        <v>1.7</v>
      </c>
      <c r="AH260" s="66"/>
      <c r="AJ260" t="s">
        <v>446</v>
      </c>
    </row>
    <row r="261" spans="1:36" ht="15" x14ac:dyDescent="0.25">
      <c r="A261">
        <v>2.73</v>
      </c>
      <c r="B261">
        <v>3.31</v>
      </c>
      <c r="C261">
        <v>2.62</v>
      </c>
      <c r="D261" s="43">
        <f t="shared" si="54"/>
        <v>5.009455923872097E-2</v>
      </c>
      <c r="E261" s="44">
        <f>IF(OR($A261="",$B261="",$C261=""),"",A261*'MPTO_working_3-way'!$I260)</f>
        <v>2.866758146721708</v>
      </c>
      <c r="F261" s="45">
        <f>IF(OR($A261="",$B261="",$C261=""),"",B261*'MPTO_working_3-way'!$I260)</f>
        <v>3.4758129910801663</v>
      </c>
      <c r="G261" s="46">
        <f>IF(OR($A261="",$B261="",$C261=""),"",C261*'MPTO_working_3-way'!$I260)</f>
        <v>2.7512477452054491</v>
      </c>
      <c r="H261" s="44">
        <f>IF(OR($A261="",$B261="",$C261=""),"",'MPTO_working_3-way'!E260)</f>
        <v>2.8603940636809262</v>
      </c>
      <c r="I261" s="45">
        <f>IF(OR($A261="",$B261="",$C261=""),"",'MPTO_working_3-way'!F260)</f>
        <v>3.5036502421145896</v>
      </c>
      <c r="J261" s="46">
        <f>IF(OR($A261="",$B261="",$C261=""),"",'MPTO_working_3-way'!G260)</f>
        <v>2.739867127551209</v>
      </c>
      <c r="K261" s="44">
        <f>IF(OR($A261="",$B261="",$C261=""),"",'OddsRatio_working_3-way'!H260)</f>
        <v>2.8640514974479294</v>
      </c>
      <c r="L261" s="45">
        <f>IF(OR($A261="",$B261="",$C261=""),"",'OddsRatio_working_3-way'!I260)</f>
        <v>3.4889936179796051</v>
      </c>
      <c r="M261" s="46">
        <f>IF(OR($A261="",$B261="",$C261=""),"",'OddsRatio_working_3-way'!J260)</f>
        <v>2.7455279918298525</v>
      </c>
      <c r="N261" s="47">
        <f t="shared" si="55"/>
        <v>34.882607768763251</v>
      </c>
      <c r="O261" s="48">
        <f t="shared" si="56"/>
        <v>28.770247495082685</v>
      </c>
      <c r="P261" s="48">
        <f t="shared" si="57"/>
        <v>36.347144736154071</v>
      </c>
      <c r="Q261" t="s">
        <v>409</v>
      </c>
      <c r="R261" t="s">
        <v>411</v>
      </c>
      <c r="S261" t="s">
        <v>527</v>
      </c>
      <c r="T261" s="50">
        <v>100</v>
      </c>
      <c r="U261" s="50">
        <f t="shared" si="58"/>
        <v>63.369963369963365</v>
      </c>
      <c r="V261" s="50">
        <f t="shared" si="59"/>
        <v>69.78851963746223</v>
      </c>
      <c r="W261" s="50">
        <f t="shared" si="60"/>
        <v>61.832061068702288</v>
      </c>
      <c r="X261" s="50">
        <f t="shared" si="61"/>
        <v>68.379419293835468</v>
      </c>
      <c r="Y261" s="50">
        <f t="shared" si="62"/>
        <v>74.79797556133434</v>
      </c>
      <c r="Z261" s="50">
        <f t="shared" si="63"/>
        <v>66.841516992574384</v>
      </c>
      <c r="AA261" s="50">
        <f t="shared" si="64"/>
        <v>-5.0094559238721033</v>
      </c>
      <c r="AB261" s="50">
        <f t="shared" si="65"/>
        <v>-5.0094559238721104</v>
      </c>
      <c r="AC261" s="50">
        <f t="shared" si="66"/>
        <v>-5.0094559238720962</v>
      </c>
      <c r="AF261">
        <v>2.74</v>
      </c>
      <c r="AG261">
        <v>1.46</v>
      </c>
      <c r="AH261" s="66"/>
      <c r="AJ261" t="s">
        <v>447</v>
      </c>
    </row>
    <row r="262" spans="1:36" ht="15" x14ac:dyDescent="0.25">
      <c r="A262">
        <v>2.2400000000000002</v>
      </c>
      <c r="B262">
        <v>3.25</v>
      </c>
      <c r="C262">
        <v>3.38</v>
      </c>
      <c r="D262" s="43">
        <f t="shared" si="54"/>
        <v>4.9978867286559536E-2</v>
      </c>
      <c r="E262" s="44">
        <f>IF(OR($A262="",$B262="",$C262=""),"",A262*'MPTO_working_3-way'!$I261)</f>
        <v>2.3519526627218936</v>
      </c>
      <c r="F262" s="45">
        <f>IF(OR($A262="",$B262="",$C262=""),"",B262*'MPTO_working_3-way'!$I261)</f>
        <v>3.4124313186813184</v>
      </c>
      <c r="G262" s="46">
        <f>IF(OR($A262="",$B262="",$C262=""),"",C262*'MPTO_working_3-way'!$I261)</f>
        <v>3.5489285714285712</v>
      </c>
      <c r="H262" s="44">
        <f>IF(OR($A262="",$B262="",$C262=""),"",'MPTO_working_3-way'!E261)</f>
        <v>2.3268316669398459</v>
      </c>
      <c r="I262" s="45">
        <f>IF(OR($A262="",$B262="",$C262=""),"",'MPTO_working_3-way'!F261)</f>
        <v>3.4360401791117026</v>
      </c>
      <c r="J262" s="46">
        <f>IF(OR($A262="",$B262="",$C262=""),"",'MPTO_working_3-way'!G261)</f>
        <v>3.5816828560615619</v>
      </c>
      <c r="K262" s="44">
        <f>IF(OR($A262="",$B262="",$C262=""),"",'OddsRatio_working_3-way'!H261)</f>
        <v>2.3374016399975646</v>
      </c>
      <c r="L262" s="45">
        <f>IF(OR($A262="",$B262="",$C262=""),"",'OddsRatio_working_3-way'!I261)</f>
        <v>3.4267368467697739</v>
      </c>
      <c r="M262" s="46">
        <f>IF(OR($A262="",$B262="",$C262=""),"",'OddsRatio_working_3-way'!J261)</f>
        <v>3.5669483090275826</v>
      </c>
      <c r="N262" s="47">
        <f t="shared" si="55"/>
        <v>42.517862533963971</v>
      </c>
      <c r="O262" s="48">
        <f t="shared" si="56"/>
        <v>29.304619100332097</v>
      </c>
      <c r="P262" s="48">
        <f t="shared" si="57"/>
        <v>28.177518365703936</v>
      </c>
      <c r="Q262" t="s">
        <v>343</v>
      </c>
      <c r="R262" t="s">
        <v>93</v>
      </c>
      <c r="S262" t="s">
        <v>527</v>
      </c>
      <c r="T262" s="50">
        <v>100</v>
      </c>
      <c r="U262" s="50">
        <f t="shared" si="58"/>
        <v>55.357142857142868</v>
      </c>
      <c r="V262" s="50">
        <f t="shared" si="59"/>
        <v>69.230769230769241</v>
      </c>
      <c r="W262" s="50">
        <f t="shared" si="60"/>
        <v>70.414201183431956</v>
      </c>
      <c r="X262" s="50">
        <f t="shared" si="61"/>
        <v>60.355029585798817</v>
      </c>
      <c r="Y262" s="50">
        <f t="shared" si="62"/>
        <v>74.228655959425183</v>
      </c>
      <c r="Z262" s="50">
        <f t="shared" si="63"/>
        <v>75.412087912087912</v>
      </c>
      <c r="AA262" s="50">
        <f t="shared" si="64"/>
        <v>-4.9978867286559492</v>
      </c>
      <c r="AB262" s="50">
        <f t="shared" si="65"/>
        <v>-4.9978867286559421</v>
      </c>
      <c r="AC262" s="50">
        <f t="shared" si="66"/>
        <v>-4.9978867286559563</v>
      </c>
      <c r="AF262">
        <v>2.37</v>
      </c>
      <c r="AG262">
        <v>1.58</v>
      </c>
      <c r="AH262" s="66"/>
      <c r="AJ262" t="s">
        <v>447</v>
      </c>
    </row>
    <row r="263" spans="1:36" ht="15" x14ac:dyDescent="0.25">
      <c r="A263">
        <v>2.46</v>
      </c>
      <c r="B263">
        <v>2.72</v>
      </c>
      <c r="C263">
        <v>3.62</v>
      </c>
      <c r="D263" s="43">
        <f t="shared" ref="D263:D326" si="67">IF(OR($A263="",$B263="",$C263=""),"",(1/A263)+(1/B263)+(1/C263)-1)</f>
        <v>5.039421778683173E-2</v>
      </c>
      <c r="E263" s="44">
        <f>IF(OR($A263="",$B263="",$C263=""),"",A263*'MPTO_working_3-way'!$I262)</f>
        <v>2.5839697757556062</v>
      </c>
      <c r="F263" s="45">
        <f>IF(OR($A263="",$B263="",$C263=""),"",B263*'MPTO_working_3-way'!$I262)</f>
        <v>2.8570722723801825</v>
      </c>
      <c r="G263" s="46">
        <f>IF(OR($A263="",$B263="",$C263=""),"",C263*'MPTO_working_3-way'!$I262)</f>
        <v>3.8024270683883308</v>
      </c>
      <c r="H263" s="44">
        <f>IF(OR($A263="",$B263="",$C263=""),"",'MPTO_working_3-way'!E262)</f>
        <v>2.5660370109423707</v>
      </c>
      <c r="I263" s="45">
        <f>IF(OR($A263="",$B263="",$C263=""),"",'MPTO_working_3-way'!F262)</f>
        <v>2.8502291277831402</v>
      </c>
      <c r="J263" s="46">
        <f>IF(OR($A263="",$B263="",$C263=""),"",'MPTO_working_3-way'!G262)</f>
        <v>3.8543811512939299</v>
      </c>
      <c r="K263" s="44">
        <f>IF(OR($A263="",$B263="",$C263=""),"",'OddsRatio_working_3-way'!H262)</f>
        <v>2.5747552398676632</v>
      </c>
      <c r="L263" s="45">
        <f>IF(OR($A263="",$B263="",$C263=""),"",'OddsRatio_working_3-way'!I262)</f>
        <v>2.8551911045016305</v>
      </c>
      <c r="M263" s="46">
        <f>IF(OR($A263="",$B263="",$C263=""),"",'OddsRatio_working_3-way'!J262)</f>
        <v>3.8259306359269014</v>
      </c>
      <c r="N263" s="47">
        <f t="shared" si="55"/>
        <v>38.700143066014746</v>
      </c>
      <c r="O263" s="48">
        <f t="shared" si="56"/>
        <v>35.00086468470451</v>
      </c>
      <c r="P263" s="48">
        <f t="shared" si="57"/>
        <v>26.29899224928074</v>
      </c>
      <c r="Q263" t="s">
        <v>410</v>
      </c>
      <c r="R263" t="s">
        <v>346</v>
      </c>
      <c r="S263" t="s">
        <v>527</v>
      </c>
      <c r="T263" s="50">
        <v>100</v>
      </c>
      <c r="U263" s="50">
        <f t="shared" si="58"/>
        <v>59.349593495934961</v>
      </c>
      <c r="V263" s="50">
        <f t="shared" si="59"/>
        <v>63.235294117647051</v>
      </c>
      <c r="W263" s="50">
        <f t="shared" si="60"/>
        <v>72.375690607734811</v>
      </c>
      <c r="X263" s="50">
        <f t="shared" si="61"/>
        <v>64.389015274618131</v>
      </c>
      <c r="Y263" s="50">
        <f t="shared" si="62"/>
        <v>68.274715896330235</v>
      </c>
      <c r="Z263" s="50">
        <f t="shared" si="63"/>
        <v>77.415112386417988</v>
      </c>
      <c r="AA263" s="50">
        <f t="shared" si="64"/>
        <v>-5.0394217786831703</v>
      </c>
      <c r="AB263" s="50">
        <f t="shared" si="65"/>
        <v>-5.0394217786831845</v>
      </c>
      <c r="AC263" s="50">
        <f t="shared" si="66"/>
        <v>-5.0394217786831774</v>
      </c>
      <c r="AF263">
        <v>2.48</v>
      </c>
      <c r="AG263">
        <v>1.54</v>
      </c>
      <c r="AH263" s="66"/>
      <c r="AJ263" t="s">
        <v>447</v>
      </c>
    </row>
    <row r="264" spans="1:36" ht="15" x14ac:dyDescent="0.25">
      <c r="A264">
        <v>2.5</v>
      </c>
      <c r="B264">
        <v>3.06</v>
      </c>
      <c r="C264">
        <v>3.39</v>
      </c>
      <c r="D264" s="43">
        <f t="shared" si="67"/>
        <v>2.1782636358378182E-2</v>
      </c>
      <c r="E264" s="44">
        <f>IF(OR($A264="",$B264="",$C264=""),"",A264*'MPTO_working_3-way'!$I263)</f>
        <v>2.5544565908959456</v>
      </c>
      <c r="F264" s="45">
        <f>IF(OR($A264="",$B264="",$C264=""),"",B264*'MPTO_working_3-way'!$I263)</f>
        <v>3.1266548672566374</v>
      </c>
      <c r="G264" s="46">
        <f>IF(OR($A264="",$B264="",$C264=""),"",C264*'MPTO_working_3-way'!$I263)</f>
        <v>3.4638431372549023</v>
      </c>
      <c r="H264" s="44">
        <f>IF(OR($A264="",$B264="",$C264=""),"",'MPTO_working_3-way'!E263)</f>
        <v>2.5462194774719937</v>
      </c>
      <c r="I264" s="45">
        <f>IF(OR($A264="",$B264="",$C264=""),"",'MPTO_working_3-way'!F263)</f>
        <v>3.1295328659176755</v>
      </c>
      <c r="J264" s="46">
        <f>IF(OR($A264="",$B264="",$C264=""),"",'MPTO_working_3-way'!G263)</f>
        <v>3.4755484675074046</v>
      </c>
      <c r="K264" s="44">
        <f>IF(OR($A264="",$B264="",$C264=""),"",'OddsRatio_working_3-way'!H263)</f>
        <v>2.549985836827966</v>
      </c>
      <c r="L264" s="45">
        <f>IF(OR($A264="",$B264="",$C264=""),"",'OddsRatio_working_3-way'!I263)</f>
        <v>3.1286472159104064</v>
      </c>
      <c r="M264" s="46">
        <f>IF(OR($A264="",$B264="",$C264=""),"",'OddsRatio_working_3-way'!J263)</f>
        <v>3.4696441000125589</v>
      </c>
      <c r="N264" s="47">
        <f t="shared" si="55"/>
        <v>39.147269269087943</v>
      </c>
      <c r="O264" s="48">
        <f t="shared" si="56"/>
        <v>31.983063128339822</v>
      </c>
      <c r="P264" s="48">
        <f t="shared" si="57"/>
        <v>28.869667602572228</v>
      </c>
      <c r="Q264" t="s">
        <v>96</v>
      </c>
      <c r="R264" t="s">
        <v>413</v>
      </c>
      <c r="S264" t="s">
        <v>527</v>
      </c>
      <c r="T264" s="50">
        <v>100</v>
      </c>
      <c r="U264" s="50">
        <f t="shared" si="58"/>
        <v>60</v>
      </c>
      <c r="V264" s="50">
        <f t="shared" si="59"/>
        <v>67.320261437908499</v>
      </c>
      <c r="W264" s="50">
        <f t="shared" si="60"/>
        <v>70.501474926253692</v>
      </c>
      <c r="X264" s="50">
        <f t="shared" si="61"/>
        <v>62.178263635837816</v>
      </c>
      <c r="Y264" s="50">
        <f t="shared" si="62"/>
        <v>69.498525073746322</v>
      </c>
      <c r="Z264" s="50">
        <f t="shared" si="63"/>
        <v>72.679738562091515</v>
      </c>
      <c r="AA264" s="50">
        <f t="shared" si="64"/>
        <v>-2.1782636358378156</v>
      </c>
      <c r="AB264" s="50">
        <f t="shared" si="65"/>
        <v>-2.1782636358378227</v>
      </c>
      <c r="AC264" s="50">
        <f t="shared" si="66"/>
        <v>-2.1782636358378227</v>
      </c>
      <c r="AF264">
        <v>2.2200000000000002</v>
      </c>
      <c r="AG264">
        <v>1.73</v>
      </c>
      <c r="AH264" s="66"/>
      <c r="AJ264" t="s">
        <v>441</v>
      </c>
    </row>
    <row r="265" spans="1:36" ht="15" x14ac:dyDescent="0.25">
      <c r="A265">
        <v>1.78</v>
      </c>
      <c r="B265">
        <v>4</v>
      </c>
      <c r="C265">
        <v>4.72</v>
      </c>
      <c r="D265" s="43">
        <f t="shared" si="67"/>
        <v>2.3662159588649923E-2</v>
      </c>
      <c r="E265" s="44">
        <f>IF(OR($A265="",$B265="",$C265=""),"",A265*'MPTO_working_3-way'!$I264)</f>
        <v>1.822118644067797</v>
      </c>
      <c r="F265" s="45">
        <f>IF(OR($A265="",$B265="",$C265=""),"",B265*'MPTO_working_3-way'!$I264)</f>
        <v>4.0946486383545997</v>
      </c>
      <c r="G265" s="46">
        <f>IF(OR($A265="",$B265="",$C265=""),"",C265*'MPTO_working_3-way'!$I264)</f>
        <v>4.8316853932584269</v>
      </c>
      <c r="H265" s="44">
        <f>IF(OR($A265="",$B265="",$C265=""),"",'MPTO_working_3-way'!E264)</f>
        <v>1.8053462453084264</v>
      </c>
      <c r="I265" s="45">
        <f>IF(OR($A265="",$B265="",$C265=""),"",'MPTO_working_3-way'!F264)</f>
        <v>4.1303093864708975</v>
      </c>
      <c r="J265" s="46">
        <f>IF(OR($A265="",$B265="",$C265=""),"",'MPTO_working_3-way'!G264)</f>
        <v>4.9025130319769712</v>
      </c>
      <c r="K265" s="44">
        <f>IF(OR($A265="",$B265="",$C265=""),"",'OddsRatio_working_3-way'!H264)</f>
        <v>1.8115113003710785</v>
      </c>
      <c r="L265" s="45">
        <f>IF(OR($A265="",$B265="",$C265=""),"",'OddsRatio_working_3-way'!I264)</f>
        <v>4.1211973091195322</v>
      </c>
      <c r="M265" s="46">
        <f>IF(OR($A265="",$B265="",$C265=""),"",'OddsRatio_working_3-way'!J264)</f>
        <v>4.8702846633082197</v>
      </c>
      <c r="N265" s="47">
        <f t="shared" si="55"/>
        <v>54.881168317752646</v>
      </c>
      <c r="O265" s="48">
        <f t="shared" si="56"/>
        <v>24.422119901399931</v>
      </c>
      <c r="P265" s="48">
        <f t="shared" si="57"/>
        <v>20.696711780847401</v>
      </c>
      <c r="Q265" t="s">
        <v>103</v>
      </c>
      <c r="R265" t="s">
        <v>414</v>
      </c>
      <c r="S265" t="s">
        <v>527</v>
      </c>
      <c r="T265" s="50">
        <v>100</v>
      </c>
      <c r="U265" s="50">
        <f t="shared" si="58"/>
        <v>43.820224719101127</v>
      </c>
      <c r="V265" s="50">
        <f t="shared" si="59"/>
        <v>75</v>
      </c>
      <c r="W265" s="50">
        <f t="shared" si="60"/>
        <v>78.81355932203391</v>
      </c>
      <c r="X265" s="50">
        <f t="shared" si="61"/>
        <v>46.186440677966104</v>
      </c>
      <c r="Y265" s="50">
        <f t="shared" si="62"/>
        <v>77.366215958864984</v>
      </c>
      <c r="Z265" s="50">
        <f t="shared" si="63"/>
        <v>81.17977528089888</v>
      </c>
      <c r="AA265" s="50">
        <f t="shared" si="64"/>
        <v>-2.3662159588649772</v>
      </c>
      <c r="AB265" s="50">
        <f t="shared" si="65"/>
        <v>-2.3662159588649843</v>
      </c>
      <c r="AC265" s="50">
        <f t="shared" si="66"/>
        <v>-2.36621595886497</v>
      </c>
      <c r="AF265">
        <v>1.61</v>
      </c>
      <c r="AG265">
        <v>2.44</v>
      </c>
      <c r="AH265" s="66"/>
      <c r="AJ265" t="s">
        <v>441</v>
      </c>
    </row>
    <row r="266" spans="1:36" ht="15" x14ac:dyDescent="0.25">
      <c r="A266">
        <v>2.04</v>
      </c>
      <c r="B266">
        <v>3.76</v>
      </c>
      <c r="C266">
        <v>3.74</v>
      </c>
      <c r="D266" s="43">
        <f t="shared" si="67"/>
        <v>2.3533204384268203E-2</v>
      </c>
      <c r="E266" s="44">
        <f>IF(OR($A266="",$B266="",$C266=""),"",A266*'MPTO_working_3-way'!$I265)</f>
        <v>2.088007736943907</v>
      </c>
      <c r="F266" s="45">
        <f>IF(OR($A266="",$B266="",$C266=""),"",B266*'MPTO_working_3-way'!$I265)</f>
        <v>3.8484848484848482</v>
      </c>
      <c r="G266" s="46">
        <f>IF(OR($A266="",$B266="",$C266=""),"",C266*'MPTO_working_3-way'!$I265)</f>
        <v>3.8280141843971633</v>
      </c>
      <c r="H266" s="44">
        <f>IF(OR($A266="",$B266="",$C266=""),"",'MPTO_working_3-way'!E265)</f>
        <v>2.0731761653278116</v>
      </c>
      <c r="I266" s="45">
        <f>IF(OR($A266="",$B266="",$C266=""),"",'MPTO_working_3-way'!F265)</f>
        <v>3.8742714404662779</v>
      </c>
      <c r="J266" s="46">
        <f>IF(OR($A266="",$B266="",$C266=""),"",'MPTO_working_3-way'!G265)</f>
        <v>3.8530407462432112</v>
      </c>
      <c r="K266" s="44">
        <f>IF(OR($A266="",$B266="",$C266=""),"",'OddsRatio_working_3-way'!H265)</f>
        <v>2.0791079933802137</v>
      </c>
      <c r="L266" s="45">
        <f>IF(OR($A266="",$B266="",$C266=""),"",'OddsRatio_working_3-way'!I265)</f>
        <v>3.8637865978167198</v>
      </c>
      <c r="M266" s="46">
        <f>IF(OR($A266="",$B266="",$C266=""),"",'OddsRatio_working_3-way'!J265)</f>
        <v>3.8430345210209476</v>
      </c>
      <c r="N266" s="47">
        <f t="shared" si="55"/>
        <v>47.892542843909219</v>
      </c>
      <c r="O266" s="48">
        <f t="shared" si="56"/>
        <v>25.984251968503941</v>
      </c>
      <c r="P266" s="48">
        <f t="shared" si="57"/>
        <v>26.123205187586844</v>
      </c>
      <c r="Q266" t="s">
        <v>101</v>
      </c>
      <c r="R266" t="s">
        <v>99</v>
      </c>
      <c r="S266" t="s">
        <v>527</v>
      </c>
      <c r="T266" s="50">
        <v>100</v>
      </c>
      <c r="U266" s="50">
        <f t="shared" si="58"/>
        <v>50.980392156862742</v>
      </c>
      <c r="V266" s="50">
        <f t="shared" si="59"/>
        <v>73.40425531914893</v>
      </c>
      <c r="W266" s="50">
        <f t="shared" si="60"/>
        <v>73.262032085561486</v>
      </c>
      <c r="X266" s="50">
        <f t="shared" si="61"/>
        <v>53.333712595289562</v>
      </c>
      <c r="Y266" s="50">
        <f t="shared" si="62"/>
        <v>75.757575757575751</v>
      </c>
      <c r="Z266" s="50">
        <f t="shared" si="63"/>
        <v>75.615352523988321</v>
      </c>
      <c r="AA266" s="50">
        <f t="shared" si="64"/>
        <v>-2.3533204384268203</v>
      </c>
      <c r="AB266" s="50">
        <f t="shared" si="65"/>
        <v>-2.3533204384268203</v>
      </c>
      <c r="AC266" s="50">
        <f t="shared" si="66"/>
        <v>-2.3533204384268345</v>
      </c>
      <c r="AF266">
        <v>1.6</v>
      </c>
      <c r="AG266">
        <v>2.46</v>
      </c>
      <c r="AH266" s="66"/>
      <c r="AJ266" t="s">
        <v>441</v>
      </c>
    </row>
    <row r="267" spans="1:36" ht="15" x14ac:dyDescent="0.25">
      <c r="A267">
        <v>2.66</v>
      </c>
      <c r="B267">
        <v>3.07</v>
      </c>
      <c r="C267">
        <v>3.02</v>
      </c>
      <c r="D267" s="43">
        <f t="shared" si="67"/>
        <v>3.2798576461431139E-2</v>
      </c>
      <c r="E267" s="44">
        <f>IF(OR($A267="",$B267="",$C267=""),"",A267*'MPTO_working_3-way'!$I266)</f>
        <v>2.7472442133874071</v>
      </c>
      <c r="F267" s="45">
        <f>IF(OR($A267="",$B267="",$C267=""),"",B267*'MPTO_working_3-way'!$I266)</f>
        <v>3.1706916297365932</v>
      </c>
      <c r="G267" s="46">
        <f>IF(OR($A267="",$B267="",$C267=""),"",C267*'MPTO_working_3-way'!$I266)</f>
        <v>3.1190517009135221</v>
      </c>
      <c r="H267" s="44">
        <f>IF(OR($A267="",$B267="",$C267=""),"",'MPTO_working_3-way'!E266)</f>
        <v>2.73967355474054</v>
      </c>
      <c r="I267" s="45">
        <f>IF(OR($A267="",$B267="",$C267=""),"",'MPTO_working_3-way'!F266)</f>
        <v>3.1766196705606919</v>
      </c>
      <c r="J267" s="46">
        <f>IF(OR($A267="",$B267="",$C267=""),"",'MPTO_working_3-way'!G266)</f>
        <v>3.1231166728662614</v>
      </c>
      <c r="K267" s="44">
        <f>IF(OR($A267="",$B267="",$C267=""),"",'OddsRatio_working_3-way'!H266)</f>
        <v>2.7432200383748735</v>
      </c>
      <c r="L267" s="45">
        <f>IF(OR($A267="",$B267="",$C267=""),"",'OddsRatio_working_3-way'!I266)</f>
        <v>3.1737743852024027</v>
      </c>
      <c r="M267" s="46">
        <f>IF(OR($A267="",$B267="",$C267=""),"",'OddsRatio_working_3-way'!J266)</f>
        <v>3.1212677575405086</v>
      </c>
      <c r="N267" s="47">
        <f t="shared" si="55"/>
        <v>36.400113070653447</v>
      </c>
      <c r="O267" s="48">
        <f t="shared" si="56"/>
        <v>31.538860184996153</v>
      </c>
      <c r="P267" s="48">
        <f t="shared" si="57"/>
        <v>32.061026744350393</v>
      </c>
      <c r="Q267" t="s">
        <v>351</v>
      </c>
      <c r="R267" t="s">
        <v>354</v>
      </c>
      <c r="S267" t="s">
        <v>527</v>
      </c>
      <c r="T267" s="50">
        <v>100</v>
      </c>
      <c r="U267" s="50">
        <f t="shared" si="58"/>
        <v>62.406015037593981</v>
      </c>
      <c r="V267" s="50">
        <f t="shared" si="59"/>
        <v>67.426710097719877</v>
      </c>
      <c r="W267" s="50">
        <f t="shared" si="60"/>
        <v>66.88741721854305</v>
      </c>
      <c r="X267" s="50">
        <f t="shared" si="61"/>
        <v>65.685872683737088</v>
      </c>
      <c r="Y267" s="50">
        <f t="shared" si="62"/>
        <v>70.706567743862962</v>
      </c>
      <c r="Z267" s="50">
        <f t="shared" si="63"/>
        <v>70.167274864686149</v>
      </c>
      <c r="AA267" s="50">
        <f t="shared" si="64"/>
        <v>-3.2798576461431068</v>
      </c>
      <c r="AB267" s="50">
        <f t="shared" si="65"/>
        <v>-3.2798576461430855</v>
      </c>
      <c r="AC267" s="50">
        <f t="shared" si="66"/>
        <v>-3.2798576461430997</v>
      </c>
      <c r="AF267">
        <v>2.5499999999999998</v>
      </c>
      <c r="AG267">
        <v>1.55</v>
      </c>
      <c r="AH267" s="66"/>
      <c r="AJ267" t="s">
        <v>434</v>
      </c>
    </row>
    <row r="268" spans="1:36" ht="15" x14ac:dyDescent="0.25">
      <c r="A268">
        <v>2.0699999999999998</v>
      </c>
      <c r="B268">
        <v>3.96</v>
      </c>
      <c r="C268">
        <v>3.41</v>
      </c>
      <c r="D268" s="43">
        <f t="shared" si="67"/>
        <v>2.8872171929675394E-2</v>
      </c>
      <c r="E268" s="44">
        <f>IF(OR($A268="",$B268="",$C268=""),"",A268*'MPTO_working_3-way'!$I267)</f>
        <v>2.1297653958944278</v>
      </c>
      <c r="F268" s="45">
        <f>IF(OR($A268="",$B268="",$C268=""),"",B268*'MPTO_working_3-way'!$I267)</f>
        <v>4.0743338008415142</v>
      </c>
      <c r="G268" s="46">
        <f>IF(OR($A268="",$B268="",$C268=""),"",C268*'MPTO_working_3-way'!$I267)</f>
        <v>3.5084541062801931</v>
      </c>
      <c r="H268" s="44">
        <f>IF(OR($A268="",$B268="",$C268=""),"",'MPTO_working_3-way'!E267)</f>
        <v>2.1120763599369647</v>
      </c>
      <c r="I268" s="45">
        <f>IF(OR($A268="",$B268="",$C268=""),"",'MPTO_working_3-way'!F267)</f>
        <v>4.116900285786496</v>
      </c>
      <c r="J268" s="46">
        <f>IF(OR($A268="",$B268="",$C268=""),"",'MPTO_working_3-way'!G267)</f>
        <v>3.5257067696713396</v>
      </c>
      <c r="K268" s="44">
        <f>IF(OR($A268="",$B268="",$C268=""),"",'OddsRatio_working_3-way'!H267)</f>
        <v>2.1192627474179675</v>
      </c>
      <c r="L268" s="45">
        <f>IF(OR($A268="",$B268="",$C268=""),"",'OddsRatio_working_3-way'!I267)</f>
        <v>4.0962782545394241</v>
      </c>
      <c r="M268" s="46">
        <f>IF(OR($A268="",$B268="",$C268=""),"",'OddsRatio_working_3-way'!J267)</f>
        <v>3.5209562815675719</v>
      </c>
      <c r="N268" s="47">
        <f t="shared" si="55"/>
        <v>46.953528399311537</v>
      </c>
      <c r="O268" s="48">
        <f t="shared" si="56"/>
        <v>24.543889845094668</v>
      </c>
      <c r="P268" s="48">
        <f t="shared" si="57"/>
        <v>28.502581755593802</v>
      </c>
      <c r="Q268" t="s">
        <v>421</v>
      </c>
      <c r="R268" t="s">
        <v>359</v>
      </c>
      <c r="S268" t="s">
        <v>527</v>
      </c>
      <c r="T268" s="50">
        <v>100</v>
      </c>
      <c r="U268" s="50">
        <f t="shared" si="58"/>
        <v>51.690821256038639</v>
      </c>
      <c r="V268" s="50">
        <f t="shared" si="59"/>
        <v>74.747474747474755</v>
      </c>
      <c r="W268" s="50">
        <f t="shared" si="60"/>
        <v>70.674486803519059</v>
      </c>
      <c r="X268" s="50">
        <f t="shared" si="61"/>
        <v>54.578038449006193</v>
      </c>
      <c r="Y268" s="50">
        <f t="shared" si="62"/>
        <v>77.634691940442295</v>
      </c>
      <c r="Z268" s="50">
        <f t="shared" si="63"/>
        <v>73.5617039964866</v>
      </c>
      <c r="AA268" s="50">
        <f t="shared" si="64"/>
        <v>-2.8872171929675545</v>
      </c>
      <c r="AB268" s="50">
        <f t="shared" si="65"/>
        <v>-2.8872171929675403</v>
      </c>
      <c r="AC268" s="50">
        <f t="shared" si="66"/>
        <v>-2.8872171929675403</v>
      </c>
      <c r="AF268">
        <v>1.66</v>
      </c>
      <c r="AG268">
        <v>2.3199999999999998</v>
      </c>
      <c r="AH268" s="66"/>
      <c r="AJ268" t="s">
        <v>448</v>
      </c>
    </row>
    <row r="269" spans="1:36" ht="15" x14ac:dyDescent="0.25">
      <c r="A269">
        <v>1.31</v>
      </c>
      <c r="B269">
        <v>5.63</v>
      </c>
      <c r="C269">
        <v>11.16</v>
      </c>
      <c r="D269" s="43">
        <f t="shared" si="67"/>
        <v>3.0584406821043242E-2</v>
      </c>
      <c r="E269" s="44">
        <f>IF(OR($A269="",$B269="",$C269=""),"",A269*'MPTO_working_3-way'!$I268)</f>
        <v>1.3500655729355666</v>
      </c>
      <c r="F269" s="45">
        <f>IF(OR($A269="",$B269="",$C269=""),"",B269*'MPTO_working_3-way'!$I268)</f>
        <v>5.8021902104024736</v>
      </c>
      <c r="G269" s="46">
        <f>IF(OR($A269="",$B269="",$C269=""),"",C269*'MPTO_working_3-way'!$I268)</f>
        <v>11.501321980122842</v>
      </c>
      <c r="H269" s="44">
        <f>IF(OR($A269="",$B269="",$C269=""),"",'MPTO_working_3-way'!E268)</f>
        <v>1.3277321159771929</v>
      </c>
      <c r="I269" s="45">
        <f>IF(OR($A269="",$B269="",$C269=""),"",'MPTO_working_3-way'!F268)</f>
        <v>5.9728204004852463</v>
      </c>
      <c r="J269" s="46">
        <f>IF(OR($A269="",$B269="",$C269=""),"",'MPTO_working_3-way'!G268)</f>
        <v>12.592724560737492</v>
      </c>
      <c r="K269" s="44">
        <f>IF(OR($A269="",$B269="",$C269=""),"",'OddsRatio_working_3-way'!H268)</f>
        <v>1.3342643651836812</v>
      </c>
      <c r="L269" s="45">
        <f>IF(OR($A269="",$B269="",$C269=""),"",'OddsRatio_working_3-way'!I268)</f>
        <v>5.9924000348401378</v>
      </c>
      <c r="M269" s="46">
        <f>IF(OR($A269="",$B269="",$C269=""),"",'OddsRatio_working_3-way'!J268)</f>
        <v>11.955245000858705</v>
      </c>
      <c r="N269" s="47">
        <f t="shared" si="55"/>
        <v>74.070476282541733</v>
      </c>
      <c r="O269" s="48">
        <f t="shared" si="56"/>
        <v>17.234871035547009</v>
      </c>
      <c r="P269" s="48">
        <f t="shared" si="57"/>
        <v>8.6946526819112613</v>
      </c>
      <c r="Q269" t="s">
        <v>423</v>
      </c>
      <c r="R269" t="s">
        <v>357</v>
      </c>
      <c r="S269" t="s">
        <v>527</v>
      </c>
      <c r="T269" s="50">
        <v>100</v>
      </c>
      <c r="U269" s="50">
        <f t="shared" si="58"/>
        <v>23.664122137404579</v>
      </c>
      <c r="V269" s="50">
        <f t="shared" si="59"/>
        <v>82.238010657193612</v>
      </c>
      <c r="W269" s="50">
        <f t="shared" si="60"/>
        <v>91.039426523297493</v>
      </c>
      <c r="X269" s="50">
        <f t="shared" si="61"/>
        <v>26.722562819508905</v>
      </c>
      <c r="Y269" s="50">
        <f t="shared" si="62"/>
        <v>85.296451339297917</v>
      </c>
      <c r="Z269" s="50">
        <f t="shared" si="63"/>
        <v>94.097867205401812</v>
      </c>
      <c r="AA269" s="50">
        <f t="shared" si="64"/>
        <v>-3.058440682104326</v>
      </c>
      <c r="AB269" s="50">
        <f t="shared" si="65"/>
        <v>-3.0584406821043046</v>
      </c>
      <c r="AC269" s="50">
        <f t="shared" si="66"/>
        <v>-3.0584406821043189</v>
      </c>
      <c r="AF269">
        <v>1.64</v>
      </c>
      <c r="AG269">
        <v>2.36</v>
      </c>
      <c r="AH269" s="66"/>
      <c r="AJ269" t="s">
        <v>448</v>
      </c>
    </row>
    <row r="270" spans="1:36" ht="15" x14ac:dyDescent="0.25">
      <c r="A270">
        <v>1.56</v>
      </c>
      <c r="B270">
        <v>4.25</v>
      </c>
      <c r="C270">
        <v>6.39</v>
      </c>
      <c r="D270" s="43">
        <f t="shared" si="67"/>
        <v>3.2814281364405673E-2</v>
      </c>
      <c r="E270" s="44">
        <f>IF(OR($A270="",$B270="",$C270=""),"",A270*'MPTO_working_3-way'!$I269)</f>
        <v>1.6111902789284729</v>
      </c>
      <c r="F270" s="45">
        <f>IF(OR($A270="",$B270="",$C270=""),"",B270*'MPTO_working_3-way'!$I269)</f>
        <v>4.3894606957987241</v>
      </c>
      <c r="G270" s="46">
        <f>IF(OR($A270="",$B270="",$C270=""),"",C270*'MPTO_working_3-way'!$I269)</f>
        <v>6.599683257918552</v>
      </c>
      <c r="H270" s="44">
        <f>IF(OR($A270="",$B270="",$C270=""),"",'MPTO_working_3-way'!E269)</f>
        <v>1.5870810403797093</v>
      </c>
      <c r="I270" s="45">
        <f>IF(OR($A270="",$B270="",$C270=""),"",'MPTO_working_3-way'!F269)</f>
        <v>4.457201472908995</v>
      </c>
      <c r="J270" s="46">
        <f>IF(OR($A270="",$B270="",$C270=""),"",'MPTO_working_3-way'!G269)</f>
        <v>6.8701877858139007</v>
      </c>
      <c r="K270" s="44">
        <f>IF(OR($A270="",$B270="",$C270=""),"",'OddsRatio_working_3-way'!H269)</f>
        <v>1.5951982600929273</v>
      </c>
      <c r="L270" s="45">
        <f>IF(OR($A270="",$B270="",$C270=""),"",'OddsRatio_working_3-way'!I269)</f>
        <v>4.4542756166107376</v>
      </c>
      <c r="M270" s="46">
        <f>IF(OR($A270="",$B270="",$C270=""),"",'OddsRatio_working_3-way'!J269)</f>
        <v>6.7287832533944227</v>
      </c>
      <c r="N270" s="47">
        <f t="shared" si="55"/>
        <v>62.065915682227988</v>
      </c>
      <c r="O270" s="48">
        <f t="shared" si="56"/>
        <v>22.781841991594277</v>
      </c>
      <c r="P270" s="48">
        <f t="shared" si="57"/>
        <v>15.152242326177726</v>
      </c>
      <c r="Q270" t="s">
        <v>429</v>
      </c>
      <c r="R270" t="s">
        <v>361</v>
      </c>
      <c r="S270" t="s">
        <v>527</v>
      </c>
      <c r="T270" s="50">
        <v>100</v>
      </c>
      <c r="U270" s="50">
        <f t="shared" si="58"/>
        <v>35.897435897435898</v>
      </c>
      <c r="V270" s="50">
        <f t="shared" si="59"/>
        <v>76.470588235294116</v>
      </c>
      <c r="W270" s="50">
        <f t="shared" si="60"/>
        <v>84.350547730829433</v>
      </c>
      <c r="X270" s="50">
        <f t="shared" si="61"/>
        <v>39.178864033876458</v>
      </c>
      <c r="Y270" s="50">
        <f t="shared" si="62"/>
        <v>79.752016371734683</v>
      </c>
      <c r="Z270" s="50">
        <f t="shared" si="63"/>
        <v>87.631975867269986</v>
      </c>
      <c r="AA270" s="50">
        <f t="shared" si="64"/>
        <v>-3.2814281364405602</v>
      </c>
      <c r="AB270" s="50">
        <f t="shared" si="65"/>
        <v>-3.2814281364405673</v>
      </c>
      <c r="AC270" s="50">
        <f t="shared" si="66"/>
        <v>-3.2814281364405531</v>
      </c>
      <c r="AF270">
        <v>1.81</v>
      </c>
      <c r="AG270">
        <v>2.08</v>
      </c>
      <c r="AH270" s="66"/>
      <c r="AJ270" t="s">
        <v>448</v>
      </c>
    </row>
    <row r="271" spans="1:36" ht="15" x14ac:dyDescent="0.25">
      <c r="A271">
        <v>2.59</v>
      </c>
      <c r="B271">
        <v>3.15</v>
      </c>
      <c r="C271">
        <v>2.98</v>
      </c>
      <c r="D271" s="43">
        <f t="shared" si="67"/>
        <v>3.9131173359361338E-2</v>
      </c>
      <c r="E271" s="44">
        <f>IF(OR($A271="",$B271="",$C271=""),"",A271*'MPTO_working_3-way'!$I270)</f>
        <v>2.6913497390007457</v>
      </c>
      <c r="F271" s="45">
        <f>IF(OR($A271="",$B271="",$C271=""),"",B271*'MPTO_working_3-way'!$I270)</f>
        <v>3.273263196081988</v>
      </c>
      <c r="G271" s="46">
        <f>IF(OR($A271="",$B271="",$C271=""),"",C271*'MPTO_working_3-way'!$I270)</f>
        <v>3.0966108966108967</v>
      </c>
      <c r="H271" s="44">
        <f>IF(OR($A271="",$B271="",$C271=""),"",'MPTO_working_3-way'!E270)</f>
        <v>2.680557949520078</v>
      </c>
      <c r="I271" s="45">
        <f>IF(OR($A271="",$B271="",$C271=""),"",'MPTO_working_3-way'!F270)</f>
        <v>3.284972051363698</v>
      </c>
      <c r="J271" s="46">
        <f>IF(OR($A271="",$B271="",$C271=""),"",'MPTO_working_3-way'!G270)</f>
        <v>3.1005180637923697</v>
      </c>
      <c r="K271" s="44">
        <f>IF(OR($A271="",$B271="",$C271=""),"",'OddsRatio_working_3-way'!H270)</f>
        <v>2.6855537545478043</v>
      </c>
      <c r="L271" s="45">
        <f>IF(OR($A271="",$B271="",$C271=""),"",'OddsRatio_working_3-way'!I270)</f>
        <v>3.2792079070929434</v>
      </c>
      <c r="M271" s="46">
        <f>IF(OR($A271="",$B271="",$C271=""),"",'OddsRatio_working_3-way'!J270)</f>
        <v>3.0989914679274539</v>
      </c>
      <c r="N271" s="47">
        <f t="shared" si="55"/>
        <v>37.156077692499515</v>
      </c>
      <c r="O271" s="48">
        <f t="shared" si="56"/>
        <v>30.550552769388489</v>
      </c>
      <c r="P271" s="48">
        <f t="shared" si="57"/>
        <v>32.293369538111996</v>
      </c>
      <c r="Q271" t="s">
        <v>472</v>
      </c>
      <c r="R271" t="s">
        <v>375</v>
      </c>
      <c r="S271" t="s">
        <v>527</v>
      </c>
      <c r="T271" s="50">
        <v>100</v>
      </c>
      <c r="U271" s="50">
        <f t="shared" si="58"/>
        <v>61.389961389961393</v>
      </c>
      <c r="V271" s="50">
        <f t="shared" si="59"/>
        <v>68.253968253968253</v>
      </c>
      <c r="W271" s="50">
        <f t="shared" si="60"/>
        <v>66.442953020134226</v>
      </c>
      <c r="X271" s="50">
        <f t="shared" si="61"/>
        <v>65.303078725897507</v>
      </c>
      <c r="Y271" s="50">
        <f t="shared" si="62"/>
        <v>72.167085589904389</v>
      </c>
      <c r="Z271" s="50">
        <f t="shared" si="63"/>
        <v>70.356070356070362</v>
      </c>
      <c r="AA271" s="50">
        <f t="shared" si="64"/>
        <v>-3.9131173359361142</v>
      </c>
      <c r="AB271" s="50">
        <f t="shared" si="65"/>
        <v>-3.9131173359361355</v>
      </c>
      <c r="AC271" s="50">
        <f t="shared" si="66"/>
        <v>-3.9131173359361355</v>
      </c>
      <c r="AF271">
        <v>2.11</v>
      </c>
      <c r="AG271">
        <v>1.76</v>
      </c>
      <c r="AH271" s="66"/>
      <c r="AJ271" t="s">
        <v>450</v>
      </c>
    </row>
    <row r="272" spans="1:36" ht="15" x14ac:dyDescent="0.25">
      <c r="A272">
        <v>2.04</v>
      </c>
      <c r="B272">
        <v>3.49</v>
      </c>
      <c r="C272">
        <v>3.8</v>
      </c>
      <c r="D272" s="43">
        <f t="shared" si="67"/>
        <v>3.9886924457612771E-2</v>
      </c>
      <c r="E272" s="44">
        <f>IF(OR($A272="",$B272="",$C272=""),"",A272*'MPTO_working_3-way'!$I271)</f>
        <v>2.12136932589353</v>
      </c>
      <c r="F272" s="45">
        <f>IF(OR($A272="",$B272="",$C272=""),"",B272*'MPTO_working_3-way'!$I271)</f>
        <v>3.6292053663570689</v>
      </c>
      <c r="G272" s="46">
        <f>IF(OR($A272="",$B272="",$C272=""),"",C272*'MPTO_working_3-way'!$I271)</f>
        <v>3.9515703129389284</v>
      </c>
      <c r="H272" s="44">
        <f>IF(OR($A272="",$B272="",$C272=""),"",'MPTO_working_3-way'!E271)</f>
        <v>2.0968737340751824</v>
      </c>
      <c r="I272" s="45">
        <f>IF(OR($A272="",$B272="",$C272=""),"",'MPTO_working_3-way'!F271)</f>
        <v>3.6598223014238247</v>
      </c>
      <c r="J272" s="46">
        <f>IF(OR($A272="",$B272="",$C272=""),"",'MPTO_working_3-way'!G271)</f>
        <v>4.0022051630005979</v>
      </c>
      <c r="K272" s="44">
        <f>IF(OR($A272="",$B272="",$C272=""),"",'OddsRatio_working_3-way'!H271)</f>
        <v>2.1066208997997382</v>
      </c>
      <c r="L272" s="45">
        <f>IF(OR($A272="",$B272="",$C272=""),"",'OddsRatio_working_3-way'!I271)</f>
        <v>3.6495058081743723</v>
      </c>
      <c r="M272" s="46">
        <f>IF(OR($A272="",$B272="",$C272=""),"",'OddsRatio_working_3-way'!J271)</f>
        <v>3.9793639609992937</v>
      </c>
      <c r="N272" s="47">
        <f t="shared" si="55"/>
        <v>47.139363607927898</v>
      </c>
      <c r="O272" s="48">
        <f t="shared" si="56"/>
        <v>27.55424119202662</v>
      </c>
      <c r="P272" s="48">
        <f t="shared" si="57"/>
        <v>25.3063952000455</v>
      </c>
      <c r="Q272" t="s">
        <v>473</v>
      </c>
      <c r="R272" t="s">
        <v>471</v>
      </c>
      <c r="S272" t="s">
        <v>527</v>
      </c>
      <c r="T272" s="50">
        <v>100</v>
      </c>
      <c r="U272" s="50">
        <f t="shared" si="58"/>
        <v>50.980392156862742</v>
      </c>
      <c r="V272" s="50">
        <f t="shared" si="59"/>
        <v>71.346704871060169</v>
      </c>
      <c r="W272" s="50">
        <f t="shared" si="60"/>
        <v>73.68421052631578</v>
      </c>
      <c r="X272" s="50">
        <f t="shared" si="61"/>
        <v>54.969084602624044</v>
      </c>
      <c r="Y272" s="50">
        <f t="shared" si="62"/>
        <v>75.335397316821457</v>
      </c>
      <c r="Z272" s="50">
        <f t="shared" si="63"/>
        <v>77.672902972077068</v>
      </c>
      <c r="AA272" s="50">
        <f t="shared" si="64"/>
        <v>-3.988692445761302</v>
      </c>
      <c r="AB272" s="50">
        <f t="shared" si="65"/>
        <v>-3.9886924457612878</v>
      </c>
      <c r="AC272" s="50">
        <f t="shared" si="66"/>
        <v>-3.9886924457612878</v>
      </c>
      <c r="AF272">
        <v>1.95</v>
      </c>
      <c r="AG272">
        <v>1.9</v>
      </c>
      <c r="AH272" s="66"/>
      <c r="AJ272" t="s">
        <v>450</v>
      </c>
    </row>
    <row r="273" spans="1:36" ht="15" x14ac:dyDescent="0.25">
      <c r="A273">
        <v>2</v>
      </c>
      <c r="B273">
        <v>3.52</v>
      </c>
      <c r="C273">
        <v>3.91</v>
      </c>
      <c r="D273" s="43">
        <f t="shared" si="67"/>
        <v>3.984538479423394E-2</v>
      </c>
      <c r="E273" s="44">
        <f>IF(OR($A273="",$B273="",$C273=""),"",A273*'MPTO_working_3-way'!$I272)</f>
        <v>2.0796907695884679</v>
      </c>
      <c r="F273" s="45">
        <f>IF(OR($A273="",$B273="",$C273=""),"",B273*'MPTO_working_3-way'!$I272)</f>
        <v>3.6602557544757035</v>
      </c>
      <c r="G273" s="46">
        <f>IF(OR($A273="",$B273="",$C273=""),"",C273*'MPTO_working_3-way'!$I272)</f>
        <v>4.0657954545454551</v>
      </c>
      <c r="H273" s="44">
        <f>IF(OR($A273="",$B273="",$C273=""),"",'MPTO_working_3-way'!E272)</f>
        <v>2.0545769391532813</v>
      </c>
      <c r="I273" s="45">
        <f>IF(OR($A273="",$B273="",$C273=""),"",'MPTO_working_3-way'!F272)</f>
        <v>3.6926379051298568</v>
      </c>
      <c r="J273" s="46">
        <f>IF(OR($A273="",$B273="",$C273=""),"",'MPTO_working_3-way'!G272)</f>
        <v>4.1241759558911664</v>
      </c>
      <c r="K273" s="44">
        <f>IF(OR($A273="",$B273="",$C273=""),"",'OddsRatio_working_3-way'!H272)</f>
        <v>2.0644496808458674</v>
      </c>
      <c r="L273" s="45">
        <f>IF(OR($A273="",$B273="",$C273=""),"",'OddsRatio_working_3-way'!I272)</f>
        <v>3.682413195731586</v>
      </c>
      <c r="M273" s="46">
        <f>IF(OR($A273="",$B273="",$C273=""),"",'OddsRatio_working_3-way'!J272)</f>
        <v>4.0975485712614743</v>
      </c>
      <c r="N273" s="47">
        <f t="shared" si="55"/>
        <v>48.08407166214819</v>
      </c>
      <c r="O273" s="48">
        <f t="shared" si="56"/>
        <v>27.320495262584192</v>
      </c>
      <c r="P273" s="48">
        <f t="shared" si="57"/>
        <v>24.595433075267611</v>
      </c>
      <c r="Q273" t="s">
        <v>474</v>
      </c>
      <c r="R273" t="s">
        <v>377</v>
      </c>
      <c r="S273" t="s">
        <v>527</v>
      </c>
      <c r="T273" s="50">
        <v>100</v>
      </c>
      <c r="U273" s="50">
        <f t="shared" si="58"/>
        <v>50</v>
      </c>
      <c r="V273" s="50">
        <f t="shared" si="59"/>
        <v>71.590909090909093</v>
      </c>
      <c r="W273" s="50">
        <f t="shared" si="60"/>
        <v>74.424552429667528</v>
      </c>
      <c r="X273" s="50">
        <f t="shared" si="61"/>
        <v>53.984538479423392</v>
      </c>
      <c r="Y273" s="50">
        <f t="shared" si="62"/>
        <v>75.575447570332472</v>
      </c>
      <c r="Z273" s="50">
        <f t="shared" si="63"/>
        <v>78.409090909090921</v>
      </c>
      <c r="AA273" s="50">
        <f t="shared" si="64"/>
        <v>-3.9845384794233922</v>
      </c>
      <c r="AB273" s="50">
        <f t="shared" si="65"/>
        <v>-3.984538479423378</v>
      </c>
      <c r="AC273" s="50">
        <f t="shared" si="66"/>
        <v>-3.9845384794233922</v>
      </c>
      <c r="AF273">
        <v>2.4300000000000002</v>
      </c>
      <c r="AG273">
        <v>1.58</v>
      </c>
      <c r="AH273" s="66"/>
      <c r="AJ273" t="s">
        <v>450</v>
      </c>
    </row>
    <row r="274" spans="1:36" ht="15" x14ac:dyDescent="0.25">
      <c r="A274">
        <v>1.65</v>
      </c>
      <c r="B274">
        <v>4</v>
      </c>
      <c r="C274">
        <v>5.36</v>
      </c>
      <c r="D274" s="43">
        <f t="shared" si="67"/>
        <v>4.2627770239710649E-2</v>
      </c>
      <c r="E274" s="44">
        <f>IF(OR($A274="",$B274="",$C274=""),"",A274*'MPTO_working_3-way'!$I273)</f>
        <v>1.7203358208955224</v>
      </c>
      <c r="F274" s="45">
        <f>IF(OR($A274="",$B274="",$C274=""),"",B274*'MPTO_working_3-way'!$I273)</f>
        <v>4.1705110809588426</v>
      </c>
      <c r="G274" s="46">
        <f>IF(OR($A274="",$B274="",$C274=""),"",C274*'MPTO_working_3-way'!$I273)</f>
        <v>5.5884848484848497</v>
      </c>
      <c r="H274" s="44">
        <f>IF(OR($A274="",$B274="",$C274=""),"",'MPTO_working_3-way'!E273)</f>
        <v>1.6896134496593007</v>
      </c>
      <c r="I274" s="45">
        <f>IF(OR($A274="",$B274="",$C274=""),"",'MPTO_working_3-way'!F273)</f>
        <v>4.2410485933503841</v>
      </c>
      <c r="J274" s="46">
        <f>IF(OR($A274="",$B274="",$C274=""),"",'MPTO_working_3-way'!G273)</f>
        <v>5.8018806035425339</v>
      </c>
      <c r="K274" s="44">
        <f>IF(OR($A274="",$B274="",$C274=""),"",'OddsRatio_working_3-way'!H273)</f>
        <v>1.700221712250223</v>
      </c>
      <c r="L274" s="45">
        <f>IF(OR($A274="",$B274="",$C274=""),"",'OddsRatio_working_3-way'!I273)</f>
        <v>4.2317925180779525</v>
      </c>
      <c r="M274" s="46">
        <f>IF(OR($A274="",$B274="",$C274=""),"",'OddsRatio_working_3-way'!J273)</f>
        <v>5.6968717929399588</v>
      </c>
      <c r="N274" s="47">
        <f t="shared" si="55"/>
        <v>58.128185663160181</v>
      </c>
      <c r="O274" s="48">
        <f t="shared" si="56"/>
        <v>23.977876586053569</v>
      </c>
      <c r="P274" s="48">
        <f t="shared" si="57"/>
        <v>17.893937750786247</v>
      </c>
      <c r="Q274" t="s">
        <v>373</v>
      </c>
      <c r="R274" t="s">
        <v>374</v>
      </c>
      <c r="S274" t="s">
        <v>527</v>
      </c>
      <c r="T274" s="50">
        <v>100</v>
      </c>
      <c r="U274" s="50">
        <f t="shared" si="58"/>
        <v>39.393939393939398</v>
      </c>
      <c r="V274" s="50">
        <f t="shared" si="59"/>
        <v>75</v>
      </c>
      <c r="W274" s="50">
        <f t="shared" si="60"/>
        <v>81.343283582089541</v>
      </c>
      <c r="X274" s="50">
        <f t="shared" si="61"/>
        <v>43.656716417910445</v>
      </c>
      <c r="Y274" s="50">
        <f t="shared" si="62"/>
        <v>79.262777023971054</v>
      </c>
      <c r="Z274" s="50">
        <f t="shared" si="63"/>
        <v>85.606060606060609</v>
      </c>
      <c r="AA274" s="50">
        <f t="shared" si="64"/>
        <v>-4.2627770239710472</v>
      </c>
      <c r="AB274" s="50">
        <f t="shared" si="65"/>
        <v>-4.2627770239710543</v>
      </c>
      <c r="AC274" s="50">
        <f t="shared" si="66"/>
        <v>-4.2627770239710685</v>
      </c>
      <c r="AF274">
        <v>1.93</v>
      </c>
      <c r="AG274">
        <v>1.92</v>
      </c>
      <c r="AH274" s="66"/>
      <c r="AJ274" t="s">
        <v>450</v>
      </c>
    </row>
    <row r="275" spans="1:36" ht="15" x14ac:dyDescent="0.25">
      <c r="A275">
        <v>1.79</v>
      </c>
      <c r="B275">
        <v>3.93</v>
      </c>
      <c r="C275">
        <v>4.4000000000000004</v>
      </c>
      <c r="D275" s="43">
        <f t="shared" si="67"/>
        <v>4.0384871358473573E-2</v>
      </c>
      <c r="E275" s="44">
        <f>IF(OR($A275="",$B275="",$C275=""),"",A275*'MPTO_working_3-way'!$I274)</f>
        <v>1.8622889197316677</v>
      </c>
      <c r="F275" s="45">
        <f>IF(OR($A275="",$B275="",$C275=""),"",B275*'MPTO_working_3-way'!$I274)</f>
        <v>4.0887125444388017</v>
      </c>
      <c r="G275" s="46">
        <f>IF(OR($A275="",$B275="",$C275=""),"",C275*'MPTO_working_3-way'!$I274)</f>
        <v>4.5776934339772843</v>
      </c>
      <c r="H275" s="44">
        <f>IF(OR($A275="",$B275="",$C275=""),"",'MPTO_working_3-way'!E274)</f>
        <v>1.8341973824506705</v>
      </c>
      <c r="I275" s="45">
        <f>IF(OR($A275="",$B275="",$C275=""),"",'MPTO_working_3-way'!F274)</f>
        <v>4.1495273478660719</v>
      </c>
      <c r="J275" s="46">
        <f>IF(OR($A275="",$B275="",$C275=""),"",'MPTO_working_3-way'!G274)</f>
        <v>4.677025578621623</v>
      </c>
      <c r="K275" s="44">
        <f>IF(OR($A275="",$B275="",$C275=""),"",'OddsRatio_working_3-way'!H274)</f>
        <v>1.8443994729915381</v>
      </c>
      <c r="L275" s="45">
        <f>IF(OR($A275="",$B275="",$C275=""),"",'OddsRatio_working_3-way'!I274)</f>
        <v>4.131760070715452</v>
      </c>
      <c r="M275" s="46">
        <f>IF(OR($A275="",$B275="",$C275=""),"",'OddsRatio_working_3-way'!J274)</f>
        <v>4.6341243141407977</v>
      </c>
      <c r="N275" s="47">
        <f t="shared" si="55"/>
        <v>53.69736078030725</v>
      </c>
      <c r="O275" s="48">
        <f t="shared" si="56"/>
        <v>24.457576538613221</v>
      </c>
      <c r="P275" s="48">
        <f t="shared" si="57"/>
        <v>21.845062681079536</v>
      </c>
      <c r="Q275" t="s">
        <v>376</v>
      </c>
      <c r="R275" t="s">
        <v>372</v>
      </c>
      <c r="S275" t="s">
        <v>527</v>
      </c>
      <c r="T275" s="50">
        <v>100</v>
      </c>
      <c r="U275" s="50">
        <f t="shared" si="58"/>
        <v>44.134078212290497</v>
      </c>
      <c r="V275" s="50">
        <f t="shared" si="59"/>
        <v>74.554707379134854</v>
      </c>
      <c r="W275" s="50">
        <f t="shared" si="60"/>
        <v>77.27272727272728</v>
      </c>
      <c r="X275" s="50">
        <f t="shared" si="61"/>
        <v>48.172565348137866</v>
      </c>
      <c r="Y275" s="50">
        <f t="shared" si="62"/>
        <v>78.59319451498223</v>
      </c>
      <c r="Z275" s="50">
        <f t="shared" si="63"/>
        <v>81.311214408574628</v>
      </c>
      <c r="AA275" s="50">
        <f t="shared" si="64"/>
        <v>-4.0384871358473688</v>
      </c>
      <c r="AB275" s="50">
        <f t="shared" si="65"/>
        <v>-4.038487135847376</v>
      </c>
      <c r="AC275" s="50">
        <f t="shared" si="66"/>
        <v>-4.0384871358473475</v>
      </c>
      <c r="AF275">
        <v>1.96</v>
      </c>
      <c r="AG275">
        <v>1.88</v>
      </c>
      <c r="AH275" s="66"/>
      <c r="AJ275" t="s">
        <v>450</v>
      </c>
    </row>
    <row r="276" spans="1:36" ht="15" x14ac:dyDescent="0.25">
      <c r="A276">
        <v>1.84</v>
      </c>
      <c r="B276">
        <v>3.72</v>
      </c>
      <c r="C276">
        <v>4.1399999999999997</v>
      </c>
      <c r="D276" s="43">
        <f t="shared" si="67"/>
        <v>5.3841358890447166E-2</v>
      </c>
      <c r="E276" s="44">
        <f>IF(OR($A276="",$B276="",$C276=""),"",A276*'MPTO_working_3-way'!$I275)</f>
        <v>1.9390681003584229</v>
      </c>
      <c r="F276" s="45">
        <f>IF(OR($A276="",$B276="",$C276=""),"",B276*'MPTO_working_3-way'!$I275)</f>
        <v>3.9202898550724639</v>
      </c>
      <c r="G276" s="46">
        <f>IF(OR($A276="",$B276="",$C276=""),"",C276*'MPTO_working_3-way'!$I275)</f>
        <v>4.3629032258064511</v>
      </c>
      <c r="H276" s="44">
        <f>IF(OR($A276="",$B276="",$C276=""),"",'MPTO_working_3-way'!E275)</f>
        <v>1.9028368093308294</v>
      </c>
      <c r="I276" s="45">
        <f>IF(OR($A276="",$B276="",$C276=""),"",'MPTO_working_3-way'!F275)</f>
        <v>3.9861269282534422</v>
      </c>
      <c r="J276" s="46">
        <f>IF(OR($A276="",$B276="",$C276=""),"",'MPTO_working_3-way'!G275)</f>
        <v>4.4722964339644546</v>
      </c>
      <c r="K276" s="44">
        <f>IF(OR($A276="",$B276="",$C276=""),"",'OddsRatio_working_3-way'!H275)</f>
        <v>1.9161385994921403</v>
      </c>
      <c r="L276" s="45">
        <f>IF(OR($A276="",$B276="",$C276=""),"",'OddsRatio_working_3-way'!I275)</f>
        <v>3.9665440364507392</v>
      </c>
      <c r="M276" s="46">
        <f>IF(OR($A276="",$B276="",$C276=""),"",'OddsRatio_working_3-way'!J275)</f>
        <v>4.424613336196809</v>
      </c>
      <c r="N276" s="47">
        <f t="shared" si="55"/>
        <v>51.571164510166355</v>
      </c>
      <c r="O276" s="48">
        <f t="shared" si="56"/>
        <v>25.508317929759706</v>
      </c>
      <c r="P276" s="48">
        <f t="shared" si="57"/>
        <v>22.920517560073943</v>
      </c>
      <c r="Q276" t="s">
        <v>512</v>
      </c>
      <c r="R276" t="s">
        <v>518</v>
      </c>
      <c r="S276" t="s">
        <v>527</v>
      </c>
      <c r="T276" s="50">
        <v>100</v>
      </c>
      <c r="U276" s="50">
        <f t="shared" si="58"/>
        <v>45.652173913043477</v>
      </c>
      <c r="V276" s="50">
        <f t="shared" si="59"/>
        <v>73.118279569892465</v>
      </c>
      <c r="W276" s="50">
        <f t="shared" si="60"/>
        <v>75.845410628019309</v>
      </c>
      <c r="X276" s="50">
        <f t="shared" si="61"/>
        <v>51.036309802088198</v>
      </c>
      <c r="Y276" s="50">
        <f t="shared" si="62"/>
        <v>78.502415458937193</v>
      </c>
      <c r="Z276" s="50">
        <f t="shared" si="63"/>
        <v>81.229546517064051</v>
      </c>
      <c r="AA276" s="50">
        <f t="shared" si="64"/>
        <v>-5.3841358890447211</v>
      </c>
      <c r="AB276" s="50">
        <f t="shared" si="65"/>
        <v>-5.3841358890447282</v>
      </c>
      <c r="AC276" s="50">
        <f t="shared" si="66"/>
        <v>-5.3841358890447424</v>
      </c>
      <c r="AF276">
        <v>2.04</v>
      </c>
      <c r="AG276">
        <v>1.78</v>
      </c>
      <c r="AH276" s="66"/>
      <c r="AJ276" t="s">
        <v>515</v>
      </c>
    </row>
    <row r="277" spans="1:36" ht="15" x14ac:dyDescent="0.25">
      <c r="A277">
        <v>2.29</v>
      </c>
      <c r="B277">
        <v>3.24</v>
      </c>
      <c r="C277">
        <v>3.27</v>
      </c>
      <c r="D277" s="43">
        <f t="shared" si="67"/>
        <v>5.1133595569582191E-2</v>
      </c>
      <c r="E277" s="44">
        <f>IF(OR($A277="",$B277="",$C277=""),"",A277*'MPTO_working_3-way'!$I276)</f>
        <v>2.4070959338543432</v>
      </c>
      <c r="F277" s="45">
        <f>IF(OR($A277="",$B277="",$C277=""),"",B277*'MPTO_working_3-way'!$I276)</f>
        <v>3.4056728496454465</v>
      </c>
      <c r="G277" s="46">
        <f>IF(OR($A277="",$B277="",$C277=""),"",C277*'MPTO_working_3-way'!$I276)</f>
        <v>3.4372068575125336</v>
      </c>
      <c r="H277" s="44">
        <f>IF(OR($A277="",$B277="",$C277=""),"",'MPTO_working_3-way'!E276)</f>
        <v>2.3830137397478346</v>
      </c>
      <c r="I277" s="45">
        <f>IF(OR($A277="",$B277="",$C277=""),"",'MPTO_working_3-way'!F276)</f>
        <v>3.4293853476949896</v>
      </c>
      <c r="J277" s="46">
        <f>IF(OR($A277="",$B277="",$C277=""),"",'MPTO_working_3-way'!G276)</f>
        <v>3.4630131840074534</v>
      </c>
      <c r="K277" s="44">
        <f>IF(OR($A277="",$B277="",$C277=""),"",'OddsRatio_working_3-way'!H276)</f>
        <v>2.3932793514006727</v>
      </c>
      <c r="L277" s="45">
        <f>IF(OR($A277="",$B277="",$C277=""),"",'OddsRatio_working_3-way'!I276)</f>
        <v>3.4193377884786877</v>
      </c>
      <c r="M277" s="46">
        <f>IF(OR($A277="",$B277="",$C277=""),"",'OddsRatio_working_3-way'!J276)</f>
        <v>3.451739633860099</v>
      </c>
      <c r="N277" s="47">
        <f t="shared" si="55"/>
        <v>41.543836534955133</v>
      </c>
      <c r="O277" s="48">
        <f t="shared" si="56"/>
        <v>29.362773353409644</v>
      </c>
      <c r="P277" s="48">
        <f t="shared" si="57"/>
        <v>29.093390111635241</v>
      </c>
      <c r="Q277" t="s">
        <v>510</v>
      </c>
      <c r="R277" t="s">
        <v>511</v>
      </c>
      <c r="S277" t="s">
        <v>527</v>
      </c>
      <c r="T277" s="50">
        <v>100</v>
      </c>
      <c r="U277" s="50">
        <f t="shared" si="58"/>
        <v>56.331877729257641</v>
      </c>
      <c r="V277" s="50">
        <f t="shared" si="59"/>
        <v>69.135802469135797</v>
      </c>
      <c r="W277" s="50">
        <f t="shared" si="60"/>
        <v>69.418960244648318</v>
      </c>
      <c r="X277" s="50">
        <f t="shared" si="61"/>
        <v>61.445237286215871</v>
      </c>
      <c r="Y277" s="50">
        <f t="shared" si="62"/>
        <v>74.249162026094041</v>
      </c>
      <c r="Z277" s="50">
        <f t="shared" si="63"/>
        <v>74.532319801606548</v>
      </c>
      <c r="AA277" s="50">
        <f t="shared" si="64"/>
        <v>-5.1133595569582297</v>
      </c>
      <c r="AB277" s="50">
        <f t="shared" si="65"/>
        <v>-5.113359556958244</v>
      </c>
      <c r="AC277" s="50">
        <f t="shared" si="66"/>
        <v>-5.1133595569582297</v>
      </c>
      <c r="AF277">
        <v>2.2200000000000002</v>
      </c>
      <c r="AG277">
        <v>1.66</v>
      </c>
      <c r="AH277" s="66"/>
      <c r="AJ277" t="s">
        <v>515</v>
      </c>
    </row>
    <row r="278" spans="1:36" ht="15" x14ac:dyDescent="0.25">
      <c r="A278">
        <v>1.79</v>
      </c>
      <c r="B278">
        <v>3.76</v>
      </c>
      <c r="C278">
        <v>4.3499999999999996</v>
      </c>
      <c r="D278" s="43">
        <f t="shared" si="67"/>
        <v>5.4501722156869992E-2</v>
      </c>
      <c r="E278" s="44">
        <f>IF(OR($A278="",$B278="",$C278=""),"",A278*'MPTO_working_3-way'!$I277)</f>
        <v>1.8875580826607974</v>
      </c>
      <c r="F278" s="45">
        <f>IF(OR($A278="",$B278="",$C278=""),"",B278*'MPTO_working_3-way'!$I277)</f>
        <v>3.9649264753098308</v>
      </c>
      <c r="G278" s="46">
        <f>IF(OR($A278="",$B278="",$C278=""),"",C278*'MPTO_working_3-way'!$I277)</f>
        <v>4.5870824913823842</v>
      </c>
      <c r="H278" s="44">
        <f>IF(OR($A278="",$B278="",$C278=""),"",'MPTO_working_3-way'!E277)</f>
        <v>1.850166223110131</v>
      </c>
      <c r="I278" s="45">
        <f>IF(OR($A278="",$B278="",$C278=""),"",'MPTO_working_3-way'!F277)</f>
        <v>4.0356720137622766</v>
      </c>
      <c r="J278" s="46">
        <f>IF(OR($A278="",$B278="",$C278=""),"",'MPTO_working_3-way'!G277)</f>
        <v>4.7232680524469846</v>
      </c>
      <c r="K278" s="44">
        <f>IF(OR($A278="",$B278="",$C278=""),"",'OddsRatio_working_3-way'!H277)</f>
        <v>1.8636358434604898</v>
      </c>
      <c r="L278" s="45">
        <f>IF(OR($A278="",$B278="",$C278=""),"",'OddsRatio_working_3-way'!I277)</f>
        <v>4.0172594024695583</v>
      </c>
      <c r="M278" s="46">
        <f>IF(OR($A278="",$B278="",$C278=""),"",'OddsRatio_working_3-way'!J277)</f>
        <v>4.6622532602438476</v>
      </c>
      <c r="N278" s="47">
        <f t="shared" si="55"/>
        <v>52.978502181524888</v>
      </c>
      <c r="O278" s="48">
        <f t="shared" si="56"/>
        <v>25.221148644928075</v>
      </c>
      <c r="P278" s="48">
        <f t="shared" si="57"/>
        <v>21.80034917354703</v>
      </c>
      <c r="Q278" t="s">
        <v>519</v>
      </c>
      <c r="R278" t="s">
        <v>517</v>
      </c>
      <c r="S278" t="s">
        <v>527</v>
      </c>
      <c r="T278" s="50">
        <v>100</v>
      </c>
      <c r="U278" s="50">
        <f t="shared" si="58"/>
        <v>44.134078212290497</v>
      </c>
      <c r="V278" s="50">
        <f t="shared" si="59"/>
        <v>73.40425531914893</v>
      </c>
      <c r="W278" s="50">
        <f t="shared" si="60"/>
        <v>77.011494252873561</v>
      </c>
      <c r="X278" s="50">
        <f t="shared" si="61"/>
        <v>49.584250427977508</v>
      </c>
      <c r="Y278" s="50">
        <f t="shared" si="62"/>
        <v>78.854427534835935</v>
      </c>
      <c r="Z278" s="50">
        <f t="shared" si="63"/>
        <v>82.461666468560551</v>
      </c>
      <c r="AA278" s="50">
        <f t="shared" si="64"/>
        <v>-5.4501722156870116</v>
      </c>
      <c r="AB278" s="50">
        <f t="shared" si="65"/>
        <v>-5.4501722156870045</v>
      </c>
      <c r="AC278" s="50">
        <f t="shared" si="66"/>
        <v>-5.4501722156869903</v>
      </c>
      <c r="AF278">
        <v>1.98</v>
      </c>
      <c r="AG278">
        <v>1.85</v>
      </c>
      <c r="AH278" s="66"/>
      <c r="AJ278" t="s">
        <v>515</v>
      </c>
    </row>
    <row r="279" spans="1:36" ht="15" x14ac:dyDescent="0.25">
      <c r="A279">
        <v>2.4700000000000002</v>
      </c>
      <c r="B279">
        <v>3.35</v>
      </c>
      <c r="C279">
        <v>2.89</v>
      </c>
      <c r="D279" s="43">
        <f t="shared" si="67"/>
        <v>4.9386523527383597E-2</v>
      </c>
      <c r="E279" s="44">
        <f>IF(OR($A279="",$B279="",$C279=""),"",A279*'MPTO_working_3-way'!$I278)</f>
        <v>2.5919847131126379</v>
      </c>
      <c r="F279" s="45">
        <f>IF(OR($A279="",$B279="",$C279=""),"",B279*'MPTO_working_3-way'!$I278)</f>
        <v>3.5154448538167351</v>
      </c>
      <c r="G279" s="46">
        <f>IF(OR($A279="",$B279="",$C279=""),"",C279*'MPTO_working_3-way'!$I278)</f>
        <v>3.0327270529941388</v>
      </c>
      <c r="H279" s="44">
        <f>IF(OR($A279="",$B279="",$C279=""),"",'MPTO_working_3-way'!E278)</f>
        <v>2.5746909801907552</v>
      </c>
      <c r="I279" s="45">
        <f>IF(OR($A279="",$B279="",$C279=""),"",'MPTO_working_3-way'!F278)</f>
        <v>3.5455298915360136</v>
      </c>
      <c r="J279" s="46">
        <f>IF(OR($A279="",$B279="",$C279=""),"",'MPTO_working_3-way'!G278)</f>
        <v>3.0343618410993254</v>
      </c>
      <c r="K279" s="44">
        <f>IF(OR($A279="",$B279="",$C279=""),"",'OddsRatio_working_3-way'!H278)</f>
        <v>2.5826152503225197</v>
      </c>
      <c r="L279" s="45">
        <f>IF(OR($A279="",$B279="",$C279=""),"",'OddsRatio_working_3-way'!I278)</f>
        <v>3.5300311824883823</v>
      </c>
      <c r="M279" s="46">
        <f>IF(OR($A279="",$B279="",$C279=""),"",'OddsRatio_working_3-way'!J278)</f>
        <v>3.0347910361289543</v>
      </c>
      <c r="N279" s="47">
        <f t="shared" si="55"/>
        <v>38.580474450373188</v>
      </c>
      <c r="O279" s="48">
        <f t="shared" si="56"/>
        <v>28.445902057439337</v>
      </c>
      <c r="P279" s="48">
        <f t="shared" si="57"/>
        <v>32.973623492187464</v>
      </c>
      <c r="Q279" t="s">
        <v>513</v>
      </c>
      <c r="R279" t="s">
        <v>520</v>
      </c>
      <c r="S279" t="s">
        <v>527</v>
      </c>
      <c r="T279" s="50">
        <v>100</v>
      </c>
      <c r="U279" s="50">
        <f t="shared" si="58"/>
        <v>59.514170040485837</v>
      </c>
      <c r="V279" s="50">
        <f t="shared" si="59"/>
        <v>70.149253731343279</v>
      </c>
      <c r="W279" s="50">
        <f t="shared" si="60"/>
        <v>65.397923875432525</v>
      </c>
      <c r="X279" s="50">
        <f t="shared" si="61"/>
        <v>64.452822393224181</v>
      </c>
      <c r="Y279" s="50">
        <f t="shared" si="62"/>
        <v>75.087906084081652</v>
      </c>
      <c r="Z279" s="50">
        <f t="shared" si="63"/>
        <v>70.336576228170884</v>
      </c>
      <c r="AA279" s="50">
        <f t="shared" si="64"/>
        <v>-4.9386523527383446</v>
      </c>
      <c r="AB279" s="50">
        <f t="shared" si="65"/>
        <v>-4.938652352738373</v>
      </c>
      <c r="AC279" s="50">
        <f t="shared" si="66"/>
        <v>-4.9386523527383588</v>
      </c>
      <c r="AF279">
        <v>1.88</v>
      </c>
      <c r="AG279">
        <v>1.93</v>
      </c>
      <c r="AH279" s="66"/>
      <c r="AJ279" t="s">
        <v>515</v>
      </c>
    </row>
    <row r="280" spans="1:36" ht="15" x14ac:dyDescent="0.25">
      <c r="A280">
        <v>2.78</v>
      </c>
      <c r="B280">
        <v>3.72</v>
      </c>
      <c r="C280">
        <v>2.31</v>
      </c>
      <c r="D280" s="43">
        <f t="shared" si="67"/>
        <v>6.1429867417335471E-2</v>
      </c>
      <c r="E280" s="44">
        <f>IF(OR($A280="",$B280="",$C280=""),"",A280*'MPTO_working_3-way'!$I279)</f>
        <v>2.9507750314201924</v>
      </c>
      <c r="F280" s="45">
        <f>IF(OR($A280="",$B280="",$C280=""),"",B280*'MPTO_working_3-way'!$I279)</f>
        <v>3.9485191067924883</v>
      </c>
      <c r="G280" s="46">
        <f>IF(OR($A280="",$B280="",$C280=""),"",C280*'MPTO_working_3-way'!$I279)</f>
        <v>2.4519029937340449</v>
      </c>
      <c r="H280" s="44">
        <f>IF(OR($A280="",$B280="",$C280=""),"",'MPTO_working_3-way'!E279)</f>
        <v>2.9478037599061797</v>
      </c>
      <c r="I280" s="45">
        <f>IF(OR($A280="",$B280="",$C280=""),"",'MPTO_working_3-way'!F279)</f>
        <v>4.0267281031420792</v>
      </c>
      <c r="J280" s="46">
        <f>IF(OR($A280="",$B280="",$C280=""),"",'MPTO_working_3-way'!G279)</f>
        <v>2.4246902693669945</v>
      </c>
      <c r="K280" s="44">
        <f>IF(OR($A280="",$B280="",$C280=""),"",'OddsRatio_working_3-way'!H279)</f>
        <v>2.9527213942591133</v>
      </c>
      <c r="L280" s="45">
        <f>IF(OR($A280="",$B280="",$C280=""),"",'OddsRatio_working_3-way'!I279)</f>
        <v>3.9839338159465116</v>
      </c>
      <c r="M280" s="46">
        <f>IF(OR($A280="",$B280="",$C280=""),"",'OddsRatio_working_3-way'!J279)</f>
        <v>2.4371151834154157</v>
      </c>
      <c r="N280" s="47">
        <f t="shared" si="55"/>
        <v>33.889401575921063</v>
      </c>
      <c r="O280" s="48">
        <f t="shared" si="56"/>
        <v>25.32595064007004</v>
      </c>
      <c r="P280" s="48">
        <f t="shared" si="57"/>
        <v>40.784647784008897</v>
      </c>
      <c r="Q280" t="s">
        <v>506</v>
      </c>
      <c r="R280" t="s">
        <v>503</v>
      </c>
      <c r="S280" t="s">
        <v>527</v>
      </c>
      <c r="T280" s="50">
        <v>100</v>
      </c>
      <c r="U280" s="50">
        <f t="shared" si="58"/>
        <v>64.02877697841727</v>
      </c>
      <c r="V280" s="50">
        <f t="shared" si="59"/>
        <v>73.118279569892465</v>
      </c>
      <c r="W280" s="50">
        <f t="shared" si="60"/>
        <v>56.709956709956707</v>
      </c>
      <c r="X280" s="50">
        <f t="shared" si="61"/>
        <v>70.171763720150821</v>
      </c>
      <c r="Y280" s="50">
        <f t="shared" si="62"/>
        <v>79.261266311626017</v>
      </c>
      <c r="Z280" s="50">
        <f t="shared" si="63"/>
        <v>62.852943451690258</v>
      </c>
      <c r="AA280" s="50">
        <f t="shared" si="64"/>
        <v>-6.1429867417335515</v>
      </c>
      <c r="AB280" s="50">
        <f t="shared" si="65"/>
        <v>-6.1429867417335515</v>
      </c>
      <c r="AC280" s="50">
        <f t="shared" si="66"/>
        <v>-6.1429867417335515</v>
      </c>
      <c r="AF280">
        <v>1.86</v>
      </c>
      <c r="AG280">
        <v>1.96</v>
      </c>
      <c r="AH280" s="66"/>
      <c r="AJ280" t="s">
        <v>508</v>
      </c>
    </row>
    <row r="281" spans="1:36" ht="15" x14ac:dyDescent="0.25">
      <c r="A281">
        <v>2.11</v>
      </c>
      <c r="B281">
        <v>3.7</v>
      </c>
      <c r="C281">
        <v>3.16</v>
      </c>
      <c r="D281" s="43">
        <f t="shared" si="67"/>
        <v>6.0659615761901264E-2</v>
      </c>
      <c r="E281" s="44">
        <f>IF(OR($A281="",$B281="",$C281=""),"",A281*'MPTO_working_3-way'!$I280)</f>
        <v>2.2379917892576113</v>
      </c>
      <c r="F281" s="45">
        <f>IF(OR($A281="",$B281="",$C281=""),"",B281*'MPTO_working_3-way'!$I280)</f>
        <v>3.924440578319035</v>
      </c>
      <c r="G281" s="46">
        <f>IF(OR($A281="",$B281="",$C281=""),"",C281*'MPTO_working_3-way'!$I280)</f>
        <v>3.3516843858076082</v>
      </c>
      <c r="H281" s="44">
        <f>IF(OR($A281="",$B281="",$C281=""),"",'MPTO_working_3-way'!E280)</f>
        <v>2.2040326961195391</v>
      </c>
      <c r="I281" s="45">
        <f>IF(OR($A281="",$B281="",$C281=""),"",'MPTO_working_3-way'!F280)</f>
        <v>3.9991937889326454</v>
      </c>
      <c r="J281" s="46">
        <f>IF(OR($A281="",$B281="",$C281=""),"",'MPTO_working_3-way'!G280)</f>
        <v>3.3756889546498621</v>
      </c>
      <c r="K281" s="44">
        <f>IF(OR($A281="",$B281="",$C281=""),"",'OddsRatio_working_3-way'!H280)</f>
        <v>2.2178702192933533</v>
      </c>
      <c r="L281" s="45">
        <f>IF(OR($A281="",$B281="",$C281=""),"",'OddsRatio_working_3-way'!I280)</f>
        <v>3.9623870199027524</v>
      </c>
      <c r="M281" s="46">
        <f>IF(OR($A281="",$B281="",$C281=""),"",'OddsRatio_working_3-way'!J280)</f>
        <v>3.369909615922202</v>
      </c>
      <c r="N281" s="47">
        <f t="shared" si="55"/>
        <v>44.68291638959591</v>
      </c>
      <c r="O281" s="48">
        <f t="shared" si="56"/>
        <v>25.481338805958742</v>
      </c>
      <c r="P281" s="48">
        <f t="shared" si="57"/>
        <v>29.835744804445362</v>
      </c>
      <c r="Q281" t="s">
        <v>514</v>
      </c>
      <c r="R281" t="s">
        <v>507</v>
      </c>
      <c r="S281" t="s">
        <v>527</v>
      </c>
      <c r="T281" s="50">
        <v>100</v>
      </c>
      <c r="U281" s="50">
        <f t="shared" si="58"/>
        <v>52.606635071090047</v>
      </c>
      <c r="V281" s="50">
        <f t="shared" si="59"/>
        <v>72.972972972972968</v>
      </c>
      <c r="W281" s="50">
        <f t="shared" si="60"/>
        <v>68.35443037974683</v>
      </c>
      <c r="X281" s="50">
        <f t="shared" si="61"/>
        <v>58.672596647280187</v>
      </c>
      <c r="Y281" s="50">
        <f t="shared" si="62"/>
        <v>79.038934549163116</v>
      </c>
      <c r="Z281" s="50">
        <f t="shared" si="63"/>
        <v>74.420391955936964</v>
      </c>
      <c r="AA281" s="50">
        <f t="shared" si="64"/>
        <v>-6.0659615761901406</v>
      </c>
      <c r="AB281" s="50">
        <f t="shared" si="65"/>
        <v>-6.0659615761901478</v>
      </c>
      <c r="AC281" s="50">
        <f t="shared" si="66"/>
        <v>-6.0659615761901335</v>
      </c>
      <c r="AF281">
        <v>1.7</v>
      </c>
      <c r="AG281">
        <v>2.11</v>
      </c>
      <c r="AH281" s="66"/>
      <c r="AJ281" t="s">
        <v>508</v>
      </c>
    </row>
    <row r="282" spans="1:36" ht="15" x14ac:dyDescent="0.25">
      <c r="A282">
        <v>2.1</v>
      </c>
      <c r="B282">
        <v>3.64</v>
      </c>
      <c r="C282">
        <v>3.34</v>
      </c>
      <c r="D282" s="43">
        <f t="shared" si="67"/>
        <v>5.0316948520541249E-2</v>
      </c>
      <c r="E282" s="44">
        <f>IF(OR($A282="",$B282="",$C282=""),"",A282*'MPTO_working_3-way'!$I281)</f>
        <v>2.2056655918931369</v>
      </c>
      <c r="F282" s="45">
        <f>IF(OR($A282="",$B282="",$C282=""),"",B282*'MPTO_working_3-way'!$I281)</f>
        <v>3.8231536926147704</v>
      </c>
      <c r="G282" s="46">
        <f>IF(OR($A282="",$B282="",$C282=""),"",C282*'MPTO_working_3-way'!$I281)</f>
        <v>3.5080586080586076</v>
      </c>
      <c r="H282" s="44">
        <f>IF(OR($A282="",$B282="",$C282=""),"",'MPTO_working_3-way'!E281)</f>
        <v>2.1766662422814944</v>
      </c>
      <c r="I282" s="45">
        <f>IF(OR($A282="",$B282="",$C282=""),"",'MPTO_working_3-way'!F281)</f>
        <v>3.8766758311839231</v>
      </c>
      <c r="J282" s="46">
        <f>IF(OR($A282="",$B282="",$C282=""),"",'MPTO_working_3-way'!G281)</f>
        <v>3.5382088162251648</v>
      </c>
      <c r="K282" s="44">
        <f>IF(OR($A282="",$B282="",$C282=""),"",'OddsRatio_working_3-way'!H281)</f>
        <v>2.1883853945135141</v>
      </c>
      <c r="L282" s="45">
        <f>IF(OR($A282="",$B282="",$C282=""),"",'OddsRatio_working_3-way'!I281)</f>
        <v>3.8521249468324332</v>
      </c>
      <c r="M282" s="46">
        <f>IF(OR($A282="",$B282="",$C282=""),"",'OddsRatio_working_3-way'!J281)</f>
        <v>3.5280198392378375</v>
      </c>
      <c r="N282" s="47">
        <f t="shared" si="55"/>
        <v>45.337788451498376</v>
      </c>
      <c r="O282" s="48">
        <f t="shared" si="56"/>
        <v>26.156416414325989</v>
      </c>
      <c r="P282" s="48">
        <f t="shared" si="57"/>
        <v>28.505795134175631</v>
      </c>
      <c r="Q282" t="s">
        <v>522</v>
      </c>
      <c r="R282" t="s">
        <v>504</v>
      </c>
      <c r="S282" t="s">
        <v>527</v>
      </c>
      <c r="T282" s="50">
        <v>100</v>
      </c>
      <c r="U282" s="50">
        <f t="shared" si="58"/>
        <v>52.38095238095238</v>
      </c>
      <c r="V282" s="50">
        <f t="shared" si="59"/>
        <v>72.527472527472526</v>
      </c>
      <c r="W282" s="50">
        <f t="shared" si="60"/>
        <v>70.059880239520965</v>
      </c>
      <c r="X282" s="50">
        <f t="shared" si="61"/>
        <v>57.412647233006517</v>
      </c>
      <c r="Y282" s="50">
        <f t="shared" si="62"/>
        <v>77.559167379526656</v>
      </c>
      <c r="Z282" s="50">
        <f t="shared" si="63"/>
        <v>75.091575091575095</v>
      </c>
      <c r="AA282" s="50">
        <f t="shared" si="64"/>
        <v>-5.0316948520541374</v>
      </c>
      <c r="AB282" s="50">
        <f t="shared" si="65"/>
        <v>-5.0316948520541303</v>
      </c>
      <c r="AC282" s="50">
        <f t="shared" si="66"/>
        <v>-5.0316948520541303</v>
      </c>
      <c r="AF282">
        <v>1.88</v>
      </c>
      <c r="AG282">
        <v>1.93</v>
      </c>
      <c r="AH282" s="66"/>
      <c r="AJ282" t="s">
        <v>508</v>
      </c>
    </row>
    <row r="283" spans="1:36" ht="15" x14ac:dyDescent="0.25">
      <c r="A283">
        <v>2.76</v>
      </c>
      <c r="B283">
        <v>3.35</v>
      </c>
      <c r="C283">
        <v>2.77</v>
      </c>
      <c r="D283" s="43">
        <f t="shared" si="67"/>
        <v>2.1837133591187108E-2</v>
      </c>
      <c r="E283" s="44">
        <f>IF(OR($A283="",$B283="",$C283=""),"",A283*'MPTO_working_3-way'!$I282)</f>
        <v>2.8202704887116763</v>
      </c>
      <c r="F283" s="45">
        <f>IF(OR($A283="",$B283="",$C283=""),"",B283*'MPTO_working_3-way'!$I282)</f>
        <v>3.4231543975304768</v>
      </c>
      <c r="G283" s="46">
        <f>IF(OR($A283="",$B283="",$C283=""),"",C283*'MPTO_working_3-way'!$I282)</f>
        <v>2.8304888600475882</v>
      </c>
      <c r="H283" s="44">
        <f>IF(OR($A283="",$B283="",$C283=""),"",'MPTO_working_3-way'!E282)</f>
        <v>2.8165856648393905</v>
      </c>
      <c r="I283" s="45">
        <f>IF(OR($A283="",$B283="",$C283=""),"",'MPTO_working_3-way'!F282)</f>
        <v>3.433730836884707</v>
      </c>
      <c r="J283" s="46">
        <f>IF(OR($A283="",$B283="",$C283=""),"",'MPTO_working_3-way'!G282)</f>
        <v>2.8270006828872001</v>
      </c>
      <c r="K283" s="44">
        <f>IF(OR($A283="",$B283="",$C283=""),"",'OddsRatio_working_3-way'!H282)</f>
        <v>2.8185198527393318</v>
      </c>
      <c r="L283" s="45">
        <f>IF(OR($A283="",$B283="",$C283=""),"",'OddsRatio_working_3-way'!I282)</f>
        <v>3.4281373033735401</v>
      </c>
      <c r="M283" s="46">
        <f>IF(OR($A283="",$B283="",$C283=""),"",'OddsRatio_working_3-way'!J282)</f>
        <v>2.8288523519026234</v>
      </c>
      <c r="N283" s="47">
        <f t="shared" si="55"/>
        <v>35.457591887110397</v>
      </c>
      <c r="O283" s="48">
        <f t="shared" si="56"/>
        <v>29.212821972664081</v>
      </c>
      <c r="P283" s="48">
        <f t="shared" si="57"/>
        <v>35.329586140225523</v>
      </c>
      <c r="Q283" t="s">
        <v>59</v>
      </c>
      <c r="R283" t="s">
        <v>153</v>
      </c>
      <c r="S283" t="s">
        <v>527</v>
      </c>
      <c r="T283" s="50">
        <v>100</v>
      </c>
      <c r="U283" s="50">
        <f t="shared" si="58"/>
        <v>63.768115942028999</v>
      </c>
      <c r="V283" s="50">
        <f t="shared" si="59"/>
        <v>70.149253731343279</v>
      </c>
      <c r="W283" s="50">
        <f t="shared" si="60"/>
        <v>63.898916967509031</v>
      </c>
      <c r="X283" s="50">
        <f t="shared" si="61"/>
        <v>65.951829301147697</v>
      </c>
      <c r="Y283" s="50">
        <f t="shared" si="62"/>
        <v>72.332967090461992</v>
      </c>
      <c r="Z283" s="50">
        <f t="shared" si="63"/>
        <v>66.082630326627736</v>
      </c>
      <c r="AA283" s="50">
        <f t="shared" si="64"/>
        <v>-2.1837133591186983</v>
      </c>
      <c r="AB283" s="50">
        <f t="shared" si="65"/>
        <v>-2.1837133591187126</v>
      </c>
      <c r="AC283" s="50">
        <f t="shared" si="66"/>
        <v>-2.1837133591187055</v>
      </c>
      <c r="AF283">
        <v>2.2000000000000002</v>
      </c>
      <c r="AG283">
        <v>1.74</v>
      </c>
      <c r="AH283" s="66"/>
      <c r="AJ283" t="s">
        <v>436</v>
      </c>
    </row>
    <row r="284" spans="1:36" ht="15" x14ac:dyDescent="0.25">
      <c r="A284">
        <v>1.96</v>
      </c>
      <c r="B284">
        <v>3.39</v>
      </c>
      <c r="C284">
        <v>4.55</v>
      </c>
      <c r="D284" s="43">
        <f t="shared" si="67"/>
        <v>2.4969552150336138E-2</v>
      </c>
      <c r="E284" s="44">
        <f>IF(OR($A284="",$B284="",$C284=""),"",A284*'MPTO_working_3-way'!$I283)</f>
        <v>2.0089403222146589</v>
      </c>
      <c r="F284" s="45">
        <f>IF(OR($A284="",$B284="",$C284=""),"",B284*'MPTO_working_3-way'!$I283)</f>
        <v>3.4746467817896396</v>
      </c>
      <c r="G284" s="46">
        <f>IF(OR($A284="",$B284="",$C284=""),"",C284*'MPTO_working_3-way'!$I283)</f>
        <v>4.6636114622840292</v>
      </c>
      <c r="H284" s="44">
        <f>IF(OR($A284="",$B284="",$C284=""),"",'MPTO_working_3-way'!E283)</f>
        <v>1.9925046058074698</v>
      </c>
      <c r="I284" s="45">
        <f>IF(OR($A284="",$B284="",$C284=""),"",'MPTO_working_3-way'!F283)</f>
        <v>3.4884280698731347</v>
      </c>
      <c r="J284" s="46">
        <f>IF(OR($A284="",$B284="",$C284=""),"",'MPTO_working_3-way'!G283)</f>
        <v>4.7290930592460665</v>
      </c>
      <c r="K284" s="44">
        <f>IF(OR($A284="",$B284="",$C284=""),"",'OddsRatio_working_3-way'!H283)</f>
        <v>1.9990800853319968</v>
      </c>
      <c r="L284" s="45">
        <f>IF(OR($A284="",$B284="",$C284=""),"",'OddsRatio_working_3-way'!I283)</f>
        <v>3.4872931291077833</v>
      </c>
      <c r="M284" s="46">
        <f>IF(OR($A284="",$B284="",$C284=""),"",'OddsRatio_working_3-way'!J283)</f>
        <v>4.6945148988839458</v>
      </c>
      <c r="N284" s="47">
        <f t="shared" si="55"/>
        <v>49.777486615311624</v>
      </c>
      <c r="O284" s="48">
        <f t="shared" si="56"/>
        <v>28.779903765784891</v>
      </c>
      <c r="P284" s="48">
        <f t="shared" si="57"/>
        <v>21.442609618903468</v>
      </c>
      <c r="Q284" t="s">
        <v>55</v>
      </c>
      <c r="R284" t="s">
        <v>63</v>
      </c>
      <c r="S284" t="s">
        <v>527</v>
      </c>
      <c r="T284" s="50">
        <v>100</v>
      </c>
      <c r="U284" s="50">
        <f t="shared" si="58"/>
        <v>48.979591836734699</v>
      </c>
      <c r="V284" s="50">
        <f t="shared" si="59"/>
        <v>70.501474926253692</v>
      </c>
      <c r="W284" s="50">
        <f t="shared" si="60"/>
        <v>78.021978021978015</v>
      </c>
      <c r="X284" s="50">
        <f t="shared" si="61"/>
        <v>51.476547051768293</v>
      </c>
      <c r="Y284" s="50">
        <f t="shared" si="62"/>
        <v>72.998430141287287</v>
      </c>
      <c r="Z284" s="50">
        <f t="shared" si="63"/>
        <v>80.518933237011623</v>
      </c>
      <c r="AA284" s="50">
        <f t="shared" si="64"/>
        <v>-2.4969552150335943</v>
      </c>
      <c r="AB284" s="50">
        <f t="shared" si="65"/>
        <v>-2.4969552150335943</v>
      </c>
      <c r="AC284" s="50">
        <f t="shared" si="66"/>
        <v>-2.4969552150336085</v>
      </c>
      <c r="AF284">
        <v>2.61</v>
      </c>
      <c r="AG284">
        <v>1.55</v>
      </c>
      <c r="AH284" s="66"/>
      <c r="AJ284" t="s">
        <v>436</v>
      </c>
    </row>
    <row r="285" spans="1:36" ht="15" x14ac:dyDescent="0.25">
      <c r="A285">
        <v>2.16</v>
      </c>
      <c r="B285">
        <v>3.29</v>
      </c>
      <c r="C285">
        <v>3.91</v>
      </c>
      <c r="D285" s="43">
        <f t="shared" si="67"/>
        <v>2.2668806447442735E-2</v>
      </c>
      <c r="E285" s="44">
        <f>IF(OR($A285="",$B285="",$C285=""),"",A285*'MPTO_working_3-way'!$I284)</f>
        <v>2.2089646219264765</v>
      </c>
      <c r="F285" s="45">
        <f>IF(OR($A285="",$B285="",$C285=""),"",B285*'MPTO_working_3-way'!$I284)</f>
        <v>3.3645803732120867</v>
      </c>
      <c r="G285" s="46">
        <f>IF(OR($A285="",$B285="",$C285=""),"",C285*'MPTO_working_3-way'!$I284)</f>
        <v>3.9986350332095011</v>
      </c>
      <c r="H285" s="44">
        <f>IF(OR($A285="",$B285="",$C285=""),"",'MPTO_working_3-way'!E284)</f>
        <v>2.1958394833715049</v>
      </c>
      <c r="I285" s="45">
        <f>IF(OR($A285="",$B285="",$C285=""),"",'MPTO_working_3-way'!F284)</f>
        <v>3.3738749510056372</v>
      </c>
      <c r="J285" s="46">
        <f>IF(OR($A285="",$B285="",$C285=""),"",'MPTO_working_3-way'!G284)</f>
        <v>4.0290379714677966</v>
      </c>
      <c r="K285" s="44">
        <f>IF(OR($A285="",$B285="",$C285=""),"",'OddsRatio_working_3-way'!H284)</f>
        <v>2.2013571224169368</v>
      </c>
      <c r="L285" s="45">
        <f>IF(OR($A285="",$B285="",$C285=""),"",'OddsRatio_working_3-way'!I284)</f>
        <v>3.3716446640817113</v>
      </c>
      <c r="M285" s="46">
        <f>IF(OR($A285="",$B285="",$C285=""),"",'OddsRatio_working_3-way'!J284)</f>
        <v>4.0137493329597289</v>
      </c>
      <c r="N285" s="47">
        <f t="shared" si="55"/>
        <v>45.270077667784584</v>
      </c>
      <c r="O285" s="48">
        <f t="shared" si="56"/>
        <v>29.721388377633652</v>
      </c>
      <c r="P285" s="48">
        <f t="shared" si="57"/>
        <v>25.008533954581768</v>
      </c>
      <c r="Q285" t="s">
        <v>54</v>
      </c>
      <c r="R285" t="s">
        <v>179</v>
      </c>
      <c r="S285" t="s">
        <v>527</v>
      </c>
      <c r="T285" s="50">
        <v>100</v>
      </c>
      <c r="U285" s="50">
        <f t="shared" si="58"/>
        <v>53.703703703703695</v>
      </c>
      <c r="V285" s="50">
        <f t="shared" si="59"/>
        <v>69.6048632218845</v>
      </c>
      <c r="W285" s="50">
        <f t="shared" si="60"/>
        <v>74.424552429667528</v>
      </c>
      <c r="X285" s="50">
        <f t="shared" si="61"/>
        <v>55.970584348447986</v>
      </c>
      <c r="Y285" s="50">
        <f t="shared" si="62"/>
        <v>71.871743866628776</v>
      </c>
      <c r="Z285" s="50">
        <f t="shared" si="63"/>
        <v>76.69143307441179</v>
      </c>
      <c r="AA285" s="50">
        <f t="shared" si="64"/>
        <v>-2.2668806447442904</v>
      </c>
      <c r="AB285" s="50">
        <f t="shared" si="65"/>
        <v>-2.2668806447442762</v>
      </c>
      <c r="AC285" s="50">
        <f t="shared" si="66"/>
        <v>-2.266880644744262</v>
      </c>
      <c r="AF285">
        <v>2.23</v>
      </c>
      <c r="AG285">
        <v>1.72</v>
      </c>
      <c r="AH285" s="66"/>
      <c r="AJ285" t="s">
        <v>436</v>
      </c>
    </row>
    <row r="286" spans="1:36" ht="15" x14ac:dyDescent="0.25">
      <c r="A286">
        <v>1.52</v>
      </c>
      <c r="B286">
        <v>4.6100000000000003</v>
      </c>
      <c r="C286">
        <v>6.69</v>
      </c>
      <c r="D286" s="43">
        <f t="shared" si="67"/>
        <v>2.4291307629598524E-2</v>
      </c>
      <c r="E286" s="44">
        <f>IF(OR($A286="",$B286="",$C286=""),"",A286*'MPTO_working_3-way'!$I285)</f>
        <v>1.5569227875969898</v>
      </c>
      <c r="F286" s="45">
        <f>IF(OR($A286="",$B286="",$C286=""),"",B286*'MPTO_working_3-way'!$I285)</f>
        <v>4.7219829281724497</v>
      </c>
      <c r="G286" s="46">
        <f>IF(OR($A286="",$B286="",$C286=""),"",C286*'MPTO_working_3-way'!$I285)</f>
        <v>6.8525088480420147</v>
      </c>
      <c r="H286" s="44">
        <f>IF(OR($A286="",$B286="",$C286=""),"",'MPTO_working_3-way'!E285)</f>
        <v>1.5389406597008353</v>
      </c>
      <c r="I286" s="45">
        <f>IF(OR($A286="",$B286="",$C286=""),"",'MPTO_working_3-way'!F285)</f>
        <v>4.7887528556915049</v>
      </c>
      <c r="J286" s="46">
        <f>IF(OR($A286="",$B286="",$C286=""),"",'MPTO_working_3-way'!G285)</f>
        <v>7.0731498091724001</v>
      </c>
      <c r="K286" s="44">
        <f>IF(OR($A286="",$B286="",$C286=""),"",'OddsRatio_working_3-way'!H285)</f>
        <v>1.5448980837558399</v>
      </c>
      <c r="L286" s="45">
        <f>IF(OR($A286="",$B286="",$C286=""),"",'OddsRatio_working_3-way'!I285)</f>
        <v>4.7828501583818879</v>
      </c>
      <c r="M286" s="46">
        <f>IF(OR($A286="",$B286="",$C286=""),"",'OddsRatio_working_3-way'!J285)</f>
        <v>6.9624424934052476</v>
      </c>
      <c r="N286" s="47">
        <f t="shared" si="55"/>
        <v>64.229260947707985</v>
      </c>
      <c r="O286" s="48">
        <f t="shared" si="56"/>
        <v>21.177543739808272</v>
      </c>
      <c r="P286" s="48">
        <f t="shared" si="57"/>
        <v>14.593195312483727</v>
      </c>
      <c r="Q286" t="s">
        <v>178</v>
      </c>
      <c r="R286" t="s">
        <v>110</v>
      </c>
      <c r="S286" t="s">
        <v>527</v>
      </c>
      <c r="T286" s="50">
        <v>100</v>
      </c>
      <c r="U286" s="50">
        <f t="shared" si="58"/>
        <v>34.21052631578948</v>
      </c>
      <c r="V286" s="50">
        <f t="shared" si="59"/>
        <v>78.308026030368765</v>
      </c>
      <c r="W286" s="50">
        <f t="shared" si="60"/>
        <v>85.052316890881897</v>
      </c>
      <c r="X286" s="50">
        <f t="shared" si="61"/>
        <v>36.639657078749323</v>
      </c>
      <c r="Y286" s="50">
        <f t="shared" si="62"/>
        <v>80.737156793328609</v>
      </c>
      <c r="Z286" s="50">
        <f t="shared" si="63"/>
        <v>87.481447653841755</v>
      </c>
      <c r="AA286" s="50">
        <f t="shared" si="64"/>
        <v>-2.4291307629598435</v>
      </c>
      <c r="AB286" s="50">
        <f t="shared" si="65"/>
        <v>-2.4291307629598435</v>
      </c>
      <c r="AC286" s="50">
        <f t="shared" si="66"/>
        <v>-2.4291307629598577</v>
      </c>
      <c r="AF286">
        <v>1.61</v>
      </c>
      <c r="AG286">
        <v>2.44</v>
      </c>
      <c r="AH286" s="66"/>
      <c r="AJ286" t="s">
        <v>436</v>
      </c>
    </row>
    <row r="287" spans="1:36" ht="15" x14ac:dyDescent="0.25">
      <c r="A287">
        <v>2.87</v>
      </c>
      <c r="B287">
        <v>2.87</v>
      </c>
      <c r="C287">
        <v>2.98</v>
      </c>
      <c r="D287" s="43">
        <f t="shared" si="67"/>
        <v>3.2434581296915566E-2</v>
      </c>
      <c r="E287" s="44">
        <f>IF(OR($A287="",$B287="",$C287=""),"",A287*'MPTO_working_3-way'!$I286)</f>
        <v>2.963087248322148</v>
      </c>
      <c r="F287" s="45">
        <f>IF(OR($A287="",$B287="",$C287=""),"",B287*'MPTO_working_3-way'!$I286)</f>
        <v>2.963087248322148</v>
      </c>
      <c r="G287" s="46">
        <f>IF(OR($A287="",$B287="",$C287=""),"",C287*'MPTO_working_3-way'!$I286)</f>
        <v>3.0766550522648082</v>
      </c>
      <c r="H287" s="44">
        <f>IF(OR($A287="",$B287="",$C287=""),"",'MPTO_working_3-way'!E286)</f>
        <v>2.9619052016715535</v>
      </c>
      <c r="I287" s="45">
        <f>IF(OR($A287="",$B287="",$C287=""),"",'MPTO_working_3-way'!F286)</f>
        <v>2.9619052016715535</v>
      </c>
      <c r="J287" s="46">
        <f>IF(OR($A287="",$B287="",$C287=""),"",'MPTO_working_3-way'!G286)</f>
        <v>3.0792069702133786</v>
      </c>
      <c r="K287" s="44">
        <f>IF(OR($A287="",$B287="",$C287=""),"",'OddsRatio_working_3-way'!H286)</f>
        <v>2.9624940645653544</v>
      </c>
      <c r="L287" s="45">
        <f>IF(OR($A287="",$B287="",$C287=""),"",'OddsRatio_working_3-way'!I286)</f>
        <v>2.9624940645653544</v>
      </c>
      <c r="M287" s="46">
        <f>IF(OR($A287="",$B287="",$C287=""),"",'OddsRatio_working_3-way'!J286)</f>
        <v>3.0779348918927267</v>
      </c>
      <c r="N287" s="47">
        <f t="shared" si="55"/>
        <v>33.748584371460929</v>
      </c>
      <c r="O287" s="48">
        <f t="shared" si="56"/>
        <v>33.748584371460929</v>
      </c>
      <c r="P287" s="48">
        <f t="shared" si="57"/>
        <v>32.502831257078149</v>
      </c>
      <c r="Q287" t="s">
        <v>237</v>
      </c>
      <c r="R287" t="s">
        <v>431</v>
      </c>
      <c r="S287" t="s">
        <v>527</v>
      </c>
      <c r="T287" s="50">
        <v>100</v>
      </c>
      <c r="U287" s="50">
        <f t="shared" si="58"/>
        <v>65.156794425087099</v>
      </c>
      <c r="V287" s="50">
        <f t="shared" si="59"/>
        <v>65.156794425087099</v>
      </c>
      <c r="W287" s="50">
        <f t="shared" si="60"/>
        <v>66.442953020134226</v>
      </c>
      <c r="X287" s="50">
        <f t="shared" si="61"/>
        <v>68.40025255477866</v>
      </c>
      <c r="Y287" s="50">
        <f t="shared" si="62"/>
        <v>68.40025255477866</v>
      </c>
      <c r="Z287" s="50">
        <f t="shared" si="63"/>
        <v>69.686411149825773</v>
      </c>
      <c r="AA287" s="50">
        <f t="shared" si="64"/>
        <v>-3.243458129691561</v>
      </c>
      <c r="AB287" s="50">
        <f t="shared" si="65"/>
        <v>-3.243458129691561</v>
      </c>
      <c r="AC287" s="50">
        <f t="shared" si="66"/>
        <v>-3.2434581296915468</v>
      </c>
      <c r="AF287">
        <v>2.91</v>
      </c>
      <c r="AG287">
        <v>1.43</v>
      </c>
      <c r="AH287" s="66"/>
      <c r="AJ287" t="s">
        <v>437</v>
      </c>
    </row>
    <row r="288" spans="1:36" ht="15" x14ac:dyDescent="0.25">
      <c r="A288">
        <v>3.03</v>
      </c>
      <c r="B288">
        <v>2.91</v>
      </c>
      <c r="C288">
        <v>2.79</v>
      </c>
      <c r="D288" s="43">
        <f t="shared" si="67"/>
        <v>3.2098554052279127E-2</v>
      </c>
      <c r="E288" s="44">
        <f>IF(OR($A288="",$B288="",$C288=""),"",A288*'MPTO_working_3-way'!$I287)</f>
        <v>3.1272586187784057</v>
      </c>
      <c r="F288" s="45">
        <f>IF(OR($A288="",$B288="",$C288=""),"",B288*'MPTO_working_3-way'!$I287)</f>
        <v>3.0034067922921324</v>
      </c>
      <c r="G288" s="46">
        <f>IF(OR($A288="",$B288="",$C288=""),"",C288*'MPTO_working_3-way'!$I287)</f>
        <v>2.879554965805859</v>
      </c>
      <c r="H288" s="44">
        <f>IF(OR($A288="",$B288="",$C288=""),"",'MPTO_working_3-way'!E287)</f>
        <v>3.1315225182666979</v>
      </c>
      <c r="I288" s="45">
        <f>IF(OR($A288="",$B288="",$C288=""),"",'MPTO_working_3-way'!F287)</f>
        <v>3.003516273570479</v>
      </c>
      <c r="J288" s="46">
        <f>IF(OR($A288="",$B288="",$C288=""),"",'MPTO_working_3-way'!G287)</f>
        <v>2.8758488484279279</v>
      </c>
      <c r="K288" s="44">
        <f>IF(OR($A288="",$B288="",$C288=""),"",'OddsRatio_working_3-way'!H287)</f>
        <v>3.1293945057514136</v>
      </c>
      <c r="L288" s="45">
        <f>IF(OR($A288="",$B288="",$C288=""),"",'OddsRatio_working_3-way'!I287)</f>
        <v>3.0035189684656163</v>
      </c>
      <c r="M288" s="46">
        <f>IF(OR($A288="",$B288="",$C288=""),"",'OddsRatio_working_3-way'!J287)</f>
        <v>2.8776434311798185</v>
      </c>
      <c r="N288" s="47">
        <f t="shared" si="55"/>
        <v>31.976888447768602</v>
      </c>
      <c r="O288" s="48">
        <f t="shared" si="56"/>
        <v>33.295523022934312</v>
      </c>
      <c r="P288" s="48">
        <f t="shared" si="57"/>
        <v>34.72758852929708</v>
      </c>
      <c r="Q288" t="s">
        <v>116</v>
      </c>
      <c r="R288" t="s">
        <v>60</v>
      </c>
      <c r="S288" t="s">
        <v>527</v>
      </c>
      <c r="T288" s="50">
        <v>100</v>
      </c>
      <c r="U288" s="50">
        <f t="shared" si="58"/>
        <v>66.996699669967001</v>
      </c>
      <c r="V288" s="50">
        <f t="shared" si="59"/>
        <v>65.635738831615114</v>
      </c>
      <c r="W288" s="50">
        <f t="shared" si="60"/>
        <v>64.157706093189958</v>
      </c>
      <c r="X288" s="50">
        <f t="shared" si="61"/>
        <v>70.206555075194913</v>
      </c>
      <c r="Y288" s="50">
        <f t="shared" si="62"/>
        <v>68.845594236843041</v>
      </c>
      <c r="Z288" s="50">
        <f t="shared" si="63"/>
        <v>67.367561498417885</v>
      </c>
      <c r="AA288" s="50">
        <f t="shared" si="64"/>
        <v>-3.2098554052279127</v>
      </c>
      <c r="AB288" s="50">
        <f t="shared" si="65"/>
        <v>-3.2098554052279269</v>
      </c>
      <c r="AC288" s="50">
        <f t="shared" si="66"/>
        <v>-3.2098554052279269</v>
      </c>
      <c r="AF288">
        <v>2.76</v>
      </c>
      <c r="AG288">
        <v>1.48</v>
      </c>
      <c r="AH288" s="66"/>
      <c r="AJ288" t="s">
        <v>437</v>
      </c>
    </row>
    <row r="289" spans="1:36" ht="15" x14ac:dyDescent="0.25">
      <c r="A289">
        <v>1.52</v>
      </c>
      <c r="B289">
        <v>4.0199999999999996</v>
      </c>
      <c r="C289">
        <v>7.59</v>
      </c>
      <c r="D289" s="43">
        <f t="shared" si="67"/>
        <v>3.8403261412927048E-2</v>
      </c>
      <c r="E289" s="44">
        <f>IF(OR($A289="",$B289="",$C289=""),"",A289*'MPTO_working_3-way'!$I288)</f>
        <v>1.578372957347649</v>
      </c>
      <c r="F289" s="45">
        <f>IF(OR($A289="",$B289="",$C289=""),"",B289*'MPTO_working_3-way'!$I288)</f>
        <v>4.174381110879966</v>
      </c>
      <c r="G289" s="46">
        <f>IF(OR($A289="",$B289="",$C289=""),"",C289*'MPTO_working_3-way'!$I288)</f>
        <v>7.8814807541241159</v>
      </c>
      <c r="H289" s="44">
        <f>IF(OR($A289="",$B289="",$C289=""),"",'MPTO_working_3-way'!E288)</f>
        <v>1.5501625236244856</v>
      </c>
      <c r="I289" s="45">
        <f>IF(OR($A289="",$B289="",$C289=""),"",'MPTO_working_3-way'!F288)</f>
        <v>4.2380938804245076</v>
      </c>
      <c r="J289" s="46">
        <f>IF(OR($A289="",$B289="",$C289=""),"",'MPTO_working_3-way'!G288)</f>
        <v>8.4068075331828087</v>
      </c>
      <c r="K289" s="44">
        <f>IF(OR($A289="",$B289="",$C289=""),"",'OddsRatio_working_3-way'!H288)</f>
        <v>1.5596713648413307</v>
      </c>
      <c r="L289" s="45">
        <f>IF(OR($A289="",$B289="",$C289=""),"",'OddsRatio_working_3-way'!I288)</f>
        <v>4.2503990804246508</v>
      </c>
      <c r="M289" s="46">
        <f>IF(OR($A289="",$B289="",$C289=""),"",'OddsRatio_working_3-way'!J288)</f>
        <v>8.0927582582776338</v>
      </c>
      <c r="N289" s="47">
        <f t="shared" si="55"/>
        <v>63.356381984675771</v>
      </c>
      <c r="O289" s="48">
        <f t="shared" si="56"/>
        <v>23.9556469195789</v>
      </c>
      <c r="P289" s="48">
        <f t="shared" si="57"/>
        <v>12.687971095745343</v>
      </c>
      <c r="Q289" t="s">
        <v>115</v>
      </c>
      <c r="R289" t="s">
        <v>119</v>
      </c>
      <c r="S289" t="s">
        <v>527</v>
      </c>
      <c r="T289" s="50">
        <v>100</v>
      </c>
      <c r="U289" s="50">
        <f t="shared" si="58"/>
        <v>34.21052631578948</v>
      </c>
      <c r="V289" s="50">
        <f t="shared" si="59"/>
        <v>75.124378109452735</v>
      </c>
      <c r="W289" s="50">
        <f t="shared" si="60"/>
        <v>86.824769433465093</v>
      </c>
      <c r="X289" s="50">
        <f t="shared" si="61"/>
        <v>38.050852457082186</v>
      </c>
      <c r="Y289" s="50">
        <f t="shared" si="62"/>
        <v>78.964704250745442</v>
      </c>
      <c r="Z289" s="50">
        <f t="shared" si="63"/>
        <v>90.6650955747578</v>
      </c>
      <c r="AA289" s="50">
        <f t="shared" si="64"/>
        <v>-3.8403261412927066</v>
      </c>
      <c r="AB289" s="50">
        <f t="shared" si="65"/>
        <v>-3.8403261412927066</v>
      </c>
      <c r="AC289" s="50">
        <f t="shared" si="66"/>
        <v>-3.8403261412927066</v>
      </c>
      <c r="AF289">
        <v>2.04</v>
      </c>
      <c r="AG289">
        <v>1.84</v>
      </c>
      <c r="AH289" s="66"/>
      <c r="AJ289" t="s">
        <v>437</v>
      </c>
    </row>
    <row r="290" spans="1:36" ht="15" x14ac:dyDescent="0.25">
      <c r="A290">
        <v>2.0299999999999998</v>
      </c>
      <c r="B290">
        <v>3.29</v>
      </c>
      <c r="C290">
        <v>4.21</v>
      </c>
      <c r="D290" s="43">
        <f t="shared" si="67"/>
        <v>3.4091896430980206E-2</v>
      </c>
      <c r="E290" s="44">
        <f>IF(OR($A290="",$B290="",$C290=""),"",A290*'MPTO_working_3-way'!$I289)</f>
        <v>2.0992065497548897</v>
      </c>
      <c r="F290" s="45">
        <f>IF(OR($A290="",$B290="",$C290=""),"",B290*'MPTO_working_3-way'!$I289)</f>
        <v>3.402162339257925</v>
      </c>
      <c r="G290" s="46">
        <f>IF(OR($A290="",$B290="",$C290=""),"",C290*'MPTO_working_3-way'!$I289)</f>
        <v>4.3535268839744266</v>
      </c>
      <c r="H290" s="44">
        <f>IF(OR($A290="",$B290="",$C290=""),"",'MPTO_working_3-way'!E289)</f>
        <v>2.0779355841301874</v>
      </c>
      <c r="I290" s="45">
        <f>IF(OR($A290="",$B290="",$C290=""),"",'MPTO_working_3-way'!F289)</f>
        <v>3.4177821468897078</v>
      </c>
      <c r="J290" s="46">
        <f>IF(OR($A290="",$B290="",$C290=""),"",'MPTO_working_3-way'!G289)</f>
        <v>4.421536449666668</v>
      </c>
      <c r="K290" s="44">
        <f>IF(OR($A290="",$B290="",$C290=""),"",'OddsRatio_working_3-way'!H289)</f>
        <v>2.086565793594044</v>
      </c>
      <c r="L290" s="45">
        <f>IF(OR($A290="",$B290="",$C290=""),"",'OddsRatio_working_3-way'!I289)</f>
        <v>3.4157627838158859</v>
      </c>
      <c r="M290" s="46">
        <f>IF(OR($A290="",$B290="",$C290=""),"",'OddsRatio_working_3-way'!J289)</f>
        <v>4.3862875703270712</v>
      </c>
      <c r="N290" s="47">
        <f t="shared" si="55"/>
        <v>47.637046488672745</v>
      </c>
      <c r="O290" s="48">
        <f t="shared" si="56"/>
        <v>29.393071237691693</v>
      </c>
      <c r="P290" s="48">
        <f t="shared" si="57"/>
        <v>22.969882273635552</v>
      </c>
      <c r="Q290" t="s">
        <v>122</v>
      </c>
      <c r="R290" t="s">
        <v>123</v>
      </c>
      <c r="S290" t="s">
        <v>527</v>
      </c>
      <c r="T290" s="50">
        <v>100</v>
      </c>
      <c r="U290" s="50">
        <f t="shared" si="58"/>
        <v>50.73891625615763</v>
      </c>
      <c r="V290" s="50">
        <f t="shared" si="59"/>
        <v>69.6048632218845</v>
      </c>
      <c r="W290" s="50">
        <f t="shared" si="60"/>
        <v>76.24703087885986</v>
      </c>
      <c r="X290" s="50">
        <f t="shared" si="61"/>
        <v>54.148105899255647</v>
      </c>
      <c r="Y290" s="50">
        <f t="shared" si="62"/>
        <v>73.014052864982517</v>
      </c>
      <c r="Z290" s="50">
        <f t="shared" si="63"/>
        <v>79.656220521957863</v>
      </c>
      <c r="AA290" s="50">
        <f t="shared" si="64"/>
        <v>-3.4091896430980171</v>
      </c>
      <c r="AB290" s="50">
        <f t="shared" si="65"/>
        <v>-3.4091896430980171</v>
      </c>
      <c r="AC290" s="50">
        <f t="shared" si="66"/>
        <v>-3.4091896430980029</v>
      </c>
      <c r="AF290">
        <v>2.62</v>
      </c>
      <c r="AG290">
        <v>1.52</v>
      </c>
      <c r="AH290" s="66"/>
      <c r="AJ290" t="s">
        <v>437</v>
      </c>
    </row>
    <row r="291" spans="1:36" ht="15" x14ac:dyDescent="0.25">
      <c r="A291">
        <v>2.8</v>
      </c>
      <c r="B291">
        <v>3.44</v>
      </c>
      <c r="C291">
        <v>2.64</v>
      </c>
      <c r="D291" s="43">
        <f t="shared" si="67"/>
        <v>2.6628410349340603E-2</v>
      </c>
      <c r="E291" s="44">
        <f>IF(OR($A291="",$B291="",$C291=""),"",A291*'MPTO_working_3-way'!$I290)</f>
        <v>2.8745595489781537</v>
      </c>
      <c r="F291" s="45">
        <f>IF(OR($A291="",$B291="",$C291=""),"",B291*'MPTO_working_3-way'!$I290)</f>
        <v>3.5316017316017314</v>
      </c>
      <c r="G291" s="46">
        <f>IF(OR($A291="",$B291="",$C291=""),"",C291*'MPTO_working_3-way'!$I290)</f>
        <v>2.7102990033222594</v>
      </c>
      <c r="H291" s="44">
        <f>IF(OR($A291="",$B291="",$C291=""),"",'MPTO_working_3-way'!E290)</f>
        <v>2.8713624975910577</v>
      </c>
      <c r="I291" s="45">
        <f>IF(OR($A291="",$B291="",$C291=""),"",'MPTO_working_3-way'!F290)</f>
        <v>3.5483448440104786</v>
      </c>
      <c r="J291" s="46">
        <f>IF(OR($A291="",$B291="",$C291=""),"",'MPTO_working_3-way'!G290)</f>
        <v>2.703347546040098</v>
      </c>
      <c r="K291" s="44">
        <f>IF(OR($A291="",$B291="",$C291=""),"",'OddsRatio_working_3-way'!H290)</f>
        <v>2.8733302819613571</v>
      </c>
      <c r="L291" s="45">
        <f>IF(OR($A291="",$B291="",$C291=""),"",'OddsRatio_working_3-way'!I290)</f>
        <v>3.5394032711031724</v>
      </c>
      <c r="M291" s="46">
        <f>IF(OR($A291="",$B291="",$C291=""),"",'OddsRatio_working_3-way'!J290)</f>
        <v>2.7068120346759028</v>
      </c>
      <c r="N291" s="47">
        <f t="shared" si="55"/>
        <v>34.787938220152</v>
      </c>
      <c r="O291" s="48">
        <f t="shared" si="56"/>
        <v>28.31576366756558</v>
      </c>
      <c r="P291" s="48">
        <f t="shared" si="57"/>
        <v>36.896298112282416</v>
      </c>
      <c r="Q291" t="s">
        <v>169</v>
      </c>
      <c r="R291" t="s">
        <v>379</v>
      </c>
      <c r="S291" t="s">
        <v>527</v>
      </c>
      <c r="T291" s="50">
        <v>100</v>
      </c>
      <c r="U291" s="50">
        <f t="shared" si="58"/>
        <v>64.285714285714292</v>
      </c>
      <c r="V291" s="50">
        <f t="shared" si="59"/>
        <v>70.930232558139537</v>
      </c>
      <c r="W291" s="50">
        <f t="shared" si="60"/>
        <v>62.121212121212118</v>
      </c>
      <c r="X291" s="50">
        <f t="shared" si="61"/>
        <v>66.948555320648339</v>
      </c>
      <c r="Y291" s="50">
        <f t="shared" si="62"/>
        <v>73.593073593073584</v>
      </c>
      <c r="Z291" s="50">
        <f t="shared" si="63"/>
        <v>64.784053156146186</v>
      </c>
      <c r="AA291" s="50">
        <f t="shared" si="64"/>
        <v>-2.662841034934047</v>
      </c>
      <c r="AB291" s="50">
        <f t="shared" si="65"/>
        <v>-2.662841034934047</v>
      </c>
      <c r="AC291" s="50">
        <f t="shared" si="66"/>
        <v>-2.6628410349340683</v>
      </c>
      <c r="AF291">
        <v>2.0699999999999998</v>
      </c>
      <c r="AG291">
        <v>1.83</v>
      </c>
      <c r="AH291" s="66"/>
      <c r="AJ291" t="s">
        <v>442</v>
      </c>
    </row>
    <row r="292" spans="1:36" ht="15" x14ac:dyDescent="0.25">
      <c r="A292">
        <v>1.79</v>
      </c>
      <c r="B292">
        <v>3.82</v>
      </c>
      <c r="C292">
        <v>4.7699999999999996</v>
      </c>
      <c r="D292" s="43">
        <f t="shared" si="67"/>
        <v>3.0082928459157943E-2</v>
      </c>
      <c r="E292" s="44">
        <f>IF(OR($A292="",$B292="",$C292=""),"",A292*'MPTO_working_3-way'!$I291)</f>
        <v>1.8438484419418928</v>
      </c>
      <c r="F292" s="45">
        <f>IF(OR($A292="",$B292="",$C292=""),"",B292*'MPTO_working_3-way'!$I291)</f>
        <v>3.9349167867139832</v>
      </c>
      <c r="G292" s="46">
        <f>IF(OR($A292="",$B292="",$C292=""),"",C292*'MPTO_working_3-way'!$I291)</f>
        <v>4.9134955687501831</v>
      </c>
      <c r="H292" s="44">
        <f>IF(OR($A292="",$B292="",$C292=""),"",'MPTO_working_3-way'!E291)</f>
        <v>1.8227168202913229</v>
      </c>
      <c r="I292" s="45">
        <f>IF(OR($A292="",$B292="",$C292=""),"",'MPTO_working_3-way'!F291)</f>
        <v>3.9721557933670235</v>
      </c>
      <c r="J292" s="46">
        <f>IF(OR($A292="",$B292="",$C292=""),"",'MPTO_working_3-way'!G291)</f>
        <v>5.0096193947575616</v>
      </c>
      <c r="K292" s="44">
        <f>IF(OR($A292="",$B292="",$C292=""),"",'OddsRatio_working_3-way'!H291)</f>
        <v>1.830518072703305</v>
      </c>
      <c r="L292" s="45">
        <f>IF(OR($A292="",$B292="",$C292=""),"",'OddsRatio_working_3-way'!I291)</f>
        <v>3.9646341329409109</v>
      </c>
      <c r="M292" s="46">
        <f>IF(OR($A292="",$B292="",$C292=""),"",'OddsRatio_working_3-way'!J291)</f>
        <v>4.963358397584126</v>
      </c>
      <c r="N292" s="47">
        <f t="shared" si="55"/>
        <v>54.23439243991367</v>
      </c>
      <c r="O292" s="48">
        <f t="shared" si="56"/>
        <v>25.413498028127091</v>
      </c>
      <c r="P292" s="48">
        <f t="shared" si="57"/>
        <v>20.352109531959222</v>
      </c>
      <c r="Q292" t="s">
        <v>126</v>
      </c>
      <c r="R292" t="s">
        <v>251</v>
      </c>
      <c r="S292" t="s">
        <v>527</v>
      </c>
      <c r="T292" s="50">
        <v>100</v>
      </c>
      <c r="U292" s="50">
        <f t="shared" si="58"/>
        <v>44.134078212290497</v>
      </c>
      <c r="V292" s="50">
        <f t="shared" si="59"/>
        <v>73.821989528795811</v>
      </c>
      <c r="W292" s="50">
        <f t="shared" si="60"/>
        <v>79.035639412997895</v>
      </c>
      <c r="X292" s="50">
        <f t="shared" si="61"/>
        <v>47.142371058206287</v>
      </c>
      <c r="Y292" s="50">
        <f t="shared" si="62"/>
        <v>76.830282374711587</v>
      </c>
      <c r="Z292" s="50">
        <f t="shared" si="63"/>
        <v>82.043932258913685</v>
      </c>
      <c r="AA292" s="50">
        <f t="shared" si="64"/>
        <v>-3.0082928459157898</v>
      </c>
      <c r="AB292" s="50">
        <f t="shared" si="65"/>
        <v>-3.0082928459157756</v>
      </c>
      <c r="AC292" s="50">
        <f t="shared" si="66"/>
        <v>-3.0082928459157898</v>
      </c>
      <c r="AF292">
        <v>1.91</v>
      </c>
      <c r="AG292">
        <v>1.98</v>
      </c>
      <c r="AH292" s="66"/>
      <c r="AJ292" t="s">
        <v>442</v>
      </c>
    </row>
    <row r="293" spans="1:36" s="50" customFormat="1" ht="15" x14ac:dyDescent="0.25">
      <c r="A293">
        <v>5.73</v>
      </c>
      <c r="B293">
        <v>4.0999999999999996</v>
      </c>
      <c r="C293">
        <v>1.63</v>
      </c>
      <c r="D293" s="43">
        <f t="shared" si="67"/>
        <v>3.1919441347755484E-2</v>
      </c>
      <c r="E293" s="44">
        <f>IF(OR($A293="",$B293="",$C293=""),"",A293*'MPTO_working_3-way'!$I292)</f>
        <v>5.9128983989226391</v>
      </c>
      <c r="F293" s="45">
        <f>IF(OR($A293="",$B293="",$C293=""),"",B293*'MPTO_working_3-way'!$I292)</f>
        <v>4.2308697095257974</v>
      </c>
      <c r="G293" s="46">
        <f>IF(OR($A293="",$B293="",$C293=""),"",C293*'MPTO_working_3-way'!$I292)</f>
        <v>1.6820286893968412</v>
      </c>
      <c r="H293" s="44">
        <f>IF(OR($A293="",$B293="",$C293=""),"",'MPTO_working_3-way'!E292)</f>
        <v>6.1020163395689826</v>
      </c>
      <c r="I293" s="45">
        <f>IF(OR($A293="",$B293="",$C293=""),"",'MPTO_working_3-way'!F292)</f>
        <v>4.2870133994392727</v>
      </c>
      <c r="J293" s="46">
        <f>IF(OR($A293="",$B293="",$C293=""),"",'MPTO_working_3-way'!G292)</f>
        <v>1.6587678388903655</v>
      </c>
      <c r="K293" s="44">
        <f>IF(OR($A293="",$B293="",$C293=""),"",'OddsRatio_working_3-way'!H292)</f>
        <v>6.0065615576690492</v>
      </c>
      <c r="L293" s="45">
        <f>IF(OR($A293="",$B293="",$C293=""),"",'OddsRatio_working_3-way'!I292)</f>
        <v>4.2812559891699884</v>
      </c>
      <c r="M293" s="46">
        <f>IF(OR($A293="",$B293="",$C293=""),"",'OddsRatio_working_3-way'!J292)</f>
        <v>1.6668358945732558</v>
      </c>
      <c r="N293" s="47">
        <f t="shared" si="55"/>
        <v>16.912179654265753</v>
      </c>
      <c r="O293" s="48">
        <f t="shared" si="56"/>
        <v>23.635802297303112</v>
      </c>
      <c r="P293" s="48">
        <f t="shared" si="57"/>
        <v>59.452018048431157</v>
      </c>
      <c r="Q293" t="s">
        <v>127</v>
      </c>
      <c r="R293" t="s">
        <v>129</v>
      </c>
      <c r="S293" t="s">
        <v>527</v>
      </c>
      <c r="T293" s="50">
        <v>100</v>
      </c>
      <c r="U293" s="50">
        <f t="shared" si="58"/>
        <v>82.547993019197207</v>
      </c>
      <c r="V293" s="50">
        <f t="shared" si="59"/>
        <v>75.609756097560975</v>
      </c>
      <c r="W293" s="50">
        <f t="shared" si="60"/>
        <v>38.650306748466257</v>
      </c>
      <c r="X293" s="50">
        <f t="shared" si="61"/>
        <v>85.739937153972761</v>
      </c>
      <c r="Y293" s="50">
        <f t="shared" si="62"/>
        <v>78.801700232336529</v>
      </c>
      <c r="Z293" s="50">
        <f t="shared" si="63"/>
        <v>41.842250883241817</v>
      </c>
      <c r="AA293" s="50">
        <f t="shared" si="64"/>
        <v>-3.1919441347755537</v>
      </c>
      <c r="AB293" s="50">
        <f t="shared" si="65"/>
        <v>-3.1919441347755537</v>
      </c>
      <c r="AC293" s="50">
        <f t="shared" si="66"/>
        <v>-3.1919441347755608</v>
      </c>
      <c r="AD293" s="51"/>
      <c r="AF293">
        <v>1.88</v>
      </c>
      <c r="AG293">
        <v>2.0099999999999998</v>
      </c>
      <c r="AH293" s="66"/>
      <c r="AI293" s="51"/>
      <c r="AJ293" t="s">
        <v>442</v>
      </c>
    </row>
    <row r="294" spans="1:36" ht="15" x14ac:dyDescent="0.25">
      <c r="A294">
        <v>1.42</v>
      </c>
      <c r="B294">
        <v>5.05</v>
      </c>
      <c r="C294">
        <v>7.78</v>
      </c>
      <c r="D294" s="43">
        <f t="shared" si="67"/>
        <v>3.0779858463054088E-2</v>
      </c>
      <c r="E294" s="44">
        <f>IF(OR($A294="",$B294="",$C294=""),"",A294*'MPTO_working_3-way'!$I293)</f>
        <v>1.4637073990175367</v>
      </c>
      <c r="F294" s="45">
        <f>IF(OR($A294="",$B294="",$C294=""),"",B294*'MPTO_working_3-way'!$I293)</f>
        <v>5.2054382852384231</v>
      </c>
      <c r="G294" s="46">
        <f>IF(OR($A294="",$B294="",$C294=""),"",C294*'MPTO_working_3-way'!$I293)</f>
        <v>8.0194672988425619</v>
      </c>
      <c r="H294" s="44">
        <f>IF(OR($A294="",$B294="",$C294=""),"",'MPTO_working_3-way'!E293)</f>
        <v>1.440994033738161</v>
      </c>
      <c r="I294" s="45">
        <f>IF(OR($A294="",$B294="",$C294=""),"",'MPTO_working_3-way'!F293)</f>
        <v>5.3259522974595859</v>
      </c>
      <c r="J294" s="46">
        <f>IF(OR($A294="",$B294="",$C294=""),"",'MPTO_working_3-way'!G293)</f>
        <v>8.4548898805705068</v>
      </c>
      <c r="K294" s="44">
        <f>IF(OR($A294="",$B294="",$C294=""),"",'OddsRatio_working_3-way'!H293)</f>
        <v>1.4480519250624142</v>
      </c>
      <c r="L294" s="45">
        <f>IF(OR($A294="",$B294="",$C294=""),"",'OddsRatio_working_3-way'!I293)</f>
        <v>5.3205007059589988</v>
      </c>
      <c r="M294" s="46">
        <f>IF(OR($A294="",$B294="",$C294=""),"",'OddsRatio_working_3-way'!J293)</f>
        <v>8.2328382188646962</v>
      </c>
      <c r="N294" s="47">
        <f t="shared" si="55"/>
        <v>68.319665574637085</v>
      </c>
      <c r="O294" s="48">
        <f t="shared" si="56"/>
        <v>19.210678240789044</v>
      </c>
      <c r="P294" s="48">
        <f t="shared" si="57"/>
        <v>12.469656184573862</v>
      </c>
      <c r="Q294" t="s">
        <v>166</v>
      </c>
      <c r="R294" t="s">
        <v>165</v>
      </c>
      <c r="S294" t="s">
        <v>527</v>
      </c>
      <c r="T294" s="50">
        <v>100</v>
      </c>
      <c r="U294" s="50">
        <f t="shared" si="58"/>
        <v>29.577464788732396</v>
      </c>
      <c r="V294" s="50">
        <f t="shared" si="59"/>
        <v>80.198019801980209</v>
      </c>
      <c r="W294" s="50">
        <f t="shared" si="60"/>
        <v>87.146529562981996</v>
      </c>
      <c r="X294" s="50">
        <f t="shared" si="61"/>
        <v>32.655450635037795</v>
      </c>
      <c r="Y294" s="50">
        <f t="shared" si="62"/>
        <v>83.276005648285604</v>
      </c>
      <c r="Z294" s="50">
        <f t="shared" si="63"/>
        <v>90.22451540928742</v>
      </c>
      <c r="AA294" s="50">
        <f t="shared" si="64"/>
        <v>-3.0779858463053991</v>
      </c>
      <c r="AB294" s="50">
        <f t="shared" si="65"/>
        <v>-3.0779858463053955</v>
      </c>
      <c r="AC294" s="50">
        <f t="shared" si="66"/>
        <v>-3.0779858463054239</v>
      </c>
      <c r="AF294">
        <v>1.68</v>
      </c>
      <c r="AG294">
        <v>2.2799999999999998</v>
      </c>
      <c r="AH294" s="66"/>
      <c r="AJ294" t="s">
        <v>442</v>
      </c>
    </row>
    <row r="295" spans="1:36" ht="15" x14ac:dyDescent="0.25">
      <c r="A295">
        <v>3.78</v>
      </c>
      <c r="B295">
        <v>3.83</v>
      </c>
      <c r="C295">
        <v>1.99</v>
      </c>
      <c r="D295" s="43">
        <f t="shared" si="67"/>
        <v>2.8159433108460252E-2</v>
      </c>
      <c r="E295" s="44">
        <f>IF(OR($A295="",$B295="",$C295=""),"",A295*'MPTO_working_3-way'!$I294)</f>
        <v>3.8864426571499795</v>
      </c>
      <c r="F295" s="45">
        <f>IF(OR($A295="",$B295="",$C295=""),"",B295*'MPTO_working_3-way'!$I294)</f>
        <v>3.9378506288054029</v>
      </c>
      <c r="G295" s="46">
        <f>IF(OR($A295="",$B295="",$C295=""),"",C295*'MPTO_working_3-way'!$I294)</f>
        <v>2.0460372718858357</v>
      </c>
      <c r="H295" s="44">
        <f>IF(OR($A295="",$B295="",$C295=""),"",'MPTO_working_3-way'!E294)</f>
        <v>3.9190514153870626</v>
      </c>
      <c r="I295" s="45">
        <f>IF(OR($A295="",$B295="",$C295=""),"",'MPTO_working_3-way'!F294)</f>
        <v>3.9728238501229542</v>
      </c>
      <c r="J295" s="46">
        <f>IF(OR($A295="",$B295="",$C295=""),"",'MPTO_working_3-way'!G294)</f>
        <v>2.0278789343995012</v>
      </c>
      <c r="K295" s="44">
        <f>IF(OR($A295="",$B295="",$C295=""),"",'OddsRatio_working_3-way'!H294)</f>
        <v>3.9063880471604082</v>
      </c>
      <c r="L295" s="45">
        <f>IF(OR($A295="",$B295="",$C295=""),"",'OddsRatio_working_3-way'!I294)</f>
        <v>3.9586612134762431</v>
      </c>
      <c r="M295" s="46">
        <f>IF(OR($A295="",$B295="",$C295=""),"",'OddsRatio_working_3-way'!J294)</f>
        <v>2.0350086930535269</v>
      </c>
      <c r="N295" s="47">
        <f t="shared" si="55"/>
        <v>25.730470978653873</v>
      </c>
      <c r="O295" s="48">
        <f t="shared" si="56"/>
        <v>25.394564046817656</v>
      </c>
      <c r="P295" s="48">
        <f t="shared" si="57"/>
        <v>48.874964974528467</v>
      </c>
      <c r="Q295" t="s">
        <v>67</v>
      </c>
      <c r="R295" t="s">
        <v>124</v>
      </c>
      <c r="S295" t="s">
        <v>527</v>
      </c>
      <c r="T295" s="50">
        <v>100</v>
      </c>
      <c r="U295" s="50">
        <f t="shared" si="58"/>
        <v>73.544973544973558</v>
      </c>
      <c r="V295" s="50">
        <f t="shared" si="59"/>
        <v>73.890339425587456</v>
      </c>
      <c r="W295" s="50">
        <f t="shared" si="60"/>
        <v>49.748743718592962</v>
      </c>
      <c r="X295" s="50">
        <f t="shared" si="61"/>
        <v>76.360916855819568</v>
      </c>
      <c r="Y295" s="50">
        <f t="shared" si="62"/>
        <v>76.706282736433494</v>
      </c>
      <c r="Z295" s="50">
        <f t="shared" si="63"/>
        <v>52.564687029438993</v>
      </c>
      <c r="AA295" s="50">
        <f t="shared" si="64"/>
        <v>-2.8159433108460092</v>
      </c>
      <c r="AB295" s="50">
        <f t="shared" si="65"/>
        <v>-2.8159433108460377</v>
      </c>
      <c r="AC295" s="50">
        <f t="shared" si="66"/>
        <v>-2.8159433108460306</v>
      </c>
      <c r="AF295">
        <v>1.9</v>
      </c>
      <c r="AG295">
        <v>1.99</v>
      </c>
      <c r="AH295" s="66"/>
      <c r="AJ295" t="s">
        <v>442</v>
      </c>
    </row>
    <row r="296" spans="1:36" ht="15" x14ac:dyDescent="0.25">
      <c r="A296">
        <v>1.4</v>
      </c>
      <c r="B296">
        <v>5.22</v>
      </c>
      <c r="C296">
        <v>8.2100000000000009</v>
      </c>
      <c r="D296" s="43">
        <f t="shared" si="67"/>
        <v>2.765927517072031E-2</v>
      </c>
      <c r="E296" s="44">
        <f>IF(OR($A296="",$B296="",$C296=""),"",A296*'MPTO_working_3-way'!$I295)</f>
        <v>1.4387229852390084</v>
      </c>
      <c r="F296" s="45">
        <f>IF(OR($A296="",$B296="",$C296=""),"",B296*'MPTO_working_3-way'!$I295)</f>
        <v>5.3643814163911596</v>
      </c>
      <c r="G296" s="46">
        <f>IF(OR($A296="",$B296="",$C296=""),"",C296*'MPTO_working_3-way'!$I295)</f>
        <v>8.4370826491516144</v>
      </c>
      <c r="H296" s="44">
        <f>IF(OR($A296="",$B296="",$C296=""),"",'MPTO_working_3-way'!E295)</f>
        <v>1.4183070273616354</v>
      </c>
      <c r="I296" s="45">
        <f>IF(OR($A296="",$B296="",$C296=""),"",'MPTO_working_3-way'!F295)</f>
        <v>5.4839256509562944</v>
      </c>
      <c r="J296" s="46">
        <f>IF(OR($A296="",$B296="",$C296=""),"",'MPTO_working_3-way'!G295)</f>
        <v>8.88234191057456</v>
      </c>
      <c r="K296" s="44">
        <f>IF(OR($A296="",$B296="",$C296=""),"",'OddsRatio_working_3-way'!H295)</f>
        <v>1.4246093491500336</v>
      </c>
      <c r="L296" s="45">
        <f>IF(OR($A296="",$B296="",$C296=""),"",'OddsRatio_working_3-way'!I295)</f>
        <v>5.4796286335328528</v>
      </c>
      <c r="M296" s="46">
        <f>IF(OR($A296="",$B296="",$C296=""),"",'OddsRatio_working_3-way'!J295)</f>
        <v>8.6535835184293521</v>
      </c>
      <c r="N296" s="47">
        <f t="shared" si="55"/>
        <v>69.50608353795603</v>
      </c>
      <c r="O296" s="48">
        <f t="shared" si="56"/>
        <v>18.641478343513114</v>
      </c>
      <c r="P296" s="48">
        <f t="shared" si="57"/>
        <v>11.852438118530868</v>
      </c>
      <c r="Q296" t="s">
        <v>269</v>
      </c>
      <c r="R296" t="s">
        <v>240</v>
      </c>
      <c r="S296" t="s">
        <v>528</v>
      </c>
      <c r="T296" s="50">
        <v>100</v>
      </c>
      <c r="U296" s="50">
        <f t="shared" si="58"/>
        <v>28.571428571428573</v>
      </c>
      <c r="V296" s="50">
        <f t="shared" si="59"/>
        <v>80.842911877394641</v>
      </c>
      <c r="W296" s="50">
        <f t="shared" si="60"/>
        <v>87.81973203410476</v>
      </c>
      <c r="X296" s="50">
        <f t="shared" si="61"/>
        <v>31.337356088500613</v>
      </c>
      <c r="Y296" s="50">
        <f t="shared" si="62"/>
        <v>83.608839394466685</v>
      </c>
      <c r="Z296" s="50">
        <f t="shared" si="63"/>
        <v>90.585659551176789</v>
      </c>
      <c r="AA296" s="50">
        <f t="shared" si="64"/>
        <v>-2.7659275170720399</v>
      </c>
      <c r="AB296" s="50">
        <f t="shared" si="65"/>
        <v>-2.7659275170720434</v>
      </c>
      <c r="AC296" s="50">
        <f t="shared" si="66"/>
        <v>-2.7659275170720292</v>
      </c>
      <c r="AF296">
        <v>1.48</v>
      </c>
      <c r="AG296">
        <v>2.8</v>
      </c>
      <c r="AH296" s="66"/>
      <c r="AJ296" t="s">
        <v>230</v>
      </c>
    </row>
    <row r="297" spans="1:36" ht="15" x14ac:dyDescent="0.25">
      <c r="A297">
        <v>1.64</v>
      </c>
      <c r="B297">
        <v>3.9</v>
      </c>
      <c r="C297">
        <v>6.29</v>
      </c>
      <c r="D297" s="43">
        <f t="shared" si="67"/>
        <v>2.514886589492038E-2</v>
      </c>
      <c r="E297" s="44">
        <f>IF(OR($A297="",$B297="",$C297=""),"",A297*'MPTO_working_3-way'!$I296)</f>
        <v>1.6812441400676694</v>
      </c>
      <c r="F297" s="45">
        <f>IF(OR($A297="",$B297="",$C297=""),"",B297*'MPTO_working_3-way'!$I296)</f>
        <v>3.9980805769901893</v>
      </c>
      <c r="G297" s="46">
        <f>IF(OR($A297="",$B297="",$C297=""),"",C297*'MPTO_working_3-way'!$I296)</f>
        <v>6.4481863664790495</v>
      </c>
      <c r="H297" s="44">
        <f>IF(OR($A297="",$B297="",$C297=""),"",'MPTO_working_3-way'!E296)</f>
        <v>1.6628610919295399</v>
      </c>
      <c r="I297" s="45">
        <f>IF(OR($A297="",$B297="",$C297=""),"",'MPTO_working_3-way'!F296)</f>
        <v>4.0318142217281148</v>
      </c>
      <c r="J297" s="46">
        <f>IF(OR($A297="",$B297="",$C297=""),"",'MPTO_working_3-way'!G296)</f>
        <v>6.6401257905925535</v>
      </c>
      <c r="K297" s="44">
        <f>IF(OR($A297="",$B297="",$C297=""),"",'OddsRatio_working_3-way'!H296)</f>
        <v>1.6694329158554817</v>
      </c>
      <c r="L297" s="45">
        <f>IF(OR($A297="",$B297="",$C297=""),"",'OddsRatio_working_3-way'!I296)</f>
        <v>4.0333678999701492</v>
      </c>
      <c r="M297" s="46">
        <f>IF(OR($A297="",$B297="",$C297=""),"",'OddsRatio_working_3-way'!J296)</f>
        <v>6.5332814451179617</v>
      </c>
      <c r="N297" s="47">
        <f t="shared" si="55"/>
        <v>59.479761217769976</v>
      </c>
      <c r="O297" s="48">
        <f t="shared" si="56"/>
        <v>25.012002153113531</v>
      </c>
      <c r="P297" s="48">
        <f t="shared" si="57"/>
        <v>15.508236629116496</v>
      </c>
      <c r="Q297" t="s">
        <v>266</v>
      </c>
      <c r="R297" t="s">
        <v>389</v>
      </c>
      <c r="S297" t="s">
        <v>528</v>
      </c>
      <c r="T297" s="50">
        <v>100</v>
      </c>
      <c r="U297" s="50">
        <f t="shared" si="58"/>
        <v>39.024390243902438</v>
      </c>
      <c r="V297" s="50">
        <f t="shared" si="59"/>
        <v>74.358974358974365</v>
      </c>
      <c r="W297" s="50">
        <f t="shared" si="60"/>
        <v>84.101748807631168</v>
      </c>
      <c r="X297" s="50">
        <f t="shared" si="61"/>
        <v>41.539276833394482</v>
      </c>
      <c r="Y297" s="50">
        <f t="shared" si="62"/>
        <v>76.873860948466401</v>
      </c>
      <c r="Z297" s="50">
        <f t="shared" si="63"/>
        <v>86.616635397123204</v>
      </c>
      <c r="AA297" s="50">
        <f t="shared" si="64"/>
        <v>-2.5148865894920434</v>
      </c>
      <c r="AB297" s="50">
        <f t="shared" si="65"/>
        <v>-2.5148865894920363</v>
      </c>
      <c r="AC297" s="50">
        <f t="shared" si="66"/>
        <v>-2.5148865894920363</v>
      </c>
      <c r="AF297">
        <v>1.75</v>
      </c>
      <c r="AG297">
        <v>2.1800000000000002</v>
      </c>
      <c r="AH297" s="66"/>
      <c r="AJ297" t="s">
        <v>230</v>
      </c>
    </row>
    <row r="298" spans="1:36" ht="15" x14ac:dyDescent="0.25">
      <c r="A298">
        <v>4.9800000000000004</v>
      </c>
      <c r="B298">
        <v>3.76</v>
      </c>
      <c r="C298">
        <v>1.76</v>
      </c>
      <c r="D298" s="43">
        <f t="shared" si="67"/>
        <v>3.4942477841734432E-2</v>
      </c>
      <c r="E298" s="44">
        <f>IF(OR($A298="",$B298="",$C298=""),"",A298*'MPTO_working_3-way'!$I297)</f>
        <v>5.1540135396518378</v>
      </c>
      <c r="F298" s="45">
        <f>IF(OR($A298="",$B298="",$C298=""),"",B298*'MPTO_working_3-way'!$I297)</f>
        <v>3.8913837166849214</v>
      </c>
      <c r="G298" s="46">
        <f>IF(OR($A298="",$B298="",$C298=""),"",C298*'MPTO_working_3-way'!$I297)</f>
        <v>1.8214987610014526</v>
      </c>
      <c r="H298" s="44">
        <f>IF(OR($A298="",$B298="",$C298=""),"",'MPTO_working_3-way'!E297)</f>
        <v>5.2866495326942893</v>
      </c>
      <c r="I298" s="45">
        <f>IF(OR($A298="",$B298="",$C298=""),"",'MPTO_working_3-way'!F297)</f>
        <v>3.9322094298943382</v>
      </c>
      <c r="J298" s="46">
        <f>IF(OR($A298="",$B298="",$C298=""),"",'MPTO_working_3-way'!G297)</f>
        <v>1.79683436233617</v>
      </c>
      <c r="K298" s="44">
        <f>IF(OR($A298="",$B298="",$C298=""),"",'OddsRatio_working_3-way'!H297)</f>
        <v>5.2201231199859777</v>
      </c>
      <c r="L298" s="45">
        <f>IF(OR($A298="",$B298="",$C298=""),"",'OddsRatio_working_3-way'!I297)</f>
        <v>3.9265175404927879</v>
      </c>
      <c r="M298" s="46">
        <f>IF(OR($A298="",$B298="",$C298=""),"",'OddsRatio_working_3-way'!J297)</f>
        <v>1.8058526560777239</v>
      </c>
      <c r="N298" s="47">
        <f t="shared" si="55"/>
        <v>19.402354927991741</v>
      </c>
      <c r="O298" s="48">
        <f t="shared" si="56"/>
        <v>25.697799878031617</v>
      </c>
      <c r="P298" s="48">
        <f t="shared" si="57"/>
        <v>54.899845193976638</v>
      </c>
      <c r="Q298" t="s">
        <v>275</v>
      </c>
      <c r="R298" t="s">
        <v>271</v>
      </c>
      <c r="S298" t="s">
        <v>528</v>
      </c>
      <c r="T298" s="50">
        <v>100</v>
      </c>
      <c r="U298" s="50">
        <f t="shared" si="58"/>
        <v>79.919678714859444</v>
      </c>
      <c r="V298" s="50">
        <f t="shared" si="59"/>
        <v>73.40425531914893</v>
      </c>
      <c r="W298" s="50">
        <f t="shared" si="60"/>
        <v>43.181818181818187</v>
      </c>
      <c r="X298" s="50">
        <f t="shared" si="61"/>
        <v>83.413926499032883</v>
      </c>
      <c r="Y298" s="50">
        <f t="shared" si="62"/>
        <v>76.898503103322383</v>
      </c>
      <c r="Z298" s="50">
        <f t="shared" si="63"/>
        <v>46.676065965991619</v>
      </c>
      <c r="AA298" s="50">
        <f t="shared" si="64"/>
        <v>-3.4942477841734387</v>
      </c>
      <c r="AB298" s="50">
        <f t="shared" si="65"/>
        <v>-3.4942477841734529</v>
      </c>
      <c r="AC298" s="50">
        <f t="shared" si="66"/>
        <v>-3.4942477841734316</v>
      </c>
      <c r="AF298">
        <v>1.9</v>
      </c>
      <c r="AG298">
        <v>1.99</v>
      </c>
      <c r="AH298" s="66"/>
      <c r="AJ298" t="s">
        <v>231</v>
      </c>
    </row>
    <row r="299" spans="1:36" ht="15" x14ac:dyDescent="0.25">
      <c r="A299">
        <v>2.74</v>
      </c>
      <c r="B299">
        <v>3.56</v>
      </c>
      <c r="C299">
        <v>2.61</v>
      </c>
      <c r="D299" s="43">
        <f t="shared" si="67"/>
        <v>2.9004142506236619E-2</v>
      </c>
      <c r="E299" s="44">
        <f>IF(OR($A299="",$B299="",$C299=""),"",A299*'MPTO_working_3-way'!$I298)</f>
        <v>2.8194713504670887</v>
      </c>
      <c r="F299" s="45">
        <f>IF(OR($A299="",$B299="",$C299=""),"",B299*'MPTO_working_3-way'!$I298)</f>
        <v>3.6632547473222026</v>
      </c>
      <c r="G299" s="46">
        <f>IF(OR($A299="",$B299="",$C299=""),"",C299*'MPTO_working_3-way'!$I298)</f>
        <v>2.6857008119412775</v>
      </c>
      <c r="H299" s="44">
        <f>IF(OR($A299="",$B299="",$C299=""),"",'MPTO_working_3-way'!E298)</f>
        <v>2.8145589331283052</v>
      </c>
      <c r="I299" s="45">
        <f>IF(OR($A299="",$B299="",$C299=""),"",'MPTO_working_3-way'!F298)</f>
        <v>3.6868965229604633</v>
      </c>
      <c r="J299" s="46">
        <f>IF(OR($A299="",$B299="",$C299=""),"",'MPTO_working_3-way'!G298)</f>
        <v>2.6775646048713289</v>
      </c>
      <c r="K299" s="44">
        <f>IF(OR($A299="",$B299="",$C299=""),"",'OddsRatio_working_3-way'!H298)</f>
        <v>2.8175060846181106</v>
      </c>
      <c r="L299" s="45">
        <f>IF(OR($A299="",$B299="",$C299=""),"",'OddsRatio_working_3-way'!I298)</f>
        <v>3.6740319405875654</v>
      </c>
      <c r="M299" s="46">
        <f>IF(OR($A299="",$B299="",$C299=""),"",'OddsRatio_working_3-way'!J298)</f>
        <v>2.6817154001351486</v>
      </c>
      <c r="N299" s="47">
        <f t="shared" si="55"/>
        <v>35.467641827051537</v>
      </c>
      <c r="O299" s="48">
        <f t="shared" si="56"/>
        <v>27.298128821944161</v>
      </c>
      <c r="P299" s="48">
        <f t="shared" si="57"/>
        <v>37.234229351004302</v>
      </c>
      <c r="Q299" t="s">
        <v>228</v>
      </c>
      <c r="R299" t="s">
        <v>232</v>
      </c>
      <c r="S299" t="s">
        <v>528</v>
      </c>
      <c r="T299" s="50">
        <v>100</v>
      </c>
      <c r="U299" s="50">
        <f t="shared" si="58"/>
        <v>63.503649635036496</v>
      </c>
      <c r="V299" s="50">
        <f t="shared" si="59"/>
        <v>71.910112359550567</v>
      </c>
      <c r="W299" s="50">
        <f t="shared" si="60"/>
        <v>61.685823754789276</v>
      </c>
      <c r="X299" s="50">
        <f t="shared" si="61"/>
        <v>66.404063885660165</v>
      </c>
      <c r="Y299" s="50">
        <f t="shared" si="62"/>
        <v>74.810526610174236</v>
      </c>
      <c r="Z299" s="50">
        <f t="shared" si="63"/>
        <v>64.586238005412937</v>
      </c>
      <c r="AA299" s="50">
        <f t="shared" si="64"/>
        <v>-2.900414250623669</v>
      </c>
      <c r="AB299" s="50">
        <f t="shared" si="65"/>
        <v>-2.900414250623669</v>
      </c>
      <c r="AC299" s="50">
        <f t="shared" si="66"/>
        <v>-2.9004142506236619</v>
      </c>
      <c r="AF299">
        <v>1.79</v>
      </c>
      <c r="AG299">
        <v>2.11</v>
      </c>
      <c r="AH299" s="66"/>
      <c r="AJ299" t="s">
        <v>231</v>
      </c>
    </row>
    <row r="300" spans="1:36" ht="15" x14ac:dyDescent="0.25">
      <c r="A300">
        <v>2.99</v>
      </c>
      <c r="B300">
        <v>3.84</v>
      </c>
      <c r="C300">
        <v>2.2999999999999998</v>
      </c>
      <c r="D300" s="43">
        <f t="shared" si="67"/>
        <v>2.9647435897436125E-2</v>
      </c>
      <c r="E300" s="44">
        <f>IF(OR($A300="",$B300="",$C300=""),"",A300*'MPTO_working_3-way'!$I299)</f>
        <v>3.0786458333333342</v>
      </c>
      <c r="F300" s="45">
        <f>IF(OR($A300="",$B300="",$C300=""),"",B300*'MPTO_working_3-way'!$I299)</f>
        <v>3.9538461538461545</v>
      </c>
      <c r="G300" s="46">
        <f>IF(OR($A300="",$B300="",$C300=""),"",C300*'MPTO_working_3-way'!$I299)</f>
        <v>2.3681891025641031</v>
      </c>
      <c r="H300" s="44">
        <f>IF(OR($A300="",$B300="",$C300=""),"",'MPTO_working_3-way'!E299)</f>
        <v>3.0810404665640996</v>
      </c>
      <c r="I300" s="45">
        <f>IF(OR($A300="",$B300="",$C300=""),"",'MPTO_working_3-way'!F299)</f>
        <v>3.991471215351813</v>
      </c>
      <c r="J300" s="46">
        <f>IF(OR($A300="",$B300="",$C300=""),"",'MPTO_working_3-way'!G299)</f>
        <v>2.3534942195741895</v>
      </c>
      <c r="K300" s="44">
        <f>IF(OR($A300="",$B300="",$C300=""),"",'OddsRatio_working_3-way'!H299)</f>
        <v>3.0819435850444878</v>
      </c>
      <c r="L300" s="45">
        <f>IF(OR($A300="",$B300="",$C300=""),"",'OddsRatio_working_3-way'!I299)</f>
        <v>3.9712159706162544</v>
      </c>
      <c r="M300" s="46">
        <f>IF(OR($A300="",$B300="",$C300=""),"",'OddsRatio_working_3-way'!J299)</f>
        <v>2.3600636485215243</v>
      </c>
      <c r="N300" s="47">
        <f t="shared" si="55"/>
        <v>32.481813567924199</v>
      </c>
      <c r="O300" s="48">
        <f t="shared" si="56"/>
        <v>25.291828793774311</v>
      </c>
      <c r="P300" s="48">
        <f t="shared" si="57"/>
        <v>42.226357638301465</v>
      </c>
      <c r="Q300" t="s">
        <v>393</v>
      </c>
      <c r="R300" t="s">
        <v>227</v>
      </c>
      <c r="S300" t="s">
        <v>528</v>
      </c>
      <c r="T300" s="50">
        <v>100</v>
      </c>
      <c r="U300" s="50">
        <f t="shared" si="58"/>
        <v>66.555183946488299</v>
      </c>
      <c r="V300" s="50">
        <f t="shared" si="59"/>
        <v>73.958333333333343</v>
      </c>
      <c r="W300" s="50">
        <f t="shared" si="60"/>
        <v>56.521739130434774</v>
      </c>
      <c r="X300" s="50">
        <f t="shared" si="61"/>
        <v>69.51992753623189</v>
      </c>
      <c r="Y300" s="50">
        <f t="shared" si="62"/>
        <v>76.923076923076934</v>
      </c>
      <c r="Z300" s="50">
        <f t="shared" si="63"/>
        <v>59.48648272017838</v>
      </c>
      <c r="AA300" s="50">
        <f t="shared" si="64"/>
        <v>-2.9647435897435912</v>
      </c>
      <c r="AB300" s="50">
        <f t="shared" si="65"/>
        <v>-2.9647435897435912</v>
      </c>
      <c r="AC300" s="50">
        <f t="shared" si="66"/>
        <v>-2.9647435897436054</v>
      </c>
      <c r="AF300">
        <v>1.63</v>
      </c>
      <c r="AG300">
        <v>2.37</v>
      </c>
      <c r="AH300" s="66"/>
      <c r="AJ300" t="s">
        <v>231</v>
      </c>
    </row>
    <row r="301" spans="1:36" s="50" customFormat="1" ht="15" x14ac:dyDescent="0.25">
      <c r="A301">
        <v>2.12</v>
      </c>
      <c r="B301">
        <v>3.32</v>
      </c>
      <c r="C301">
        <v>3.99</v>
      </c>
      <c r="D301" s="43">
        <f t="shared" si="67"/>
        <v>2.3529498900695778E-2</v>
      </c>
      <c r="E301" s="44">
        <f>IF(OR($A301="",$B301="",$C301=""),"",A301*'MPTO_working_3-way'!$I300)</f>
        <v>2.169882537669475</v>
      </c>
      <c r="F301" s="45">
        <f>IF(OR($A301="",$B301="",$C301=""),"",B301*'MPTO_working_3-way'!$I300)</f>
        <v>3.3981179363503098</v>
      </c>
      <c r="G301" s="46">
        <f>IF(OR($A301="",$B301="",$C301=""),"",C301*'MPTO_working_3-way'!$I300)</f>
        <v>4.0838827006137768</v>
      </c>
      <c r="H301" s="44">
        <f>IF(OR($A301="",$B301="",$C301=""),"",'MPTO_working_3-way'!E300)</f>
        <v>2.1558463624616988</v>
      </c>
      <c r="I301" s="45">
        <f>IF(OR($A301="",$B301="",$C301=""),"",'MPTO_working_3-way'!F300)</f>
        <v>3.4087618127745634</v>
      </c>
      <c r="J301" s="46">
        <f>IF(OR($A301="",$B301="",$C301=""),"",'MPTO_working_3-way'!G300)</f>
        <v>4.1188977480461926</v>
      </c>
      <c r="K301" s="44">
        <f>IF(OR($A301="",$B301="",$C301=""),"",'OddsRatio_working_3-way'!H300)</f>
        <v>2.1616809095205811</v>
      </c>
      <c r="L301" s="45">
        <f>IF(OR($A301="",$B301="",$C301=""),"",'OddsRatio_working_3-way'!I300)</f>
        <v>3.4063390268640594</v>
      </c>
      <c r="M301" s="46">
        <f>IF(OR($A301="",$B301="",$C301=""),"",'OddsRatio_working_3-way'!J300)</f>
        <v>4.1012731423808368</v>
      </c>
      <c r="N301" s="47">
        <f t="shared" si="55"/>
        <v>46.08544391873086</v>
      </c>
      <c r="O301" s="48">
        <f t="shared" si="56"/>
        <v>29.428054550514887</v>
      </c>
      <c r="P301" s="48">
        <f t="shared" si="57"/>
        <v>24.486501530754239</v>
      </c>
      <c r="Q301" t="s">
        <v>71</v>
      </c>
      <c r="R301" t="s">
        <v>73</v>
      </c>
      <c r="S301" t="s">
        <v>528</v>
      </c>
      <c r="T301" s="50">
        <v>100</v>
      </c>
      <c r="U301" s="50">
        <f t="shared" si="58"/>
        <v>52.830188679245275</v>
      </c>
      <c r="V301" s="50">
        <f t="shared" si="59"/>
        <v>69.879518072289159</v>
      </c>
      <c r="W301" s="50">
        <f t="shared" si="60"/>
        <v>74.937343358395992</v>
      </c>
      <c r="X301" s="50">
        <f t="shared" si="61"/>
        <v>55.183138569314849</v>
      </c>
      <c r="Y301" s="50">
        <f t="shared" si="62"/>
        <v>72.232467962358712</v>
      </c>
      <c r="Z301" s="50">
        <f t="shared" si="63"/>
        <v>77.290293248465559</v>
      </c>
      <c r="AA301" s="50">
        <f t="shared" si="64"/>
        <v>-2.3529498900695742</v>
      </c>
      <c r="AB301" s="50">
        <f t="shared" si="65"/>
        <v>-2.3529498900695529</v>
      </c>
      <c r="AC301" s="50">
        <f t="shared" si="66"/>
        <v>-2.3529498900695671</v>
      </c>
      <c r="AD301" s="51"/>
      <c r="AF301">
        <v>2.35</v>
      </c>
      <c r="AG301">
        <v>1.65</v>
      </c>
      <c r="AH301" s="66"/>
      <c r="AI301" s="51"/>
      <c r="AJ301" t="s">
        <v>443</v>
      </c>
    </row>
    <row r="302" spans="1:36" ht="15" x14ac:dyDescent="0.25">
      <c r="A302">
        <v>4.17</v>
      </c>
      <c r="B302">
        <v>4.2</v>
      </c>
      <c r="C302">
        <v>1.83</v>
      </c>
      <c r="D302" s="43">
        <f t="shared" si="67"/>
        <v>2.4351479004150356E-2</v>
      </c>
      <c r="E302" s="44">
        <f>IF(OR($A302="",$B302="",$C302=""),"",A302*'MPTO_working_3-way'!$I301)</f>
        <v>4.2715456674473069</v>
      </c>
      <c r="F302" s="45">
        <f>IF(OR($A302="",$B302="",$C302=""),"",B302*'MPTO_working_3-way'!$I301)</f>
        <v>4.302276211817432</v>
      </c>
      <c r="G302" s="46">
        <f>IF(OR($A302="",$B302="",$C302=""),"",C302*'MPTO_working_3-way'!$I301)</f>
        <v>1.8745632065775952</v>
      </c>
      <c r="H302" s="44">
        <f>IF(OR($A302="",$B302="",$C302=""),"",'MPTO_working_3-way'!E301)</f>
        <v>4.3160935328528494</v>
      </c>
      <c r="I302" s="45">
        <f>IF(OR($A302="",$B302="",$C302=""),"",'MPTO_working_3-way'!F301)</f>
        <v>4.3482405229183803</v>
      </c>
      <c r="J302" s="46">
        <f>IF(OR($A302="",$B302="",$C302=""),"",'MPTO_working_3-way'!G301)</f>
        <v>1.8575934400689935</v>
      </c>
      <c r="K302" s="44">
        <f>IF(OR($A302="",$B302="",$C302=""),"",'OddsRatio_working_3-way'!H301)</f>
        <v>4.29950461796781</v>
      </c>
      <c r="L302" s="45">
        <f>IF(OR($A302="",$B302="",$C302=""),"",'OddsRatio_working_3-way'!I301)</f>
        <v>4.3307302137214494</v>
      </c>
      <c r="M302" s="46">
        <f>IF(OR($A302="",$B302="",$C302=""),"",'OddsRatio_working_3-way'!J301)</f>
        <v>1.8639081491840011</v>
      </c>
      <c r="N302" s="47">
        <f t="shared" si="55"/>
        <v>23.410729460785657</v>
      </c>
      <c r="O302" s="48">
        <f t="shared" si="56"/>
        <v>23.243509964637184</v>
      </c>
      <c r="P302" s="48">
        <f t="shared" si="57"/>
        <v>53.345760574577149</v>
      </c>
      <c r="Q302" t="s">
        <v>138</v>
      </c>
      <c r="R302" t="s">
        <v>137</v>
      </c>
      <c r="S302" t="s">
        <v>528</v>
      </c>
      <c r="T302" s="50">
        <v>100</v>
      </c>
      <c r="U302" s="50">
        <f t="shared" si="58"/>
        <v>76.019184652278184</v>
      </c>
      <c r="V302" s="50">
        <f t="shared" si="59"/>
        <v>76.19047619047619</v>
      </c>
      <c r="W302" s="50">
        <f t="shared" si="60"/>
        <v>45.355191256830594</v>
      </c>
      <c r="X302" s="50">
        <f t="shared" si="61"/>
        <v>78.454332552693202</v>
      </c>
      <c r="Y302" s="50">
        <f t="shared" si="62"/>
        <v>78.625624090891222</v>
      </c>
      <c r="Z302" s="50">
        <f t="shared" si="63"/>
        <v>47.790339157245633</v>
      </c>
      <c r="AA302" s="50">
        <f t="shared" si="64"/>
        <v>-2.4351479004150178</v>
      </c>
      <c r="AB302" s="50">
        <f t="shared" si="65"/>
        <v>-2.435147900415032</v>
      </c>
      <c r="AC302" s="50">
        <f t="shared" si="66"/>
        <v>-2.4351479004150391</v>
      </c>
      <c r="AF302">
        <v>1.58</v>
      </c>
      <c r="AG302">
        <v>2.52</v>
      </c>
      <c r="AH302" s="66"/>
      <c r="AJ302" t="s">
        <v>443</v>
      </c>
    </row>
    <row r="303" spans="1:36" ht="15" x14ac:dyDescent="0.25">
      <c r="A303">
        <v>1.9</v>
      </c>
      <c r="B303">
        <v>3.8</v>
      </c>
      <c r="C303">
        <v>4.28</v>
      </c>
      <c r="D303" s="43">
        <f t="shared" si="67"/>
        <v>2.3118544023610355E-2</v>
      </c>
      <c r="E303" s="44">
        <f>IF(OR($A303="",$B303="",$C303=""),"",A303*'MPTO_working_3-way'!$I302)</f>
        <v>1.9439252336448596</v>
      </c>
      <c r="F303" s="45">
        <f>IF(OR($A303="",$B303="",$C303=""),"",B303*'MPTO_working_3-way'!$I302)</f>
        <v>3.8878504672897192</v>
      </c>
      <c r="G303" s="46">
        <f>IF(OR($A303="",$B303="",$C303=""),"",C303*'MPTO_working_3-way'!$I302)</f>
        <v>4.3789473684210529</v>
      </c>
      <c r="H303" s="44">
        <f>IF(OR($A303="",$B303="",$C303=""),"",'MPTO_working_3-way'!E302)</f>
        <v>1.9282326904837177</v>
      </c>
      <c r="I303" s="45">
        <f>IF(OR($A303="",$B303="",$C303=""),"",'MPTO_working_3-way'!F302)</f>
        <v>3.9146341463414625</v>
      </c>
      <c r="J303" s="46">
        <f>IF(OR($A303="",$B303="",$C303=""),"",'MPTO_working_3-way'!G302)</f>
        <v>4.4259796806966616</v>
      </c>
      <c r="K303" s="44">
        <f>IF(OR($A303="",$B303="",$C303=""),"",'OddsRatio_working_3-way'!H302)</f>
        <v>1.934250222595888</v>
      </c>
      <c r="L303" s="45">
        <f>IF(OR($A303="",$B303="",$C303=""),"",'OddsRatio_working_3-way'!I302)</f>
        <v>3.9065562480760958</v>
      </c>
      <c r="M303" s="46">
        <f>IF(OR($A303="",$B303="",$C303=""),"",'OddsRatio_working_3-way'!J302)</f>
        <v>4.4048230334605689</v>
      </c>
      <c r="N303" s="47">
        <f t="shared" si="55"/>
        <v>51.442307692307701</v>
      </c>
      <c r="O303" s="48">
        <f t="shared" si="56"/>
        <v>25.72115384615385</v>
      </c>
      <c r="P303" s="48">
        <f t="shared" si="57"/>
        <v>22.83653846153846</v>
      </c>
      <c r="Q303" t="s">
        <v>136</v>
      </c>
      <c r="R303" t="s">
        <v>78</v>
      </c>
      <c r="S303" t="s">
        <v>528</v>
      </c>
      <c r="T303" s="50">
        <v>100</v>
      </c>
      <c r="U303" s="50">
        <f t="shared" si="58"/>
        <v>47.368421052631575</v>
      </c>
      <c r="V303" s="50">
        <f t="shared" si="59"/>
        <v>73.68421052631578</v>
      </c>
      <c r="W303" s="50">
        <f t="shared" si="60"/>
        <v>76.635514018691595</v>
      </c>
      <c r="X303" s="50">
        <f t="shared" si="61"/>
        <v>49.680275454992618</v>
      </c>
      <c r="Y303" s="50">
        <f t="shared" si="62"/>
        <v>75.99606492867683</v>
      </c>
      <c r="Z303" s="50">
        <f t="shared" si="63"/>
        <v>78.94736842105263</v>
      </c>
      <c r="AA303" s="50">
        <f t="shared" si="64"/>
        <v>-2.3118544023610426</v>
      </c>
      <c r="AB303" s="50">
        <f t="shared" si="65"/>
        <v>-2.3118544023610497</v>
      </c>
      <c r="AC303" s="50">
        <f t="shared" si="66"/>
        <v>-2.3118544023610355</v>
      </c>
      <c r="AF303">
        <v>1.95</v>
      </c>
      <c r="AG303">
        <v>1.95</v>
      </c>
      <c r="AH303" s="66"/>
      <c r="AJ303" t="s">
        <v>443</v>
      </c>
    </row>
    <row r="304" spans="1:36" s="50" customFormat="1" ht="15" x14ac:dyDescent="0.25">
      <c r="A304">
        <v>2.29</v>
      </c>
      <c r="B304">
        <v>3.33</v>
      </c>
      <c r="C304">
        <v>3.43</v>
      </c>
      <c r="D304" s="43">
        <f t="shared" si="67"/>
        <v>2.8526712512097152E-2</v>
      </c>
      <c r="E304" s="44">
        <f>IF(OR($A304="",$B304="",$C304=""),"",A304*'MPTO_working_3-way'!$I303)</f>
        <v>2.3553261716527025</v>
      </c>
      <c r="F304" s="45">
        <f>IF(OR($A304="",$B304="",$C304=""),"",B304*'MPTO_working_3-way'!$I303)</f>
        <v>3.4249939526652837</v>
      </c>
      <c r="G304" s="46">
        <f>IF(OR($A304="",$B304="",$C304=""),"",C304*'MPTO_working_3-way'!$I303)</f>
        <v>3.5278466239164934</v>
      </c>
      <c r="H304" s="44">
        <f>IF(OR($A304="",$B304="",$C304=""),"",'MPTO_working_3-way'!E303)</f>
        <v>2.3409756592503284</v>
      </c>
      <c r="I304" s="45">
        <f>IF(OR($A304="",$B304="",$C304=""),"",'MPTO_working_3-way'!F303)</f>
        <v>3.4388912922111197</v>
      </c>
      <c r="J304" s="46">
        <f>IF(OR($A304="",$B304="",$C304=""),"",'MPTO_working_3-way'!G303)</f>
        <v>3.5456430679368465</v>
      </c>
      <c r="K304" s="44">
        <f>IF(OR($A304="",$B304="",$C304=""),"",'OddsRatio_working_3-way'!H303)</f>
        <v>2.3471358689321642</v>
      </c>
      <c r="L304" s="45">
        <f>IF(OR($A304="",$B304="",$C304=""),"",'OddsRatio_working_3-way'!I303)</f>
        <v>3.4331988950480161</v>
      </c>
      <c r="M304" s="46">
        <f>IF(OR($A304="",$B304="",$C304=""),"",'OddsRatio_working_3-way'!J303)</f>
        <v>3.5376280321745419</v>
      </c>
      <c r="N304" s="47">
        <f t="shared" si="55"/>
        <v>42.456964646145487</v>
      </c>
      <c r="O304" s="48">
        <f t="shared" si="56"/>
        <v>29.197131843745698</v>
      </c>
      <c r="P304" s="48">
        <f t="shared" si="57"/>
        <v>28.345903510108801</v>
      </c>
      <c r="Q304" t="s">
        <v>46</v>
      </c>
      <c r="R304" t="s">
        <v>81</v>
      </c>
      <c r="S304" t="s">
        <v>528</v>
      </c>
      <c r="T304" s="50">
        <v>100</v>
      </c>
      <c r="U304" s="50">
        <f t="shared" si="58"/>
        <v>56.331877729257641</v>
      </c>
      <c r="V304" s="50">
        <f t="shared" si="59"/>
        <v>69.969969969969966</v>
      </c>
      <c r="W304" s="50">
        <f t="shared" si="60"/>
        <v>70.845481049562679</v>
      </c>
      <c r="X304" s="50">
        <f t="shared" si="61"/>
        <v>59.184548980467341</v>
      </c>
      <c r="Y304" s="50">
        <f t="shared" si="62"/>
        <v>72.82264122117968</v>
      </c>
      <c r="Z304" s="50">
        <f t="shared" si="63"/>
        <v>73.698152300772392</v>
      </c>
      <c r="AA304" s="50">
        <f t="shared" si="64"/>
        <v>-2.8526712512096992</v>
      </c>
      <c r="AB304" s="50">
        <f t="shared" si="65"/>
        <v>-2.8526712512097134</v>
      </c>
      <c r="AC304" s="50">
        <f t="shared" si="66"/>
        <v>-2.8526712512097134</v>
      </c>
      <c r="AD304" s="51"/>
      <c r="AF304">
        <v>2.2799999999999998</v>
      </c>
      <c r="AG304">
        <v>1.68</v>
      </c>
      <c r="AH304" s="66"/>
      <c r="AI304" s="51"/>
      <c r="AJ304" t="s">
        <v>433</v>
      </c>
    </row>
    <row r="305" spans="1:36" ht="15" x14ac:dyDescent="0.25">
      <c r="A305">
        <v>3.15</v>
      </c>
      <c r="B305">
        <v>3.32</v>
      </c>
      <c r="C305">
        <v>2.4500000000000002</v>
      </c>
      <c r="D305" s="43">
        <f t="shared" si="67"/>
        <v>2.6828402043548305E-2</v>
      </c>
      <c r="E305" s="44">
        <f>IF(OR($A305="",$B305="",$C305=""),"",A305*'MPTO_working_3-way'!$I304)</f>
        <v>3.234509466437177</v>
      </c>
      <c r="F305" s="45">
        <f>IF(OR($A305="",$B305="",$C305=""),"",B305*'MPTO_working_3-way'!$I304)</f>
        <v>3.4090702947845801</v>
      </c>
      <c r="G305" s="46">
        <f>IF(OR($A305="",$B305="",$C305=""),"",C305*'MPTO_working_3-way'!$I304)</f>
        <v>2.5157295850066936</v>
      </c>
      <c r="H305" s="44">
        <f>IF(OR($A305="",$B305="",$C305=""),"",'MPTO_working_3-way'!E304)</f>
        <v>3.2413070429187076</v>
      </c>
      <c r="I305" s="45">
        <f>IF(OR($A305="",$B305="",$C305=""),"",'MPTO_working_3-way'!F304)</f>
        <v>3.4215872620197545</v>
      </c>
      <c r="J305" s="46">
        <f>IF(OR($A305="",$B305="",$C305=""),"",'MPTO_working_3-way'!G304)</f>
        <v>2.5048816095624802</v>
      </c>
      <c r="K305" s="44">
        <f>IF(OR($A305="",$B305="",$C305=""),"",'OddsRatio_working_3-way'!H304)</f>
        <v>3.2385822129453259</v>
      </c>
      <c r="L305" s="45">
        <f>IF(OR($A305="",$B305="",$C305=""),"",'OddsRatio_working_3-way'!I304)</f>
        <v>3.4155863879223971</v>
      </c>
      <c r="M305" s="46">
        <f>IF(OR($A305="",$B305="",$C305=""),"",'OddsRatio_working_3-way'!J304)</f>
        <v>2.5097414924514991</v>
      </c>
      <c r="N305" s="47">
        <f t="shared" si="55"/>
        <v>30.916589064786486</v>
      </c>
      <c r="O305" s="48">
        <f t="shared" si="56"/>
        <v>29.333510709059468</v>
      </c>
      <c r="P305" s="48">
        <f t="shared" si="57"/>
        <v>39.749900226154047</v>
      </c>
      <c r="Q305" t="s">
        <v>82</v>
      </c>
      <c r="R305" t="s">
        <v>44</v>
      </c>
      <c r="S305" t="s">
        <v>528</v>
      </c>
      <c r="T305" s="50">
        <v>100</v>
      </c>
      <c r="U305" s="50">
        <f t="shared" si="58"/>
        <v>68.253968253968253</v>
      </c>
      <c r="V305" s="50">
        <f t="shared" si="59"/>
        <v>69.879518072289159</v>
      </c>
      <c r="W305" s="50">
        <f t="shared" si="60"/>
        <v>59.183673469387763</v>
      </c>
      <c r="X305" s="50">
        <f t="shared" si="61"/>
        <v>70.936808458323085</v>
      </c>
      <c r="Y305" s="50">
        <f t="shared" si="62"/>
        <v>72.562358276643991</v>
      </c>
      <c r="Z305" s="50">
        <f t="shared" si="63"/>
        <v>61.866513673742588</v>
      </c>
      <c r="AA305" s="50">
        <f t="shared" si="64"/>
        <v>-2.6828402043548323</v>
      </c>
      <c r="AB305" s="50">
        <f t="shared" si="65"/>
        <v>-2.6828402043548323</v>
      </c>
      <c r="AC305" s="50">
        <f t="shared" si="66"/>
        <v>-2.6828402043548252</v>
      </c>
      <c r="AF305">
        <v>2.27</v>
      </c>
      <c r="AG305">
        <v>1.68</v>
      </c>
      <c r="AH305" s="66"/>
      <c r="AJ305" t="s">
        <v>433</v>
      </c>
    </row>
    <row r="306" spans="1:36" ht="15" x14ac:dyDescent="0.25">
      <c r="A306">
        <v>2.76</v>
      </c>
      <c r="B306">
        <v>3.5</v>
      </c>
      <c r="C306">
        <v>2.67</v>
      </c>
      <c r="D306" s="43">
        <f t="shared" si="67"/>
        <v>2.2564961499988545E-2</v>
      </c>
      <c r="E306" s="44">
        <f>IF(OR($A306="",$B306="",$C306=""),"",A306*'MPTO_working_3-way'!$I305)</f>
        <v>2.8222792937399683</v>
      </c>
      <c r="F306" s="45">
        <f>IF(OR($A306="",$B306="",$C306=""),"",B306*'MPTO_working_3-way'!$I305)</f>
        <v>3.5789773652499601</v>
      </c>
      <c r="G306" s="46">
        <f>IF(OR($A306="",$B306="",$C306=""),"",C306*'MPTO_working_3-way'!$I305)</f>
        <v>2.7302484472049695</v>
      </c>
      <c r="H306" s="44">
        <f>IF(OR($A306="",$B306="",$C306=""),"",'MPTO_working_3-way'!E305)</f>
        <v>2.8185116380723421</v>
      </c>
      <c r="I306" s="45">
        <f>IF(OR($A306="",$B306="",$C306=""),"",'MPTO_working_3-way'!F305)</f>
        <v>3.5946315085293801</v>
      </c>
      <c r="J306" s="46">
        <f>IF(OR($A306="",$B306="",$C306=""),"",'MPTO_working_3-way'!G305)</f>
        <v>2.7247200507077967</v>
      </c>
      <c r="K306" s="44">
        <f>IF(OR($A306="",$B306="",$C306=""),"",'OddsRatio_working_3-way'!H305)</f>
        <v>2.8206729016866507</v>
      </c>
      <c r="L306" s="45">
        <f>IF(OR($A306="",$B306="",$C306=""),"",'OddsRatio_working_3-way'!I305)</f>
        <v>3.5861830989867207</v>
      </c>
      <c r="M306" s="46">
        <f>IF(OR($A306="",$B306="",$C306=""),"",'OddsRatio_working_3-way'!J305)</f>
        <v>2.727570310123129</v>
      </c>
      <c r="N306" s="47">
        <f t="shared" si="55"/>
        <v>35.432354346292961</v>
      </c>
      <c r="O306" s="48">
        <f t="shared" si="56"/>
        <v>27.940942284505304</v>
      </c>
      <c r="P306" s="48">
        <f t="shared" si="57"/>
        <v>36.626703369201714</v>
      </c>
      <c r="Q306" t="s">
        <v>395</v>
      </c>
      <c r="R306" t="s">
        <v>319</v>
      </c>
      <c r="S306" t="s">
        <v>528</v>
      </c>
      <c r="T306" s="50">
        <v>100</v>
      </c>
      <c r="U306" s="50">
        <f t="shared" si="58"/>
        <v>63.768115942028999</v>
      </c>
      <c r="V306" s="50">
        <f t="shared" si="59"/>
        <v>71.428571428571431</v>
      </c>
      <c r="W306" s="50">
        <f t="shared" si="60"/>
        <v>62.546816479400754</v>
      </c>
      <c r="X306" s="50">
        <f t="shared" si="61"/>
        <v>66.024612092027823</v>
      </c>
      <c r="Y306" s="50">
        <f t="shared" si="62"/>
        <v>73.685067578570269</v>
      </c>
      <c r="Z306" s="50">
        <f t="shared" si="63"/>
        <v>64.803312629399585</v>
      </c>
      <c r="AA306" s="50">
        <f t="shared" si="64"/>
        <v>-2.2564961499988243</v>
      </c>
      <c r="AB306" s="50">
        <f t="shared" si="65"/>
        <v>-2.2564961499988385</v>
      </c>
      <c r="AC306" s="50">
        <f t="shared" si="66"/>
        <v>-2.2564961499988314</v>
      </c>
      <c r="AF306">
        <v>1.81</v>
      </c>
      <c r="AG306">
        <v>2.1</v>
      </c>
      <c r="AH306" s="66"/>
      <c r="AJ306" t="s">
        <v>440</v>
      </c>
    </row>
    <row r="307" spans="1:36" ht="15" x14ac:dyDescent="0.25">
      <c r="A307">
        <v>1.76</v>
      </c>
      <c r="B307">
        <v>3.67</v>
      </c>
      <c r="C307">
        <v>5.46</v>
      </c>
      <c r="D307" s="43">
        <f t="shared" si="67"/>
        <v>2.3811565364698861E-2</v>
      </c>
      <c r="E307" s="44">
        <f>IF(OR($A307="",$B307="",$C307=""),"",A307*'MPTO_working_3-way'!$I306)</f>
        <v>1.80190835504187</v>
      </c>
      <c r="F307" s="45">
        <f>IF(OR($A307="",$B307="",$C307=""),"",B307*'MPTO_working_3-way'!$I306)</f>
        <v>3.7573884448884449</v>
      </c>
      <c r="G307" s="46">
        <f>IF(OR($A307="",$B307="",$C307=""),"",C307*'MPTO_working_3-way'!$I306)</f>
        <v>5.5900111468912561</v>
      </c>
      <c r="H307" s="44">
        <f>IF(OR($A307="",$B307="",$C307=""),"",'MPTO_working_3-way'!E306)</f>
        <v>1.7849345570477535</v>
      </c>
      <c r="I307" s="45">
        <f>IF(OR($A307="",$B307="",$C307=""),"",'MPTO_working_3-way'!F306)</f>
        <v>3.780112724155662</v>
      </c>
      <c r="J307" s="46">
        <f>IF(OR($A307="",$B307="",$C307=""),"",'MPTO_working_3-way'!G306)</f>
        <v>5.7073392401009988</v>
      </c>
      <c r="K307" s="44">
        <f>IF(OR($A307="",$B307="",$C307=""),"",'OddsRatio_working_3-way'!H306)</f>
        <v>1.7912946336231963</v>
      </c>
      <c r="L307" s="45">
        <f>IF(OR($A307="",$B307="",$C307=""),"",'OddsRatio_working_3-way'!I306)</f>
        <v>3.77994298917623</v>
      </c>
      <c r="M307" s="46">
        <f>IF(OR($A307="",$B307="",$C307=""),"",'OddsRatio_working_3-way'!J306)</f>
        <v>5.6436500867887611</v>
      </c>
      <c r="N307" s="47">
        <f t="shared" si="55"/>
        <v>55.496718087905393</v>
      </c>
      <c r="O307" s="48">
        <f t="shared" si="56"/>
        <v>26.614229927714849</v>
      </c>
      <c r="P307" s="48">
        <f t="shared" si="57"/>
        <v>17.889051984379758</v>
      </c>
      <c r="Q307" t="s">
        <v>320</v>
      </c>
      <c r="R307" t="s">
        <v>398</v>
      </c>
      <c r="S307" t="s">
        <v>528</v>
      </c>
      <c r="T307" s="50">
        <v>100</v>
      </c>
      <c r="U307" s="50">
        <f t="shared" si="58"/>
        <v>43.181818181818187</v>
      </c>
      <c r="V307" s="50">
        <f t="shared" si="59"/>
        <v>72.752043596730246</v>
      </c>
      <c r="W307" s="50">
        <f t="shared" si="60"/>
        <v>81.684981684981679</v>
      </c>
      <c r="X307" s="50">
        <f t="shared" si="61"/>
        <v>45.562974718288075</v>
      </c>
      <c r="Y307" s="50">
        <f t="shared" si="62"/>
        <v>75.133200133200134</v>
      </c>
      <c r="Z307" s="50">
        <f t="shared" si="63"/>
        <v>84.066138221451581</v>
      </c>
      <c r="AA307" s="50">
        <f t="shared" si="64"/>
        <v>-2.3811565364698879</v>
      </c>
      <c r="AB307" s="50">
        <f t="shared" si="65"/>
        <v>-2.3811565364698879</v>
      </c>
      <c r="AC307" s="50">
        <f t="shared" si="66"/>
        <v>-2.3811565364699021</v>
      </c>
      <c r="AF307">
        <v>1.93</v>
      </c>
      <c r="AG307">
        <v>1.97</v>
      </c>
      <c r="AH307" s="66"/>
      <c r="AJ307" t="s">
        <v>440</v>
      </c>
    </row>
    <row r="308" spans="1:36" ht="15" x14ac:dyDescent="0.25">
      <c r="A308">
        <v>2.11</v>
      </c>
      <c r="B308">
        <v>3.65</v>
      </c>
      <c r="C308">
        <v>3.64</v>
      </c>
      <c r="D308" s="43">
        <f t="shared" si="67"/>
        <v>2.2631526754100184E-2</v>
      </c>
      <c r="E308" s="44">
        <f>IF(OR($A308="",$B308="",$C308=""),"",A308*'MPTO_working_3-way'!$I307)</f>
        <v>2.157752521451151</v>
      </c>
      <c r="F308" s="45">
        <f>IF(OR($A308="",$B308="",$C308=""),"",B308*'MPTO_working_3-way'!$I307)</f>
        <v>3.7326050726524658</v>
      </c>
      <c r="G308" s="46">
        <f>IF(OR($A308="",$B308="",$C308=""),"",C308*'MPTO_working_3-way'!$I307)</f>
        <v>3.722378757384925</v>
      </c>
      <c r="H308" s="44">
        <f>IF(OR($A308="",$B308="",$C308=""),"",'MPTO_working_3-way'!E307)</f>
        <v>2.1441291917408822</v>
      </c>
      <c r="I308" s="45">
        <f>IF(OR($A308="",$B308="",$C308=""),"",'MPTO_working_3-way'!F307)</f>
        <v>3.7533485430289781</v>
      </c>
      <c r="J308" s="46">
        <f>IF(OR($A308="",$B308="",$C308=""),"",'MPTO_working_3-way'!G307)</f>
        <v>3.742775052670086</v>
      </c>
      <c r="K308" s="44">
        <f>IF(OR($A308="",$B308="",$C308=""),"",'OddsRatio_working_3-way'!H307)</f>
        <v>2.1496976798696288</v>
      </c>
      <c r="L308" s="45">
        <f>IF(OR($A308="",$B308="",$C308=""),"",'OddsRatio_working_3-way'!I307)</f>
        <v>3.7447737402292942</v>
      </c>
      <c r="M308" s="46">
        <f>IF(OR($A308="",$B308="",$C308=""),"",'OddsRatio_working_3-way'!J307)</f>
        <v>3.7344161034737122</v>
      </c>
      <c r="N308" s="47">
        <f t="shared" si="55"/>
        <v>46.344517735864862</v>
      </c>
      <c r="O308" s="48">
        <f t="shared" si="56"/>
        <v>26.790940389773933</v>
      </c>
      <c r="P308" s="48">
        <f t="shared" si="57"/>
        <v>26.864541874361219</v>
      </c>
      <c r="Q308" t="s">
        <v>401</v>
      </c>
      <c r="R308" t="s">
        <v>248</v>
      </c>
      <c r="S308" t="s">
        <v>528</v>
      </c>
      <c r="T308" s="50">
        <v>100</v>
      </c>
      <c r="U308" s="50">
        <f t="shared" si="58"/>
        <v>52.606635071090047</v>
      </c>
      <c r="V308" s="50">
        <f t="shared" si="59"/>
        <v>72.602739726027394</v>
      </c>
      <c r="W308" s="50">
        <f t="shared" si="60"/>
        <v>72.527472527472526</v>
      </c>
      <c r="X308" s="50">
        <f t="shared" si="61"/>
        <v>54.869787746500066</v>
      </c>
      <c r="Y308" s="50">
        <f t="shared" si="62"/>
        <v>74.865892401437421</v>
      </c>
      <c r="Z308" s="50">
        <f t="shared" si="63"/>
        <v>74.790625202882552</v>
      </c>
      <c r="AA308" s="50">
        <f t="shared" si="64"/>
        <v>-2.2631526754100193</v>
      </c>
      <c r="AB308" s="50">
        <f t="shared" si="65"/>
        <v>-2.2631526754100264</v>
      </c>
      <c r="AC308" s="50">
        <f t="shared" si="66"/>
        <v>-2.2631526754100264</v>
      </c>
      <c r="AF308">
        <v>2.06</v>
      </c>
      <c r="AG308">
        <v>1.85</v>
      </c>
      <c r="AH308" s="66"/>
      <c r="AJ308" t="s">
        <v>440</v>
      </c>
    </row>
    <row r="309" spans="1:36" ht="15" x14ac:dyDescent="0.25">
      <c r="A309">
        <v>1.36</v>
      </c>
      <c r="B309">
        <v>5.35</v>
      </c>
      <c r="C309">
        <v>9.8000000000000007</v>
      </c>
      <c r="D309" s="43">
        <f t="shared" si="67"/>
        <v>2.425082182405669E-2</v>
      </c>
      <c r="E309" s="44">
        <f>IF(OR($A309="",$B309="",$C309=""),"",A309*'MPTO_working_3-way'!$I308)</f>
        <v>1.3929811176807172</v>
      </c>
      <c r="F309" s="45">
        <f>IF(OR($A309="",$B309="",$C309=""),"",B309*'MPTO_working_3-way'!$I308)</f>
        <v>5.4797418967587026</v>
      </c>
      <c r="G309" s="46">
        <f>IF(OR($A309="",$B309="",$C309=""),"",C309*'MPTO_working_3-way'!$I308)</f>
        <v>10.037658053875756</v>
      </c>
      <c r="H309" s="44">
        <f>IF(OR($A309="",$B309="",$C309=""),"",'MPTO_working_3-way'!E308)</f>
        <v>1.3751176388910318</v>
      </c>
      <c r="I309" s="45">
        <f>IF(OR($A309="",$B309="",$C309=""),"",'MPTO_working_3-way'!F308)</f>
        <v>5.5918316132877433</v>
      </c>
      <c r="J309" s="46">
        <f>IF(OR($A309="",$B309="",$C309=""),"",'MPTO_working_3-way'!G308)</f>
        <v>10.643142874201445</v>
      </c>
      <c r="K309" s="44">
        <f>IF(OR($A309="",$B309="",$C309=""),"",'OddsRatio_working_3-way'!H308)</f>
        <v>1.3805847544473213</v>
      </c>
      <c r="L309" s="45">
        <f>IF(OR($A309="",$B309="",$C309=""),"",'OddsRatio_working_3-way'!I308)</f>
        <v>5.5987324495717967</v>
      </c>
      <c r="M309" s="46">
        <f>IF(OR($A309="",$B309="",$C309=""),"",'OddsRatio_working_3-way'!J308)</f>
        <v>10.303182886490074</v>
      </c>
      <c r="N309" s="47">
        <f t="shared" si="55"/>
        <v>71.788482076840921</v>
      </c>
      <c r="O309" s="48">
        <f t="shared" si="56"/>
        <v>18.249034696168913</v>
      </c>
      <c r="P309" s="48">
        <f t="shared" si="57"/>
        <v>9.9624832269901695</v>
      </c>
      <c r="Q309" t="s">
        <v>322</v>
      </c>
      <c r="R309" t="s">
        <v>406</v>
      </c>
      <c r="S309" t="s">
        <v>528</v>
      </c>
      <c r="T309" s="50">
        <v>100</v>
      </c>
      <c r="U309" s="50">
        <f t="shared" si="58"/>
        <v>26.470588235294116</v>
      </c>
      <c r="V309" s="50">
        <f t="shared" si="59"/>
        <v>81.308411214953281</v>
      </c>
      <c r="W309" s="50">
        <f t="shared" si="60"/>
        <v>89.795918367346943</v>
      </c>
      <c r="X309" s="50">
        <f t="shared" si="61"/>
        <v>28.895670417699794</v>
      </c>
      <c r="Y309" s="50">
        <f t="shared" si="62"/>
        <v>83.733493397358941</v>
      </c>
      <c r="Z309" s="50">
        <f t="shared" si="63"/>
        <v>92.221000549752603</v>
      </c>
      <c r="AA309" s="50">
        <f t="shared" si="64"/>
        <v>-2.4250821824056779</v>
      </c>
      <c r="AB309" s="50">
        <f t="shared" si="65"/>
        <v>-2.4250821824056601</v>
      </c>
      <c r="AC309" s="50">
        <f t="shared" si="66"/>
        <v>-2.4250821824056601</v>
      </c>
      <c r="AF309">
        <v>1.87</v>
      </c>
      <c r="AG309">
        <v>2.0499999999999998</v>
      </c>
      <c r="AH309" s="66"/>
      <c r="AJ309" t="s">
        <v>440</v>
      </c>
    </row>
    <row r="310" spans="1:36" s="50" customFormat="1" ht="15" x14ac:dyDescent="0.25">
      <c r="A310">
        <v>2.2200000000000002</v>
      </c>
      <c r="B310">
        <v>3.53</v>
      </c>
      <c r="C310">
        <v>3.48</v>
      </c>
      <c r="D310" s="43">
        <f t="shared" si="67"/>
        <v>2.109289126970082E-2</v>
      </c>
      <c r="E310" s="44">
        <f>IF(OR($A310="",$B310="",$C310=""),"",A310*'MPTO_working_3-way'!$I309)</f>
        <v>2.266826218618736</v>
      </c>
      <c r="F310" s="45">
        <f>IF(OR($A310="",$B310="",$C310=""),"",B310*'MPTO_working_3-way'!$I309)</f>
        <v>3.6044579061820436</v>
      </c>
      <c r="G310" s="46">
        <f>IF(OR($A310="",$B310="",$C310=""),"",C310*'MPTO_working_3-way'!$I309)</f>
        <v>3.5534032616185587</v>
      </c>
      <c r="H310" s="44">
        <f>IF(OR($A310="",$B310="",$C310=""),"",'MPTO_working_3-way'!E309)</f>
        <v>2.2552008425609724</v>
      </c>
      <c r="I310" s="45">
        <f>IF(OR($A310="",$B310="",$C310=""),"",'MPTO_working_3-way'!F309)</f>
        <v>3.6198419507885466</v>
      </c>
      <c r="J310" s="46">
        <f>IF(OR($A310="",$B310="",$C310=""),"",'MPTO_working_3-way'!G309)</f>
        <v>3.5672834125325572</v>
      </c>
      <c r="K310" s="44">
        <f>IF(OR($A310="",$B310="",$C310=""),"",'OddsRatio_working_3-way'!H309)</f>
        <v>2.2601075501132835</v>
      </c>
      <c r="L310" s="45">
        <f>IF(OR($A310="",$B310="",$C310=""),"",'OddsRatio_working_3-way'!I309)</f>
        <v>3.613173853923449</v>
      </c>
      <c r="M310" s="46">
        <f>IF(OR($A310="",$B310="",$C310=""),"",'OddsRatio_working_3-way'!J309)</f>
        <v>3.5615301018696255</v>
      </c>
      <c r="N310" s="47">
        <f t="shared" si="55"/>
        <v>44.114541811208547</v>
      </c>
      <c r="O310" s="48">
        <f t="shared" si="56"/>
        <v>27.743422895434279</v>
      </c>
      <c r="P310" s="48">
        <f t="shared" si="57"/>
        <v>28.142035293357182</v>
      </c>
      <c r="Q310" t="s">
        <v>403</v>
      </c>
      <c r="R310" t="s">
        <v>407</v>
      </c>
      <c r="S310" t="s">
        <v>528</v>
      </c>
      <c r="T310" s="50">
        <v>100</v>
      </c>
      <c r="U310" s="50">
        <f t="shared" si="58"/>
        <v>54.954954954954964</v>
      </c>
      <c r="V310" s="50">
        <f t="shared" si="59"/>
        <v>71.671388101982998</v>
      </c>
      <c r="W310" s="50">
        <f t="shared" si="60"/>
        <v>71.264367816091948</v>
      </c>
      <c r="X310" s="50">
        <f t="shared" si="61"/>
        <v>57.06424408192504</v>
      </c>
      <c r="Y310" s="50">
        <f t="shared" si="62"/>
        <v>73.780677228953081</v>
      </c>
      <c r="Z310" s="50">
        <f t="shared" si="63"/>
        <v>73.373656943062031</v>
      </c>
      <c r="AA310" s="50">
        <f t="shared" si="64"/>
        <v>-2.1092891269700758</v>
      </c>
      <c r="AB310" s="50">
        <f t="shared" si="65"/>
        <v>-2.1092891269700829</v>
      </c>
      <c r="AC310" s="50">
        <f t="shared" si="66"/>
        <v>-2.1092891269700829</v>
      </c>
      <c r="AD310" s="51"/>
      <c r="AF310">
        <v>2.37</v>
      </c>
      <c r="AG310">
        <v>1.65</v>
      </c>
      <c r="AH310" s="66"/>
      <c r="AI310" s="51"/>
      <c r="AJ310" t="s">
        <v>440</v>
      </c>
    </row>
    <row r="311" spans="1:36" s="50" customFormat="1" ht="15" x14ac:dyDescent="0.25">
      <c r="A311">
        <v>6.45</v>
      </c>
      <c r="B311">
        <v>4.91</v>
      </c>
      <c r="C311">
        <v>1.5</v>
      </c>
      <c r="D311" s="43">
        <f t="shared" si="67"/>
        <v>2.5371414136629689E-2</v>
      </c>
      <c r="E311" s="44">
        <f>IF(OR($A311="",$B311="",$C311=""),"",A311*'MPTO_working_3-way'!$I310)</f>
        <v>6.613645621181262</v>
      </c>
      <c r="F311" s="45">
        <f>IF(OR($A311="",$B311="",$C311=""),"",B311*'MPTO_working_3-way'!$I310)</f>
        <v>5.0345736434108517</v>
      </c>
      <c r="G311" s="46">
        <f>IF(OR($A311="",$B311="",$C311=""),"",C311*'MPTO_working_3-way'!$I310)</f>
        <v>1.5380571212049445</v>
      </c>
      <c r="H311" s="44">
        <f>IF(OR($A311="",$B311="",$C311=""),"",'MPTO_working_3-way'!E310)</f>
        <v>6.8221376512404381</v>
      </c>
      <c r="I311" s="45">
        <f>IF(OR($A311="",$B311="",$C311=""),"",'MPTO_working_3-way'!F310)</f>
        <v>5.1227185722373481</v>
      </c>
      <c r="J311" s="46">
        <f>IF(OR($A311="",$B311="",$C311=""),"",'MPTO_working_3-way'!G310)</f>
        <v>1.5192730529059493</v>
      </c>
      <c r="K311" s="44">
        <f>IF(OR($A311="",$B311="",$C311=""),"",'OddsRatio_working_3-way'!H310)</f>
        <v>6.72653193160673</v>
      </c>
      <c r="L311" s="45">
        <f>IF(OR($A311="",$B311="",$C311=""),"",'OddsRatio_working_3-way'!I310)</f>
        <v>5.1083926335013414</v>
      </c>
      <c r="M311" s="46">
        <f>IF(OR($A311="",$B311="",$C311=""),"",'OddsRatio_working_3-way'!J310)</f>
        <v>1.5253699019822691</v>
      </c>
      <c r="N311" s="47">
        <f t="shared" si="55"/>
        <v>15.120253749268626</v>
      </c>
      <c r="O311" s="48">
        <f t="shared" si="56"/>
        <v>19.862655128876302</v>
      </c>
      <c r="P311" s="48">
        <f t="shared" si="57"/>
        <v>65.017091121855103</v>
      </c>
      <c r="Q311" t="s">
        <v>397</v>
      </c>
      <c r="R311" t="s">
        <v>408</v>
      </c>
      <c r="S311" t="s">
        <v>528</v>
      </c>
      <c r="T311" s="50">
        <v>100</v>
      </c>
      <c r="U311" s="50">
        <f t="shared" si="58"/>
        <v>84.496124031007753</v>
      </c>
      <c r="V311" s="50">
        <f t="shared" si="59"/>
        <v>79.633401221995925</v>
      </c>
      <c r="W311" s="50">
        <f t="shared" si="60"/>
        <v>33.333333333333329</v>
      </c>
      <c r="X311" s="50">
        <f t="shared" si="61"/>
        <v>87.033265444670732</v>
      </c>
      <c r="Y311" s="50">
        <f t="shared" si="62"/>
        <v>82.170542635658904</v>
      </c>
      <c r="Z311" s="50">
        <f t="shared" si="63"/>
        <v>35.870474746996315</v>
      </c>
      <c r="AA311" s="50">
        <f t="shared" si="64"/>
        <v>-2.5371414136629795</v>
      </c>
      <c r="AB311" s="50">
        <f t="shared" si="65"/>
        <v>-2.5371414136629795</v>
      </c>
      <c r="AC311" s="50">
        <f t="shared" si="66"/>
        <v>-2.5371414136629866</v>
      </c>
      <c r="AD311" s="51"/>
      <c r="AF311">
        <v>1.83</v>
      </c>
      <c r="AG311">
        <v>2.0699999999999998</v>
      </c>
      <c r="AH311" s="66"/>
      <c r="AI311" s="51"/>
      <c r="AJ311" t="s">
        <v>440</v>
      </c>
    </row>
    <row r="312" spans="1:36" s="50" customFormat="1" ht="15" x14ac:dyDescent="0.25">
      <c r="A312">
        <v>2.06</v>
      </c>
      <c r="B312">
        <v>3.62</v>
      </c>
      <c r="C312">
        <v>3.81</v>
      </c>
      <c r="D312" s="43">
        <f t="shared" si="67"/>
        <v>2.4147178727585317E-2</v>
      </c>
      <c r="E312" s="44">
        <f>IF(OR($A312="",$B312="",$C312=""),"",A312*'MPTO_working_3-way'!$I311)</f>
        <v>2.1097431881788258</v>
      </c>
      <c r="F312" s="45">
        <f>IF(OR($A312="",$B312="",$C312=""),"",B312*'MPTO_working_3-way'!$I311)</f>
        <v>3.7074127869938591</v>
      </c>
      <c r="G312" s="46">
        <f>IF(OR($A312="",$B312="",$C312=""),"",C312*'MPTO_working_3-way'!$I311)</f>
        <v>3.9020007509521002</v>
      </c>
      <c r="H312" s="44">
        <f>IF(OR($A312="",$B312="",$C312=""),"",'MPTO_working_3-way'!E311)</f>
        <v>2.0947328975693904</v>
      </c>
      <c r="I312" s="45">
        <f>IF(OR($A312="",$B312="",$C312=""),"",'MPTO_working_3-way'!F311)</f>
        <v>3.7286437128834233</v>
      </c>
      <c r="J312" s="46">
        <f>IF(OR($A312="",$B312="",$C312=""),"",'MPTO_working_3-way'!G311)</f>
        <v>3.9305374661779107</v>
      </c>
      <c r="K312" s="44">
        <f>IF(OR($A312="",$B312="",$C312=""),"",'OddsRatio_working_3-way'!H311)</f>
        <v>2.1007778682653115</v>
      </c>
      <c r="L312" s="45">
        <f>IF(OR($A312="",$B312="",$C312=""),"",'OddsRatio_working_3-way'!I311)</f>
        <v>3.7207905800519963</v>
      </c>
      <c r="M312" s="46">
        <f>IF(OR($A312="",$B312="",$C312=""),"",'OddsRatio_working_3-way'!J311)</f>
        <v>3.9180998205901192</v>
      </c>
      <c r="N312" s="47">
        <f t="shared" si="55"/>
        <v>47.399133961096979</v>
      </c>
      <c r="O312" s="48">
        <f t="shared" si="56"/>
        <v>26.972987834215406</v>
      </c>
      <c r="P312" s="48">
        <f t="shared" si="57"/>
        <v>25.627878204687605</v>
      </c>
      <c r="Q312" t="s">
        <v>247</v>
      </c>
      <c r="R312" t="s">
        <v>405</v>
      </c>
      <c r="S312" t="s">
        <v>528</v>
      </c>
      <c r="T312" s="50">
        <v>100</v>
      </c>
      <c r="U312" s="50">
        <f t="shared" si="58"/>
        <v>51.456310679611654</v>
      </c>
      <c r="V312" s="50">
        <f t="shared" si="59"/>
        <v>72.375690607734811</v>
      </c>
      <c r="W312" s="50">
        <f t="shared" si="60"/>
        <v>73.753280839895012</v>
      </c>
      <c r="X312" s="50">
        <f t="shared" si="61"/>
        <v>53.871028552370184</v>
      </c>
      <c r="Y312" s="50">
        <f t="shared" si="62"/>
        <v>74.79040848049334</v>
      </c>
      <c r="Z312" s="50">
        <f t="shared" si="63"/>
        <v>76.167998712653542</v>
      </c>
      <c r="AA312" s="50">
        <f t="shared" si="64"/>
        <v>-2.4147178727585299</v>
      </c>
      <c r="AB312" s="50">
        <f t="shared" si="65"/>
        <v>-2.4147178727585299</v>
      </c>
      <c r="AC312" s="50">
        <f t="shared" si="66"/>
        <v>-2.4147178727585299</v>
      </c>
      <c r="AD312" s="51"/>
      <c r="AF312">
        <v>2.0699999999999998</v>
      </c>
      <c r="AG312">
        <v>1.84</v>
      </c>
      <c r="AH312" s="66"/>
      <c r="AI312" s="51"/>
      <c r="AJ312" t="s">
        <v>440</v>
      </c>
    </row>
    <row r="313" spans="1:36" ht="15" x14ac:dyDescent="0.25">
      <c r="A313">
        <v>1.46</v>
      </c>
      <c r="B313">
        <v>4.25</v>
      </c>
      <c r="C313">
        <v>7.33</v>
      </c>
      <c r="D313" s="43">
        <f t="shared" si="67"/>
        <v>5.665127251820179E-2</v>
      </c>
      <c r="E313" s="44">
        <f>IF(OR($A313="",$B313="",$C313=""),"",A313*'MPTO_working_3-way'!$I312)</f>
        <v>1.5427108578765745</v>
      </c>
      <c r="F313" s="45">
        <f>IF(OR($A313="",$B313="",$C313=""),"",B313*'MPTO_working_3-way'!$I312)</f>
        <v>4.4907679082023577</v>
      </c>
      <c r="G313" s="46">
        <f>IF(OR($A313="",$B313="",$C313=""),"",C313*'MPTO_working_3-way'!$I312)</f>
        <v>7.7452538275584191</v>
      </c>
      <c r="H313" s="44">
        <f>IF(OR($A313="",$B313="",$C313=""),"",'MPTO_working_3-way'!E312)</f>
        <v>1.5013938580019881</v>
      </c>
      <c r="I313" s="45">
        <f>IF(OR($A313="",$B313="",$C313=""),"",'MPTO_working_3-way'!F312)</f>
        <v>4.6208508656817493</v>
      </c>
      <c r="J313" s="46">
        <f>IF(OR($A313="",$B313="",$C313=""),"",'MPTO_working_3-way'!G312)</f>
        <v>8.5076052087652361</v>
      </c>
      <c r="K313" s="44">
        <f>IF(OR($A313="",$B313="",$C313=""),"",'OddsRatio_working_3-way'!H312)</f>
        <v>1.5142889023820729</v>
      </c>
      <c r="L313" s="45">
        <f>IF(OR($A313="",$B313="",$C313=""),"",'OddsRatio_working_3-way'!I312)</f>
        <v>4.6335628972646425</v>
      </c>
      <c r="M313" s="46">
        <f>IF(OR($A313="",$B313="",$C313=""),"",'OddsRatio_working_3-way'!J312)</f>
        <v>8.0770625045185209</v>
      </c>
      <c r="N313" s="47">
        <f t="shared" si="55"/>
        <v>64.820960771380371</v>
      </c>
      <c r="O313" s="48">
        <f t="shared" si="56"/>
        <v>22.267906523815373</v>
      </c>
      <c r="P313" s="48">
        <f t="shared" si="57"/>
        <v>12.911132704804276</v>
      </c>
      <c r="Q313" t="s">
        <v>90</v>
      </c>
      <c r="R313" t="s">
        <v>91</v>
      </c>
      <c r="S313" t="s">
        <v>528</v>
      </c>
      <c r="T313" s="50">
        <v>100</v>
      </c>
      <c r="U313" s="50">
        <f t="shared" si="58"/>
        <v>31.506849315068493</v>
      </c>
      <c r="V313" s="50">
        <f t="shared" si="59"/>
        <v>76.470588235294116</v>
      </c>
      <c r="W313" s="50">
        <f t="shared" si="60"/>
        <v>86.357435197817196</v>
      </c>
      <c r="X313" s="50">
        <f t="shared" si="61"/>
        <v>37.171976566888695</v>
      </c>
      <c r="Y313" s="50">
        <f t="shared" si="62"/>
        <v>82.135715487114311</v>
      </c>
      <c r="Z313" s="50">
        <f t="shared" si="63"/>
        <v>92.022562449637377</v>
      </c>
      <c r="AA313" s="50">
        <f t="shared" si="64"/>
        <v>-5.665127251820202</v>
      </c>
      <c r="AB313" s="50">
        <f t="shared" si="65"/>
        <v>-5.6651272518201949</v>
      </c>
      <c r="AC313" s="50">
        <f t="shared" si="66"/>
        <v>-5.6651272518201807</v>
      </c>
      <c r="AF313">
        <v>2.34</v>
      </c>
      <c r="AG313">
        <v>1.6</v>
      </c>
      <c r="AH313" s="66"/>
      <c r="AJ313" t="s">
        <v>447</v>
      </c>
    </row>
    <row r="314" spans="1:36" ht="15" x14ac:dyDescent="0.25">
      <c r="A314">
        <v>4.25</v>
      </c>
      <c r="B314">
        <v>3.81</v>
      </c>
      <c r="C314">
        <v>1.76</v>
      </c>
      <c r="D314" s="43">
        <f t="shared" si="67"/>
        <v>6.5943127429926918E-2</v>
      </c>
      <c r="E314" s="44">
        <f>IF(OR($A314="",$B314="",$C314=""),"",A314*'MPTO_working_3-way'!$I313)</f>
        <v>4.530258291577189</v>
      </c>
      <c r="F314" s="45">
        <f>IF(OR($A314="",$B314="",$C314=""),"",B314*'MPTO_working_3-way'!$I313)</f>
        <v>4.0612433155080216</v>
      </c>
      <c r="G314" s="46">
        <f>IF(OR($A314="",$B314="",$C314=""),"",C314*'MPTO_working_3-way'!$I313)</f>
        <v>1.8760599042766715</v>
      </c>
      <c r="H314" s="44">
        <f>IF(OR($A314="",$B314="",$C314=""),"",'MPTO_working_3-way'!E313)</f>
        <v>4.6879451679232353</v>
      </c>
      <c r="I314" s="45">
        <f>IF(OR($A314="",$B314="",$C314=""),"",'MPTO_working_3-way'!F313)</f>
        <v>4.1582436395648008</v>
      </c>
      <c r="J314" s="46">
        <f>IF(OR($A314="",$B314="",$C314=""),"",'MPTO_working_3-way'!G313)</f>
        <v>1.8308285972478597</v>
      </c>
      <c r="K314" s="44">
        <f>IF(OR($A314="",$B314="",$C314=""),"",'OddsRatio_working_3-way'!H313)</f>
        <v>4.6208713606477589</v>
      </c>
      <c r="L314" s="45">
        <f>IF(OR($A314="",$B314="",$C314=""),"",'OddsRatio_working_3-way'!I313)</f>
        <v>4.1306610841292937</v>
      </c>
      <c r="M314" s="46">
        <f>IF(OR($A314="",$B314="",$C314=""),"",'OddsRatio_working_3-way'!J313)</f>
        <v>1.8467268412591675</v>
      </c>
      <c r="N314" s="47">
        <f t="shared" si="55"/>
        <v>22.073796583723144</v>
      </c>
      <c r="O314" s="48">
        <f t="shared" si="56"/>
        <v>24.623001438536313</v>
      </c>
      <c r="P314" s="48">
        <f t="shared" si="57"/>
        <v>53.303201977740542</v>
      </c>
      <c r="Q314" t="s">
        <v>345</v>
      </c>
      <c r="R314" t="s">
        <v>88</v>
      </c>
      <c r="S314" t="s">
        <v>528</v>
      </c>
      <c r="T314" s="50">
        <v>100</v>
      </c>
      <c r="U314" s="50">
        <f t="shared" si="58"/>
        <v>76.470588235294116</v>
      </c>
      <c r="V314" s="50">
        <f t="shared" si="59"/>
        <v>73.753280839895012</v>
      </c>
      <c r="W314" s="50">
        <f t="shared" si="60"/>
        <v>43.181818181818187</v>
      </c>
      <c r="X314" s="50">
        <f t="shared" si="61"/>
        <v>83.064900978286801</v>
      </c>
      <c r="Y314" s="50">
        <f t="shared" si="62"/>
        <v>80.347593582887697</v>
      </c>
      <c r="Z314" s="50">
        <f t="shared" si="63"/>
        <v>49.776130924810872</v>
      </c>
      <c r="AA314" s="50">
        <f t="shared" si="64"/>
        <v>-6.5943127429926847</v>
      </c>
      <c r="AB314" s="50">
        <f t="shared" si="65"/>
        <v>-6.5943127429926847</v>
      </c>
      <c r="AC314" s="50">
        <f t="shared" si="66"/>
        <v>-6.5943127429926847</v>
      </c>
      <c r="AF314">
        <v>1.83</v>
      </c>
      <c r="AG314">
        <v>1.96</v>
      </c>
      <c r="AH314" s="66"/>
      <c r="AJ314" t="s">
        <v>447</v>
      </c>
    </row>
    <row r="315" spans="1:36" ht="15" x14ac:dyDescent="0.25">
      <c r="A315">
        <v>1.48</v>
      </c>
      <c r="B315">
        <v>4.1900000000000004</v>
      </c>
      <c r="C315">
        <v>6.98</v>
      </c>
      <c r="D315" s="43">
        <f t="shared" si="67"/>
        <v>5.7605635807248312E-2</v>
      </c>
      <c r="E315" s="44">
        <f>IF(OR($A315="",$B315="",$C315=""),"",A315*'MPTO_working_3-way'!$I314)</f>
        <v>1.5652563409947275</v>
      </c>
      <c r="F315" s="45">
        <f>IF(OR($A315="",$B315="",$C315=""),"",B315*'MPTO_working_3-way'!$I314)</f>
        <v>4.4313676140323706</v>
      </c>
      <c r="G315" s="46">
        <f>IF(OR($A315="",$B315="",$C315=""),"",C315*'MPTO_working_3-way'!$I314)</f>
        <v>7.3820873379345935</v>
      </c>
      <c r="H315" s="44">
        <f>IF(OR($A315="",$B315="",$C315=""),"",'MPTO_working_3-way'!E314)</f>
        <v>1.5232900451751075</v>
      </c>
      <c r="I315" s="45">
        <f>IF(OR($A315="",$B315="",$C315=""),"",'MPTO_working_3-way'!F314)</f>
        <v>4.5566056803871291</v>
      </c>
      <c r="J315" s="46">
        <f>IF(OR($A315="",$B315="",$C315=""),"",'MPTO_working_3-way'!G314)</f>
        <v>8.0603171560633466</v>
      </c>
      <c r="K315" s="44">
        <f>IF(OR($A315="",$B315="",$C315=""),"",'OddsRatio_working_3-way'!H314)</f>
        <v>1.5365070101262623</v>
      </c>
      <c r="L315" s="45">
        <f>IF(OR($A315="",$B315="",$C315=""),"",'OddsRatio_working_3-way'!I314)</f>
        <v>4.5655361714641183</v>
      </c>
      <c r="M315" s="46">
        <f>IF(OR($A315="",$B315="",$C315=""),"",'OddsRatio_working_3-way'!J314)</f>
        <v>7.6839831678230173</v>
      </c>
      <c r="N315" s="47">
        <f t="shared" ref="N315:N356" si="68">(1/E315)* 100</f>
        <v>63.887299083835394</v>
      </c>
      <c r="O315" s="48">
        <f t="shared" ref="O315:O356" si="69">(1/F315)* 100</f>
        <v>22.566396812428732</v>
      </c>
      <c r="P315" s="48">
        <f t="shared" ref="P315:P356" si="70">(1/G315)* 100</f>
        <v>13.546304103735871</v>
      </c>
      <c r="Q315" t="s">
        <v>89</v>
      </c>
      <c r="R315" t="s">
        <v>92</v>
      </c>
      <c r="S315" t="s">
        <v>528</v>
      </c>
      <c r="T315" s="50">
        <v>100</v>
      </c>
      <c r="U315" s="50">
        <f t="shared" ref="U315:U356" si="71">(1/A315)*((T315*A315)-T315)</f>
        <v>32.432432432432435</v>
      </c>
      <c r="V315" s="50">
        <f t="shared" ref="V315:V356" si="72">(1/B315)*((T315*B315)-T315)</f>
        <v>76.133651551312653</v>
      </c>
      <c r="W315" s="50">
        <f t="shared" ref="W315:W356" si="73">(1/C315)*((T315*C315)-T315)</f>
        <v>85.673352435530077</v>
      </c>
      <c r="X315" s="50">
        <f t="shared" ref="X315:X356" si="74">((1/B315)+(1/C315))*T315</f>
        <v>38.192996013157263</v>
      </c>
      <c r="Y315" s="50">
        <f t="shared" ref="Y315:Y356" si="75">((1/A315)+(1/C315))*T315</f>
        <v>81.894215132037473</v>
      </c>
      <c r="Z315" s="50">
        <f t="shared" ref="Z315:Z356" si="76">((1/A315)+(1/B315))*T315</f>
        <v>91.433916016254912</v>
      </c>
      <c r="AA315" s="50">
        <f t="shared" ref="AA315:AA356" si="77">U315-X315</f>
        <v>-5.7605635807248277</v>
      </c>
      <c r="AB315" s="50">
        <f t="shared" ref="AB315:AB356" si="78">V315-Y315</f>
        <v>-5.7605635807248206</v>
      </c>
      <c r="AC315" s="50">
        <f t="shared" ref="AC315:AC356" si="79">W315-Z315</f>
        <v>-5.7605635807248348</v>
      </c>
      <c r="AF315">
        <v>1.84</v>
      </c>
      <c r="AG315">
        <v>1.98</v>
      </c>
      <c r="AH315" s="66"/>
      <c r="AJ315" t="s">
        <v>447</v>
      </c>
    </row>
    <row r="316" spans="1:36" ht="15" x14ac:dyDescent="0.25">
      <c r="A316">
        <v>3.21</v>
      </c>
      <c r="B316">
        <v>3.41</v>
      </c>
      <c r="C316">
        <v>2.4</v>
      </c>
      <c r="D316" s="43">
        <f t="shared" si="67"/>
        <v>2.1448278382254937E-2</v>
      </c>
      <c r="E316" s="44">
        <f>IF(OR($A316="",$B316="",$C316=""),"",A316*'MPTO_working_3-way'!$I315)</f>
        <v>3.2788489736070385</v>
      </c>
      <c r="F316" s="45">
        <f>IF(OR($A316="",$B316="",$C316=""),"",B316*'MPTO_working_3-way'!$I315)</f>
        <v>3.4831386292834896</v>
      </c>
      <c r="G316" s="46">
        <f>IF(OR($A316="",$B316="",$C316=""),"",C316*'MPTO_working_3-way'!$I315)</f>
        <v>2.4514758681174116</v>
      </c>
      <c r="H316" s="44">
        <f>IF(OR($A316="",$B316="",$C316=""),"",'MPTO_working_3-way'!E315)</f>
        <v>3.2853987779164551</v>
      </c>
      <c r="I316" s="45">
        <f>IF(OR($A316="",$B316="",$C316=""),"",'MPTO_working_3-way'!F315)</f>
        <v>3.4952116633715535</v>
      </c>
      <c r="J316" s="46">
        <f>IF(OR($A316="",$B316="",$C316=""),"",'MPTO_working_3-way'!G315)</f>
        <v>2.4418996345140669</v>
      </c>
      <c r="K316" s="44">
        <f>IF(OR($A316="",$B316="",$C316=""),"",'OddsRatio_working_3-way'!H315)</f>
        <v>3.2828425950380815</v>
      </c>
      <c r="L316" s="45">
        <f>IF(OR($A316="",$B316="",$C316=""),"",'OddsRatio_working_3-way'!I315)</f>
        <v>3.4894346850867768</v>
      </c>
      <c r="M316" s="46">
        <f>IF(OR($A316="",$B316="",$C316=""),"",'OddsRatio_working_3-way'!J315)</f>
        <v>2.446144630340866</v>
      </c>
      <c r="N316" s="47">
        <f t="shared" si="68"/>
        <v>30.498507496059112</v>
      </c>
      <c r="O316" s="48">
        <f t="shared" si="69"/>
        <v>28.709738727961803</v>
      </c>
      <c r="P316" s="48">
        <f t="shared" si="70"/>
        <v>40.791753775979075</v>
      </c>
      <c r="Q316" t="s">
        <v>347</v>
      </c>
      <c r="R316" t="s">
        <v>141</v>
      </c>
      <c r="S316" t="s">
        <v>528</v>
      </c>
      <c r="T316" s="50">
        <v>100</v>
      </c>
      <c r="U316" s="50">
        <f t="shared" si="71"/>
        <v>68.847352024922117</v>
      </c>
      <c r="V316" s="50">
        <f t="shared" si="72"/>
        <v>70.674486803519059</v>
      </c>
      <c r="W316" s="50">
        <f t="shared" si="73"/>
        <v>58.333333333333336</v>
      </c>
      <c r="X316" s="50">
        <f t="shared" si="74"/>
        <v>70.992179863147612</v>
      </c>
      <c r="Y316" s="50">
        <f t="shared" si="75"/>
        <v>72.819314641744555</v>
      </c>
      <c r="Z316" s="50">
        <f t="shared" si="76"/>
        <v>60.478161171558817</v>
      </c>
      <c r="AA316" s="50">
        <f t="shared" si="77"/>
        <v>-2.1448278382254955</v>
      </c>
      <c r="AB316" s="50">
        <f t="shared" si="78"/>
        <v>-2.1448278382254955</v>
      </c>
      <c r="AC316" s="50">
        <f t="shared" si="79"/>
        <v>-2.1448278382254813</v>
      </c>
      <c r="AF316">
        <v>1.95</v>
      </c>
      <c r="AG316">
        <v>1.95</v>
      </c>
      <c r="AH316" s="66"/>
      <c r="AJ316" t="s">
        <v>441</v>
      </c>
    </row>
    <row r="317" spans="1:36" ht="15" x14ac:dyDescent="0.25">
      <c r="A317">
        <v>6.36</v>
      </c>
      <c r="B317">
        <v>4.1900000000000004</v>
      </c>
      <c r="C317">
        <v>1.59</v>
      </c>
      <c r="D317" s="43">
        <f t="shared" si="67"/>
        <v>2.482700649945202E-2</v>
      </c>
      <c r="E317" s="44">
        <f>IF(OR($A317="",$B317="",$C317=""),"",A317*'MPTO_working_3-way'!$I316)</f>
        <v>6.5178997613365155</v>
      </c>
      <c r="F317" s="45">
        <f>IF(OR($A317="",$B317="",$C317=""),"",B317*'MPTO_working_3-way'!$I316)</f>
        <v>4.2940251572327046</v>
      </c>
      <c r="G317" s="46">
        <f>IF(OR($A317="",$B317="",$C317=""),"",C317*'MPTO_working_3-way'!$I316)</f>
        <v>1.6294749403341289</v>
      </c>
      <c r="H317" s="44">
        <f>IF(OR($A317="",$B317="",$C317=""),"",'MPTO_working_3-way'!E316)</f>
        <v>6.7133452017063577</v>
      </c>
      <c r="I317" s="45">
        <f>IF(OR($A317="",$B317="",$C317=""),"",'MPTO_working_3-way'!F316)</f>
        <v>4.3405073187681875</v>
      </c>
      <c r="J317" s="46">
        <f>IF(OR($A317="",$B317="",$C317=""),"",'MPTO_working_3-way'!G316)</f>
        <v>1.6112006836173678</v>
      </c>
      <c r="K317" s="44">
        <f>IF(OR($A317="",$B317="",$C317=""),"",'OddsRatio_working_3-way'!H316)</f>
        <v>6.6099582540310138</v>
      </c>
      <c r="L317" s="45">
        <f>IF(OR($A317="",$B317="",$C317=""),"",'OddsRatio_working_3-way'!I316)</f>
        <v>4.3387624683505486</v>
      </c>
      <c r="M317" s="46">
        <f>IF(OR($A317="",$B317="",$C317=""),"",'OddsRatio_working_3-way'!J316)</f>
        <v>1.6175140615444588</v>
      </c>
      <c r="N317" s="47">
        <f t="shared" si="68"/>
        <v>15.342365433906993</v>
      </c>
      <c r="O317" s="48">
        <f t="shared" si="69"/>
        <v>23.28817283046503</v>
      </c>
      <c r="P317" s="48">
        <f t="shared" si="70"/>
        <v>61.369461735627972</v>
      </c>
      <c r="Q317" t="s">
        <v>94</v>
      </c>
      <c r="R317" t="s">
        <v>53</v>
      </c>
      <c r="S317" t="s">
        <v>528</v>
      </c>
      <c r="T317" s="50">
        <v>100</v>
      </c>
      <c r="U317" s="50">
        <f t="shared" si="71"/>
        <v>84.276729559748418</v>
      </c>
      <c r="V317" s="50">
        <f t="shared" si="72"/>
        <v>76.133651551312653</v>
      </c>
      <c r="W317" s="50">
        <f t="shared" si="73"/>
        <v>37.106918238993707</v>
      </c>
      <c r="X317" s="50">
        <f t="shared" si="74"/>
        <v>86.759430209693633</v>
      </c>
      <c r="Y317" s="50">
        <f t="shared" si="75"/>
        <v>78.616352201257854</v>
      </c>
      <c r="Z317" s="50">
        <f t="shared" si="76"/>
        <v>39.589618888938922</v>
      </c>
      <c r="AA317" s="50">
        <f t="shared" si="77"/>
        <v>-2.4827006499452153</v>
      </c>
      <c r="AB317" s="50">
        <f t="shared" si="78"/>
        <v>-2.4827006499452011</v>
      </c>
      <c r="AC317" s="50">
        <f t="shared" si="79"/>
        <v>-2.4827006499452153</v>
      </c>
      <c r="AF317">
        <v>1.7</v>
      </c>
      <c r="AG317">
        <v>2.27</v>
      </c>
      <c r="AH317" s="66"/>
      <c r="AJ317" t="s">
        <v>441</v>
      </c>
    </row>
    <row r="318" spans="1:36" ht="15" x14ac:dyDescent="0.25">
      <c r="A318">
        <v>1.34</v>
      </c>
      <c r="B318">
        <v>5.25</v>
      </c>
      <c r="C318">
        <v>10.94</v>
      </c>
      <c r="D318" s="43">
        <f t="shared" si="67"/>
        <v>2.8152525437580955E-2</v>
      </c>
      <c r="E318" s="44">
        <f>IF(OR($A318="",$B318="",$C318=""),"",A318*'MPTO_working_3-way'!$I317)</f>
        <v>1.3777243840863587</v>
      </c>
      <c r="F318" s="45">
        <f>IF(OR($A318="",$B318="",$C318=""),"",B318*'MPTO_working_3-way'!$I317)</f>
        <v>5.3978007585472998</v>
      </c>
      <c r="G318" s="46">
        <f>IF(OR($A318="",$B318="",$C318=""),"",C318*'MPTO_working_3-way'!$I317)</f>
        <v>11.247988628287136</v>
      </c>
      <c r="H318" s="44">
        <f>IF(OR($A318="",$B318="",$C318=""),"",'MPTO_working_3-way'!E317)</f>
        <v>1.3570648113916739</v>
      </c>
      <c r="I318" s="45">
        <f>IF(OR($A318="",$B318="",$C318=""),"",'MPTO_working_3-way'!F317)</f>
        <v>5.5220546205524235</v>
      </c>
      <c r="J318" s="46">
        <f>IF(OR($A318="",$B318="",$C318=""),"",'MPTO_working_3-way'!G317)</f>
        <v>12.191627548407196</v>
      </c>
      <c r="K318" s="44">
        <f>IF(OR($A318="",$B318="",$C318=""),"",'OddsRatio_working_3-way'!H317)</f>
        <v>1.3633247317438022</v>
      </c>
      <c r="L318" s="45">
        <f>IF(OR($A318="",$B318="",$C318=""),"",'OddsRatio_working_3-way'!I317)</f>
        <v>5.5415591467975274</v>
      </c>
      <c r="M318" s="46">
        <f>IF(OR($A318="",$B318="",$C318=""),"",'OddsRatio_working_3-way'!J317)</f>
        <v>11.621905392745276</v>
      </c>
      <c r="N318" s="47">
        <f t="shared" si="68"/>
        <v>72.583458023293417</v>
      </c>
      <c r="O318" s="48">
        <f t="shared" si="69"/>
        <v>18.526063571659655</v>
      </c>
      <c r="P318" s="48">
        <f t="shared" si="70"/>
        <v>8.8904784050469097</v>
      </c>
      <c r="Q318" t="s">
        <v>143</v>
      </c>
      <c r="R318" t="s">
        <v>142</v>
      </c>
      <c r="S318" t="s">
        <v>528</v>
      </c>
      <c r="T318" s="50">
        <v>100</v>
      </c>
      <c r="U318" s="50">
        <f t="shared" si="71"/>
        <v>25.373134328358205</v>
      </c>
      <c r="V318" s="50">
        <f t="shared" si="72"/>
        <v>80.952380952380949</v>
      </c>
      <c r="W318" s="50">
        <f t="shared" si="73"/>
        <v>90.85923217550274</v>
      </c>
      <c r="X318" s="50">
        <f t="shared" si="74"/>
        <v>28.188386872116304</v>
      </c>
      <c r="Y318" s="50">
        <f t="shared" si="75"/>
        <v>83.767633496139041</v>
      </c>
      <c r="Z318" s="50">
        <f t="shared" si="76"/>
        <v>93.674484719260832</v>
      </c>
      <c r="AA318" s="50">
        <f t="shared" si="77"/>
        <v>-2.8152525437580991</v>
      </c>
      <c r="AB318" s="50">
        <f t="shared" si="78"/>
        <v>-2.815252543758092</v>
      </c>
      <c r="AC318" s="50">
        <f t="shared" si="79"/>
        <v>-2.815252543758092</v>
      </c>
      <c r="AF318">
        <v>1.72</v>
      </c>
      <c r="AG318">
        <v>2.23</v>
      </c>
      <c r="AH318" s="66"/>
      <c r="AJ318" t="s">
        <v>441</v>
      </c>
    </row>
    <row r="319" spans="1:36" s="50" customFormat="1" ht="15" x14ac:dyDescent="0.25">
      <c r="A319">
        <v>2.6</v>
      </c>
      <c r="B319">
        <v>3.79</v>
      </c>
      <c r="C319">
        <v>2.68</v>
      </c>
      <c r="D319" s="43">
        <f t="shared" si="67"/>
        <v>2.1601955717656773E-2</v>
      </c>
      <c r="E319" s="44">
        <f>IF(OR($A319="",$B319="",$C319=""),"",A319*'MPTO_working_3-way'!$I318)</f>
        <v>2.6561650848659077</v>
      </c>
      <c r="F319" s="45">
        <f>IF(OR($A319="",$B319="",$C319=""),"",B319*'MPTO_working_3-way'!$I318)</f>
        <v>3.8718714121699191</v>
      </c>
      <c r="G319" s="46">
        <f>IF(OR($A319="",$B319="",$C319=""),"",C319*'MPTO_working_3-way'!$I318)</f>
        <v>2.7378932413233201</v>
      </c>
      <c r="H319" s="44">
        <f>IF(OR($A319="",$B319="",$C319=""),"",'MPTO_working_3-way'!E318)</f>
        <v>2.6496050984043409</v>
      </c>
      <c r="I319" s="45">
        <f>IF(OR($A319="",$B319="",$C319=""),"",'MPTO_working_3-way'!F318)</f>
        <v>3.8963327549779869</v>
      </c>
      <c r="J319" s="46">
        <f>IF(OR($A319="",$B319="",$C319=""),"",'MPTO_working_3-way'!G318)</f>
        <v>2.7327356413185648</v>
      </c>
      <c r="K319" s="44">
        <f>IF(OR($A319="",$B319="",$C319=""),"",'OddsRatio_working_3-way'!H318)</f>
        <v>2.6531180881762704</v>
      </c>
      <c r="L319" s="45">
        <f>IF(OR($A319="",$B319="",$C319=""),"",'OddsRatio_working_3-way'!I318)</f>
        <v>3.8826246662573705</v>
      </c>
      <c r="M319" s="46">
        <f>IF(OR($A319="",$B319="",$C319=""),"",'OddsRatio_working_3-way'!J318)</f>
        <v>2.7357739925850839</v>
      </c>
      <c r="N319" s="47">
        <f t="shared" si="68"/>
        <v>37.648262365081251</v>
      </c>
      <c r="O319" s="48">
        <f t="shared" si="69"/>
        <v>25.827303997153368</v>
      </c>
      <c r="P319" s="48">
        <f t="shared" si="70"/>
        <v>36.524433637765398</v>
      </c>
      <c r="Q319" t="s">
        <v>95</v>
      </c>
      <c r="R319" t="s">
        <v>102</v>
      </c>
      <c r="S319" t="s">
        <v>528</v>
      </c>
      <c r="T319" s="50">
        <v>100</v>
      </c>
      <c r="U319" s="50">
        <f t="shared" si="71"/>
        <v>61.538461538461533</v>
      </c>
      <c r="V319" s="50">
        <f t="shared" si="72"/>
        <v>73.614775725593674</v>
      </c>
      <c r="W319" s="50">
        <f t="shared" si="73"/>
        <v>62.686567164179095</v>
      </c>
      <c r="X319" s="50">
        <f t="shared" si="74"/>
        <v>63.698657110227217</v>
      </c>
      <c r="Y319" s="50">
        <f t="shared" si="75"/>
        <v>75.774971297359343</v>
      </c>
      <c r="Z319" s="50">
        <f t="shared" si="76"/>
        <v>64.846762735944779</v>
      </c>
      <c r="AA319" s="50">
        <f t="shared" si="77"/>
        <v>-2.1601955717656836</v>
      </c>
      <c r="AB319" s="50">
        <f t="shared" si="78"/>
        <v>-2.1601955717656693</v>
      </c>
      <c r="AC319" s="50">
        <f t="shared" si="79"/>
        <v>-2.1601955717656836</v>
      </c>
      <c r="AD319" s="51"/>
      <c r="AF319">
        <v>1.66</v>
      </c>
      <c r="AG319">
        <v>2.34</v>
      </c>
      <c r="AH319" s="66"/>
      <c r="AI319" s="51"/>
      <c r="AJ319" t="s">
        <v>441</v>
      </c>
    </row>
    <row r="320" spans="1:36" ht="15" x14ac:dyDescent="0.25">
      <c r="A320">
        <v>1.35</v>
      </c>
      <c r="B320">
        <v>5.64</v>
      </c>
      <c r="C320">
        <v>9.09</v>
      </c>
      <c r="D320" s="43">
        <f t="shared" si="67"/>
        <v>2.8056706379857799E-2</v>
      </c>
      <c r="E320" s="44">
        <f>IF(OR($A320="",$B320="",$C320=""),"",A320*'MPTO_working_3-way'!$I319)</f>
        <v>1.3878765536128082</v>
      </c>
      <c r="F320" s="45">
        <f>IF(OR($A320="",$B320="",$C320=""),"",B320*'MPTO_working_3-way'!$I319)</f>
        <v>5.7982398239823976</v>
      </c>
      <c r="G320" s="46">
        <f>IF(OR($A320="",$B320="",$C320=""),"",C320*'MPTO_working_3-way'!$I319)</f>
        <v>9.3450354609929072</v>
      </c>
      <c r="H320" s="44">
        <f>IF(OR($A320="",$B320="",$C320=""),"",'MPTO_working_3-way'!E319)</f>
        <v>1.3672623958125909</v>
      </c>
      <c r="I320" s="45">
        <f>IF(OR($A320="",$B320="",$C320=""),"",'MPTO_working_3-way'!F319)</f>
        <v>5.9540562721627763</v>
      </c>
      <c r="J320" s="46">
        <f>IF(OR($A320="",$B320="",$C320=""),"",'MPTO_working_3-way'!G319)</f>
        <v>9.9345545680033052</v>
      </c>
      <c r="K320" s="44">
        <f>IF(OR($A320="",$B320="",$C320=""),"",'OddsRatio_working_3-way'!H319)</f>
        <v>1.373411978828009</v>
      </c>
      <c r="L320" s="45">
        <f>IF(OR($A320="",$B320="",$C320=""),"",'OddsRatio_working_3-way'!I319)</f>
        <v>5.9503759478913203</v>
      </c>
      <c r="M320" s="46">
        <f>IF(OR($A320="",$B320="",$C320=""),"",'OddsRatio_working_3-way'!J319)</f>
        <v>9.6311511677674098</v>
      </c>
      <c r="N320" s="47">
        <f t="shared" si="68"/>
        <v>72.052517739915757</v>
      </c>
      <c r="O320" s="48">
        <f t="shared" si="69"/>
        <v>17.246613288809627</v>
      </c>
      <c r="P320" s="48">
        <f t="shared" si="70"/>
        <v>10.700868971274618</v>
      </c>
      <c r="Q320" t="s">
        <v>98</v>
      </c>
      <c r="R320" t="s">
        <v>100</v>
      </c>
      <c r="S320" t="s">
        <v>528</v>
      </c>
      <c r="T320" s="50">
        <v>100</v>
      </c>
      <c r="U320" s="50">
        <f t="shared" si="71"/>
        <v>25.925925925925924</v>
      </c>
      <c r="V320" s="50">
        <f t="shared" si="72"/>
        <v>82.269503546099287</v>
      </c>
      <c r="W320" s="50">
        <f t="shared" si="73"/>
        <v>88.998899889989005</v>
      </c>
      <c r="X320" s="50">
        <f t="shared" si="74"/>
        <v>28.731596563911708</v>
      </c>
      <c r="Y320" s="50">
        <f t="shared" si="75"/>
        <v>85.075174184085071</v>
      </c>
      <c r="Z320" s="50">
        <f t="shared" si="76"/>
        <v>91.804570527974789</v>
      </c>
      <c r="AA320" s="50">
        <f t="shared" si="77"/>
        <v>-2.8056706379857843</v>
      </c>
      <c r="AB320" s="50">
        <f t="shared" si="78"/>
        <v>-2.8056706379857843</v>
      </c>
      <c r="AC320" s="50">
        <f t="shared" si="79"/>
        <v>-2.8056706379857843</v>
      </c>
      <c r="AF320">
        <v>1.48</v>
      </c>
      <c r="AG320">
        <v>2.81</v>
      </c>
      <c r="AH320" s="66"/>
      <c r="AJ320" t="s">
        <v>441</v>
      </c>
    </row>
    <row r="321" spans="1:36" ht="15" x14ac:dyDescent="0.25">
      <c r="A321">
        <v>2.56</v>
      </c>
      <c r="B321">
        <v>3.49</v>
      </c>
      <c r="C321">
        <v>2.85</v>
      </c>
      <c r="D321" s="43">
        <f t="shared" si="67"/>
        <v>2.8035144271854495E-2</v>
      </c>
      <c r="E321" s="44">
        <f>IF(OR($A321="",$B321="",$C321=""),"",A321*'MPTO_working_3-way'!$I320)</f>
        <v>2.6317699693359478</v>
      </c>
      <c r="F321" s="45">
        <f>IF(OR($A321="",$B321="",$C321=""),"",B321*'MPTO_working_3-way'!$I320)</f>
        <v>3.5878426535087726</v>
      </c>
      <c r="G321" s="46">
        <f>IF(OR($A321="",$B321="",$C321=""),"",C321*'MPTO_working_3-way'!$I320)</f>
        <v>2.9299001611747855</v>
      </c>
      <c r="H321" s="44">
        <f>IF(OR($A321="",$B321="",$C321=""),"",'MPTO_working_3-way'!E320)</f>
        <v>2.6227447705870155</v>
      </c>
      <c r="I321" s="45">
        <f>IF(OR($A321="",$B321="",$C321=""),"",'MPTO_working_3-way'!F320)</f>
        <v>3.60766104314036</v>
      </c>
      <c r="J321" s="46">
        <f>IF(OR($A321="",$B321="",$C321=""),"",'MPTO_working_3-way'!G320)</f>
        <v>2.927982080037288</v>
      </c>
      <c r="K321" s="44">
        <f>IF(OR($A321="",$B321="",$C321=""),"",'OddsRatio_working_3-way'!H320)</f>
        <v>2.6270902272804393</v>
      </c>
      <c r="L321" s="45">
        <f>IF(OR($A321="",$B321="",$C321=""),"",'OddsRatio_working_3-way'!I320)</f>
        <v>3.5970863243130085</v>
      </c>
      <c r="M321" s="46">
        <f>IF(OR($A321="",$B321="",$C321=""),"",'OddsRatio_working_3-way'!J320)</f>
        <v>2.9295621285056495</v>
      </c>
      <c r="N321" s="47">
        <f t="shared" si="68"/>
        <v>37.997241842998974</v>
      </c>
      <c r="O321" s="48">
        <f t="shared" si="69"/>
        <v>27.87190232609667</v>
      </c>
      <c r="P321" s="48">
        <f t="shared" si="70"/>
        <v>34.130855830904345</v>
      </c>
      <c r="Q321" t="s">
        <v>425</v>
      </c>
      <c r="R321" t="s">
        <v>356</v>
      </c>
      <c r="S321" t="s">
        <v>528</v>
      </c>
      <c r="T321" s="50">
        <v>100</v>
      </c>
      <c r="U321" s="50">
        <f t="shared" si="71"/>
        <v>60.9375</v>
      </c>
      <c r="V321" s="50">
        <f t="shared" si="72"/>
        <v>71.346704871060169</v>
      </c>
      <c r="W321" s="50">
        <f t="shared" si="73"/>
        <v>64.912280701754383</v>
      </c>
      <c r="X321" s="50">
        <f t="shared" si="74"/>
        <v>63.741014427185441</v>
      </c>
      <c r="Y321" s="50">
        <f t="shared" si="75"/>
        <v>74.150219298245617</v>
      </c>
      <c r="Z321" s="50">
        <f t="shared" si="76"/>
        <v>67.715795128939831</v>
      </c>
      <c r="AA321" s="50">
        <f t="shared" si="77"/>
        <v>-2.8035144271854406</v>
      </c>
      <c r="AB321" s="50">
        <f t="shared" si="78"/>
        <v>-2.8035144271854477</v>
      </c>
      <c r="AC321" s="50">
        <f t="shared" si="79"/>
        <v>-2.8035144271854477</v>
      </c>
      <c r="AF321">
        <v>1.99</v>
      </c>
      <c r="AG321">
        <v>1.9</v>
      </c>
      <c r="AH321" s="66"/>
      <c r="AJ321" t="s">
        <v>448</v>
      </c>
    </row>
    <row r="322" spans="1:36" ht="15" x14ac:dyDescent="0.25">
      <c r="A322">
        <v>1.56</v>
      </c>
      <c r="B322">
        <v>4.6900000000000004</v>
      </c>
      <c r="C322">
        <v>5.6</v>
      </c>
      <c r="D322" s="43">
        <f t="shared" si="67"/>
        <v>3.2816685801760448E-2</v>
      </c>
      <c r="E322" s="44">
        <f>IF(OR($A322="",$B322="",$C322=""),"",A322*'MPTO_working_3-way'!$I321)</f>
        <v>1.6111940298507463</v>
      </c>
      <c r="F322" s="45">
        <f>IF(OR($A322="",$B322="",$C322=""),"",B322*'MPTO_working_3-way'!$I321)</f>
        <v>4.8439102564102567</v>
      </c>
      <c r="G322" s="46">
        <f>IF(OR($A322="",$B322="",$C322=""),"",C322*'MPTO_working_3-way'!$I321)</f>
        <v>5.783773440489858</v>
      </c>
      <c r="H322" s="44">
        <f>IF(OR($A322="",$B322="",$C322=""),"",'MPTO_working_3-way'!E321)</f>
        <v>1.5870830591689022</v>
      </c>
      <c r="I322" s="45">
        <f>IF(OR($A322="",$B322="",$C322=""),"",'MPTO_working_3-way'!F321)</f>
        <v>4.9436248564156848</v>
      </c>
      <c r="J322" s="46">
        <f>IF(OR($A322="",$B322="",$C322=""),"",'MPTO_working_3-way'!G321)</f>
        <v>5.9654291460564215</v>
      </c>
      <c r="K322" s="44">
        <f>IF(OR($A322="",$B322="",$C322=""),"",'OddsRatio_working_3-way'!H321)</f>
        <v>1.5950408395851636</v>
      </c>
      <c r="L322" s="45">
        <f>IF(OR($A322="",$B322="",$C322=""),"",'OddsRatio_working_3-way'!I321)</f>
        <v>4.9208941036950975</v>
      </c>
      <c r="M322" s="46">
        <f>IF(OR($A322="",$B322="",$C322=""),"",'OddsRatio_working_3-way'!J321)</f>
        <v>5.8878354680209881</v>
      </c>
      <c r="N322" s="47">
        <f t="shared" si="68"/>
        <v>62.065771190365901</v>
      </c>
      <c r="O322" s="48">
        <f t="shared" si="69"/>
        <v>20.644478263746439</v>
      </c>
      <c r="P322" s="48">
        <f t="shared" si="70"/>
        <v>17.289750545887646</v>
      </c>
      <c r="Q322" t="s">
        <v>427</v>
      </c>
      <c r="R322" t="s">
        <v>426</v>
      </c>
      <c r="S322" t="s">
        <v>528</v>
      </c>
      <c r="T322" s="50">
        <v>100</v>
      </c>
      <c r="U322" s="50">
        <f t="shared" si="71"/>
        <v>35.897435897435898</v>
      </c>
      <c r="V322" s="50">
        <f t="shared" si="72"/>
        <v>78.678038379530932</v>
      </c>
      <c r="W322" s="50">
        <f t="shared" si="73"/>
        <v>82.142857142857139</v>
      </c>
      <c r="X322" s="50">
        <f t="shared" si="74"/>
        <v>39.179104477611936</v>
      </c>
      <c r="Y322" s="50">
        <f t="shared" si="75"/>
        <v>81.959706959706963</v>
      </c>
      <c r="Z322" s="50">
        <f t="shared" si="76"/>
        <v>85.424525723033184</v>
      </c>
      <c r="AA322" s="50">
        <f t="shared" si="77"/>
        <v>-3.2816685801760386</v>
      </c>
      <c r="AB322" s="50">
        <f t="shared" si="78"/>
        <v>-3.2816685801760315</v>
      </c>
      <c r="AC322" s="50">
        <f t="shared" si="79"/>
        <v>-3.2816685801760457</v>
      </c>
      <c r="AF322">
        <v>1.47</v>
      </c>
      <c r="AG322">
        <v>2.8</v>
      </c>
      <c r="AH322" s="66"/>
      <c r="AJ322" t="s">
        <v>448</v>
      </c>
    </row>
    <row r="323" spans="1:36" ht="15" x14ac:dyDescent="0.25">
      <c r="A323">
        <v>4.1100000000000003</v>
      </c>
      <c r="B323">
        <v>3.86</v>
      </c>
      <c r="C323">
        <v>1.89</v>
      </c>
      <c r="D323" s="43">
        <f t="shared" si="67"/>
        <v>3.147688904657242E-2</v>
      </c>
      <c r="E323" s="44">
        <f>IF(OR($A323="",$B323="",$C323=""),"",A323*'MPTO_working_3-way'!$I322)</f>
        <v>4.2393700139814126</v>
      </c>
      <c r="F323" s="45">
        <f>IF(OR($A323="",$B323="",$C323=""),"",B323*'MPTO_working_3-way'!$I322)</f>
        <v>3.9815007917197693</v>
      </c>
      <c r="G323" s="46">
        <f>IF(OR($A323="",$B323="",$C323=""),"",C323*'MPTO_working_3-way'!$I322)</f>
        <v>1.9494913202980217</v>
      </c>
      <c r="H323" s="44">
        <f>IF(OR($A323="",$B323="",$C323=""),"",'MPTO_working_3-way'!E322)</f>
        <v>4.2952244141715603</v>
      </c>
      <c r="I323" s="45">
        <f>IF(OR($A323="",$B323="",$C323=""),"",'MPTO_working_3-way'!F322)</f>
        <v>4.0229297151408669</v>
      </c>
      <c r="J323" s="46">
        <f>IF(OR($A323="",$B323="",$C323=""),"",'MPTO_working_3-way'!G322)</f>
        <v>1.9282378042749586</v>
      </c>
      <c r="K323" s="44">
        <f>IF(OR($A323="",$B323="",$C323=""),"",'OddsRatio_working_3-way'!H322)</f>
        <v>4.2717633107225996</v>
      </c>
      <c r="L323" s="45">
        <f>IF(OR($A323="",$B323="",$C323=""),"",'OddsRatio_working_3-way'!I322)</f>
        <v>4.0087598291532585</v>
      </c>
      <c r="M323" s="46">
        <f>IF(OR($A323="",$B323="",$C323=""),"",'OddsRatio_working_3-way'!J322)</f>
        <v>1.9362923943868533</v>
      </c>
      <c r="N323" s="47">
        <f t="shared" si="68"/>
        <v>23.588410464338029</v>
      </c>
      <c r="O323" s="48">
        <f t="shared" si="69"/>
        <v>25.116157256069766</v>
      </c>
      <c r="P323" s="48">
        <f t="shared" si="70"/>
        <v>51.295432279592227</v>
      </c>
      <c r="Q323" t="s">
        <v>428</v>
      </c>
      <c r="R323" t="s">
        <v>360</v>
      </c>
      <c r="S323" t="s">
        <v>528</v>
      </c>
      <c r="T323" s="50">
        <v>100</v>
      </c>
      <c r="U323" s="50">
        <f t="shared" si="71"/>
        <v>75.669099756691011</v>
      </c>
      <c r="V323" s="50">
        <f t="shared" si="72"/>
        <v>74.093264248704671</v>
      </c>
      <c r="W323" s="50">
        <f t="shared" si="73"/>
        <v>47.089947089947096</v>
      </c>
      <c r="X323" s="50">
        <f t="shared" si="74"/>
        <v>78.816788661348255</v>
      </c>
      <c r="Y323" s="50">
        <f t="shared" si="75"/>
        <v>77.240953153361929</v>
      </c>
      <c r="Z323" s="50">
        <f t="shared" si="76"/>
        <v>50.237635994604332</v>
      </c>
      <c r="AA323" s="50">
        <f t="shared" si="77"/>
        <v>-3.1476889046572438</v>
      </c>
      <c r="AB323" s="50">
        <f t="shared" si="78"/>
        <v>-3.147688904657258</v>
      </c>
      <c r="AC323" s="50">
        <f t="shared" si="79"/>
        <v>-3.1476889046572367</v>
      </c>
      <c r="AF323">
        <v>1.77</v>
      </c>
      <c r="AG323">
        <v>2.13</v>
      </c>
      <c r="AH323" s="66"/>
      <c r="AJ323" t="s">
        <v>448</v>
      </c>
    </row>
    <row r="324" spans="1:36" ht="15" x14ac:dyDescent="0.25">
      <c r="A324">
        <v>2.0499999999999998</v>
      </c>
      <c r="B324">
        <v>3.9</v>
      </c>
      <c r="C324">
        <v>3.52</v>
      </c>
      <c r="D324" s="43">
        <f t="shared" si="67"/>
        <v>2.8306043549946036E-2</v>
      </c>
      <c r="E324" s="44">
        <f>IF(OR($A324="",$B324="",$C324=""),"",A324*'MPTO_working_3-way'!$I323)</f>
        <v>2.1080273892773893</v>
      </c>
      <c r="F324" s="45">
        <f>IF(OR($A324="",$B324="",$C324=""),"",B324*'MPTO_working_3-way'!$I323)</f>
        <v>4.0103935698447897</v>
      </c>
      <c r="G324" s="46">
        <f>IF(OR($A324="",$B324="",$C324=""),"",C324*'MPTO_working_3-way'!$I323)</f>
        <v>3.61963727329581</v>
      </c>
      <c r="H324" s="44">
        <f>IF(OR($A324="",$B324="",$C324=""),"",'MPTO_working_3-way'!E323)</f>
        <v>2.0904341453027429</v>
      </c>
      <c r="I324" s="45">
        <f>IF(OR($A324="",$B324="",$C324=""),"",'MPTO_working_3-way'!F323)</f>
        <v>4.0489943121325185</v>
      </c>
      <c r="J324" s="46">
        <f>IF(OR($A324="",$B324="",$C324=""),"",'MPTO_working_3-way'!G323)</f>
        <v>3.6409239102309776</v>
      </c>
      <c r="K324" s="44">
        <f>IF(OR($A324="",$B324="",$C324=""),"",'OddsRatio_working_3-way'!H323)</f>
        <v>2.0975044731202703</v>
      </c>
      <c r="L324" s="45">
        <f>IF(OR($A324="",$B324="",$C324=""),"",'OddsRatio_working_3-way'!I323)</f>
        <v>4.0312028305226528</v>
      </c>
      <c r="M324" s="46">
        <f>IF(OR($A324="",$B324="",$C324=""),"",'OddsRatio_working_3-way'!J323)</f>
        <v>3.6340107354886508</v>
      </c>
      <c r="N324" s="47">
        <f t="shared" si="68"/>
        <v>47.437713811811051</v>
      </c>
      <c r="O324" s="48">
        <f t="shared" si="69"/>
        <v>24.935208542105809</v>
      </c>
      <c r="P324" s="48">
        <f t="shared" si="70"/>
        <v>27.627077646083144</v>
      </c>
      <c r="Q324" t="s">
        <v>422</v>
      </c>
      <c r="R324" t="s">
        <v>362</v>
      </c>
      <c r="S324" t="s">
        <v>528</v>
      </c>
      <c r="T324" s="50">
        <v>100</v>
      </c>
      <c r="U324" s="50">
        <f t="shared" si="71"/>
        <v>51.219512195121943</v>
      </c>
      <c r="V324" s="50">
        <f t="shared" si="72"/>
        <v>74.358974358974365</v>
      </c>
      <c r="W324" s="50">
        <f t="shared" si="73"/>
        <v>71.590909090909093</v>
      </c>
      <c r="X324" s="50">
        <f t="shared" si="74"/>
        <v>54.050116550116556</v>
      </c>
      <c r="Y324" s="50">
        <f t="shared" si="75"/>
        <v>77.18957871396897</v>
      </c>
      <c r="Z324" s="50">
        <f t="shared" si="76"/>
        <v>74.421513445903699</v>
      </c>
      <c r="AA324" s="50">
        <f t="shared" si="77"/>
        <v>-2.8306043549946125</v>
      </c>
      <c r="AB324" s="50">
        <f t="shared" si="78"/>
        <v>-2.8306043549946054</v>
      </c>
      <c r="AC324" s="50">
        <f t="shared" si="79"/>
        <v>-2.8306043549946054</v>
      </c>
      <c r="AF324">
        <v>1.72</v>
      </c>
      <c r="AG324">
        <v>2.21</v>
      </c>
      <c r="AH324" s="66"/>
      <c r="AJ324" t="s">
        <v>448</v>
      </c>
    </row>
    <row r="325" spans="1:36" ht="15" x14ac:dyDescent="0.25">
      <c r="A325">
        <v>3.75</v>
      </c>
      <c r="B325">
        <v>3.92</v>
      </c>
      <c r="C325">
        <v>1.97</v>
      </c>
      <c r="D325" s="43">
        <f t="shared" si="67"/>
        <v>2.9382920680962599E-2</v>
      </c>
      <c r="E325" s="44">
        <f>IF(OR($A325="",$B325="",$C325=""),"",A325*'MPTO_working_3-way'!$I324)</f>
        <v>3.8601859525536097</v>
      </c>
      <c r="F325" s="45">
        <f>IF(OR($A325="",$B325="",$C325=""),"",B325*'MPTO_working_3-way'!$I324)</f>
        <v>4.0351810490693731</v>
      </c>
      <c r="G325" s="46">
        <f>IF(OR($A325="",$B325="",$C325=""),"",C325*'MPTO_working_3-way'!$I324)</f>
        <v>2.0278843537414963</v>
      </c>
      <c r="H325" s="44">
        <f>IF(OR($A325="",$B325="",$C325=""),"",'MPTO_working_3-way'!E324)</f>
        <v>3.8929840520157906</v>
      </c>
      <c r="I325" s="45">
        <f>IF(OR($A325="",$B325="",$C325=""),"",'MPTO_working_3-way'!F324)</f>
        <v>4.0765123219279626</v>
      </c>
      <c r="J325" s="46">
        <f>IF(OR($A325="",$B325="",$C325=""),"",'MPTO_working_3-way'!G324)</f>
        <v>2.00875856376202</v>
      </c>
      <c r="K325" s="44">
        <f>IF(OR($A325="",$B325="",$C325=""),"",'OddsRatio_working_3-way'!H324)</f>
        <v>3.8810296103064252</v>
      </c>
      <c r="L325" s="45">
        <f>IF(OR($A325="",$B325="",$C325=""),"",'OddsRatio_working_3-way'!I324)</f>
        <v>4.0591296225799125</v>
      </c>
      <c r="M325" s="46">
        <f>IF(OR($A325="",$B325="",$C325=""),"",'OddsRatio_working_3-way'!J324)</f>
        <v>2.0162177170899027</v>
      </c>
      <c r="N325" s="47">
        <f t="shared" si="68"/>
        <v>25.905487774195823</v>
      </c>
      <c r="O325" s="48">
        <f t="shared" si="69"/>
        <v>24.78203549827407</v>
      </c>
      <c r="P325" s="48">
        <f t="shared" si="70"/>
        <v>49.312476727530125</v>
      </c>
      <c r="Q325" t="s">
        <v>420</v>
      </c>
      <c r="R325" t="s">
        <v>358</v>
      </c>
      <c r="S325" t="s">
        <v>528</v>
      </c>
      <c r="T325" s="50">
        <v>100</v>
      </c>
      <c r="U325" s="50">
        <f t="shared" si="71"/>
        <v>73.333333333333329</v>
      </c>
      <c r="V325" s="50">
        <f t="shared" si="72"/>
        <v>74.489795918367349</v>
      </c>
      <c r="W325" s="50">
        <f t="shared" si="73"/>
        <v>49.238578680203041</v>
      </c>
      <c r="X325" s="50">
        <f t="shared" si="74"/>
        <v>76.271625401429603</v>
      </c>
      <c r="Y325" s="50">
        <f t="shared" si="75"/>
        <v>77.428087986463609</v>
      </c>
      <c r="Z325" s="50">
        <f t="shared" si="76"/>
        <v>52.176870748299322</v>
      </c>
      <c r="AA325" s="50">
        <f t="shared" si="77"/>
        <v>-2.9382920680962741</v>
      </c>
      <c r="AB325" s="50">
        <f t="shared" si="78"/>
        <v>-2.9382920680962599</v>
      </c>
      <c r="AC325" s="50">
        <f t="shared" si="79"/>
        <v>-2.9382920680962812</v>
      </c>
      <c r="AF325">
        <v>1.68</v>
      </c>
      <c r="AG325">
        <v>2.27</v>
      </c>
      <c r="AH325" s="66"/>
      <c r="AJ325" t="s">
        <v>448</v>
      </c>
    </row>
    <row r="326" spans="1:36" ht="15" x14ac:dyDescent="0.25">
      <c r="A326">
        <v>2.1800000000000002</v>
      </c>
      <c r="B326">
        <v>3.62</v>
      </c>
      <c r="C326">
        <v>3.35</v>
      </c>
      <c r="D326" s="43">
        <f t="shared" si="67"/>
        <v>3.3466152939494176E-2</v>
      </c>
      <c r="E326" s="44">
        <f>IF(OR($A326="",$B326="",$C326=""),"",A326*'MPTO_working_3-way'!$I325)</f>
        <v>2.2529562134080976</v>
      </c>
      <c r="F326" s="45">
        <f>IF(OR($A326="",$B326="",$C326=""),"",B326*'MPTO_working_3-way'!$I325)</f>
        <v>3.7411474736409689</v>
      </c>
      <c r="G326" s="46">
        <f>IF(OR($A326="",$B326="",$C326=""),"",C326*'MPTO_working_3-way'!$I325)</f>
        <v>3.4621116123473055</v>
      </c>
      <c r="H326" s="44">
        <f>IF(OR($A326="",$B326="",$C326=""),"",'MPTO_working_3-way'!E325)</f>
        <v>2.2343362371134314</v>
      </c>
      <c r="I326" s="45">
        <f>IF(OR($A326="",$B326="",$C326=""),"",'MPTO_working_3-way'!F325)</f>
        <v>3.7723363390673432</v>
      </c>
      <c r="J326" s="46">
        <f>IF(OR($A326="",$B326="",$C326=""),"",'MPTO_working_3-way'!G325)</f>
        <v>3.4800513908256487</v>
      </c>
      <c r="K326" s="44">
        <f>IF(OR($A326="",$B326="",$C326=""),"",'OddsRatio_working_3-way'!H325)</f>
        <v>2.2420949410957411</v>
      </c>
      <c r="L326" s="45">
        <f>IF(OR($A326="",$B326="",$C326=""),"",'OddsRatio_working_3-way'!I325)</f>
        <v>3.7578718183651194</v>
      </c>
      <c r="M326" s="46">
        <f>IF(OR($A326="",$B326="",$C326=""),"",'OddsRatio_working_3-way'!J325)</f>
        <v>3.4736636538771122</v>
      </c>
      <c r="N326" s="47">
        <f t="shared" si="68"/>
        <v>44.386126727570861</v>
      </c>
      <c r="O326" s="48">
        <f t="shared" si="69"/>
        <v>26.729766924338254</v>
      </c>
      <c r="P326" s="48">
        <f t="shared" si="70"/>
        <v>28.884106348090892</v>
      </c>
      <c r="Q326" t="s">
        <v>106</v>
      </c>
      <c r="R326" t="s">
        <v>107</v>
      </c>
      <c r="S326" t="s">
        <v>528</v>
      </c>
      <c r="T326" s="50">
        <v>100</v>
      </c>
      <c r="U326" s="50">
        <f t="shared" si="71"/>
        <v>54.128440366972484</v>
      </c>
      <c r="V326" s="50">
        <f t="shared" si="72"/>
        <v>72.375690607734811</v>
      </c>
      <c r="W326" s="50">
        <f t="shared" si="73"/>
        <v>70.149253731343279</v>
      </c>
      <c r="X326" s="50">
        <f t="shared" si="74"/>
        <v>57.475055660921903</v>
      </c>
      <c r="Y326" s="50">
        <f t="shared" si="75"/>
        <v>75.722305901684223</v>
      </c>
      <c r="Z326" s="50">
        <f t="shared" si="76"/>
        <v>73.49586902529272</v>
      </c>
      <c r="AA326" s="50">
        <f t="shared" si="77"/>
        <v>-3.3466152939494194</v>
      </c>
      <c r="AB326" s="50">
        <f t="shared" si="78"/>
        <v>-3.3466152939494123</v>
      </c>
      <c r="AC326" s="50">
        <f t="shared" si="79"/>
        <v>-3.3466152939494407</v>
      </c>
      <c r="AF326">
        <v>2.4500000000000002</v>
      </c>
      <c r="AG326">
        <v>1.59</v>
      </c>
      <c r="AH326" s="66"/>
      <c r="AJ326" t="s">
        <v>435</v>
      </c>
    </row>
    <row r="327" spans="1:36" ht="15" x14ac:dyDescent="0.25">
      <c r="A327">
        <v>2.16</v>
      </c>
      <c r="B327">
        <v>3.38</v>
      </c>
      <c r="C327">
        <v>3.64</v>
      </c>
      <c r="D327" s="43">
        <f t="shared" ref="D327:D356" si="80">IF(OR($A327="",$B327="",$C327=""),"",(1/A327)+(1/B327)+(1/C327)-1)</f>
        <v>3.3546225853918088E-2</v>
      </c>
      <c r="E327" s="44">
        <f>IF(OR($A327="",$B327="",$C327=""),"",A327*'MPTO_working_3-way'!$I326)</f>
        <v>2.2324598478444631</v>
      </c>
      <c r="F327" s="45">
        <f>IF(OR($A327="",$B327="",$C327=""),"",B327*'MPTO_working_3-way'!$I326)</f>
        <v>3.4933862433862428</v>
      </c>
      <c r="G327" s="46">
        <f>IF(OR($A327="",$B327="",$C327=""),"",C327*'MPTO_working_3-way'!$I326)</f>
        <v>3.7621082621082618</v>
      </c>
      <c r="H327" s="44">
        <f>IF(OR($A327="",$B327="",$C327=""),"",'MPTO_working_3-way'!E326)</f>
        <v>2.2134623824813469</v>
      </c>
      <c r="I327" s="45">
        <f>IF(OR($A327="",$B327="",$C327=""),"",'MPTO_working_3-way'!F326)</f>
        <v>3.5127664644316949</v>
      </c>
      <c r="J327" s="46">
        <f>IF(OR($A327="",$B327="",$C327=""),"",'MPTO_working_3-way'!G326)</f>
        <v>3.7944443344486896</v>
      </c>
      <c r="K327" s="44">
        <f>IF(OR($A327="",$B327="",$C327=""),"",'OddsRatio_working_3-way'!H326)</f>
        <v>2.2213290221901865</v>
      </c>
      <c r="L327" s="45">
        <f>IF(OR($A327="",$B327="",$C327=""),"",'OddsRatio_working_3-way'!I326)</f>
        <v>3.5058302351833133</v>
      </c>
      <c r="M327" s="46">
        <f>IF(OR($A327="",$B327="",$C327=""),"",'OddsRatio_working_3-way'!J326)</f>
        <v>3.7795763953293897</v>
      </c>
      <c r="N327" s="47">
        <f t="shared" si="68"/>
        <v>44.793638773191972</v>
      </c>
      <c r="O327" s="48">
        <f t="shared" si="69"/>
        <v>28.625520636122687</v>
      </c>
      <c r="P327" s="48">
        <f t="shared" si="70"/>
        <v>26.580840590685352</v>
      </c>
      <c r="Q327" t="s">
        <v>144</v>
      </c>
      <c r="R327" t="s">
        <v>174</v>
      </c>
      <c r="S327" t="s">
        <v>528</v>
      </c>
      <c r="T327" s="50">
        <v>100</v>
      </c>
      <c r="U327" s="50">
        <f t="shared" si="71"/>
        <v>53.703703703703695</v>
      </c>
      <c r="V327" s="50">
        <f t="shared" si="72"/>
        <v>70.414201183431956</v>
      </c>
      <c r="W327" s="50">
        <f t="shared" si="73"/>
        <v>72.527472527472526</v>
      </c>
      <c r="X327" s="50">
        <f t="shared" si="74"/>
        <v>57.058326289095518</v>
      </c>
      <c r="Y327" s="50">
        <f t="shared" si="75"/>
        <v>73.768823768823765</v>
      </c>
      <c r="Z327" s="50">
        <f t="shared" si="76"/>
        <v>75.882095112864349</v>
      </c>
      <c r="AA327" s="50">
        <f t="shared" si="77"/>
        <v>-3.354622585391823</v>
      </c>
      <c r="AB327" s="50">
        <f t="shared" si="78"/>
        <v>-3.3546225853918088</v>
      </c>
      <c r="AC327" s="50">
        <f t="shared" si="79"/>
        <v>-3.354622585391823</v>
      </c>
      <c r="AF327">
        <v>2.4</v>
      </c>
      <c r="AG327">
        <v>1.61</v>
      </c>
      <c r="AH327" s="66"/>
      <c r="AJ327" t="s">
        <v>435</v>
      </c>
    </row>
    <row r="328" spans="1:36" ht="15" x14ac:dyDescent="0.25">
      <c r="A328">
        <v>2.66</v>
      </c>
      <c r="B328">
        <v>3.16</v>
      </c>
      <c r="C328">
        <v>2.94</v>
      </c>
      <c r="D328" s="43">
        <f t="shared" si="80"/>
        <v>3.2531600248360437E-2</v>
      </c>
      <c r="E328" s="44">
        <f>IF(OR($A328="",$B328="",$C328=""),"",A328*'MPTO_working_3-way'!$I327)</f>
        <v>2.7465340566606389</v>
      </c>
      <c r="F328" s="45">
        <f>IF(OR($A328="",$B328="",$C328=""),"",B328*'MPTO_working_3-way'!$I327)</f>
        <v>3.2627998567848193</v>
      </c>
      <c r="G328" s="46">
        <f>IF(OR($A328="",$B328="",$C328=""),"",C328*'MPTO_working_3-way'!$I327)</f>
        <v>3.0356429047301798</v>
      </c>
      <c r="H328" s="44">
        <f>IF(OR($A328="",$B328="",$C328=""),"",'MPTO_working_3-way'!E327)</f>
        <v>2.7390057598728856</v>
      </c>
      <c r="I328" s="45">
        <f>IF(OR($A328="",$B328="",$C328=""),"",'MPTO_working_3-way'!F327)</f>
        <v>3.2721246484129769</v>
      </c>
      <c r="J328" s="46">
        <f>IF(OR($A328="",$B328="",$C328=""),"",'MPTO_working_3-way'!G327)</f>
        <v>3.0368166553502287</v>
      </c>
      <c r="K328" s="44">
        <f>IF(OR($A328="",$B328="",$C328=""),"",'OddsRatio_working_3-way'!H327)</f>
        <v>2.7425654334278167</v>
      </c>
      <c r="L328" s="45">
        <f>IF(OR($A328="",$B328="",$C328=""),"",'OddsRatio_working_3-way'!I327)</f>
        <v>3.267434539881978</v>
      </c>
      <c r="M328" s="46">
        <f>IF(OR($A328="",$B328="",$C328=""),"",'OddsRatio_working_3-way'!J327)</f>
        <v>3.0364921330421466</v>
      </c>
      <c r="N328" s="47">
        <f t="shared" si="68"/>
        <v>36.409524854603312</v>
      </c>
      <c r="O328" s="48">
        <f t="shared" si="69"/>
        <v>30.648524086469877</v>
      </c>
      <c r="P328" s="48">
        <f t="shared" si="70"/>
        <v>32.941951058926811</v>
      </c>
      <c r="Q328" t="s">
        <v>175</v>
      </c>
      <c r="R328" t="s">
        <v>172</v>
      </c>
      <c r="S328" t="s">
        <v>528</v>
      </c>
      <c r="T328" s="50">
        <v>100</v>
      </c>
      <c r="U328" s="50">
        <f t="shared" si="71"/>
        <v>62.406015037593981</v>
      </c>
      <c r="V328" s="50">
        <f t="shared" si="72"/>
        <v>68.35443037974683</v>
      </c>
      <c r="W328" s="50">
        <f t="shared" si="73"/>
        <v>65.986394557823132</v>
      </c>
      <c r="X328" s="50">
        <f t="shared" si="74"/>
        <v>65.659175062430037</v>
      </c>
      <c r="Y328" s="50">
        <f t="shared" si="75"/>
        <v>71.607590404582893</v>
      </c>
      <c r="Z328" s="50">
        <f t="shared" si="76"/>
        <v>69.239554582659181</v>
      </c>
      <c r="AA328" s="50">
        <f t="shared" si="77"/>
        <v>-3.2531600248360562</v>
      </c>
      <c r="AB328" s="50">
        <f t="shared" si="78"/>
        <v>-3.2531600248360633</v>
      </c>
      <c r="AC328" s="50">
        <f t="shared" si="79"/>
        <v>-3.253160024836049</v>
      </c>
      <c r="AF328">
        <v>2.19</v>
      </c>
      <c r="AG328">
        <v>1.71</v>
      </c>
      <c r="AH328" s="66"/>
      <c r="AJ328" t="s">
        <v>435</v>
      </c>
    </row>
    <row r="329" spans="1:36" ht="15" x14ac:dyDescent="0.25">
      <c r="A329">
        <v>3</v>
      </c>
      <c r="B329">
        <v>2.96</v>
      </c>
      <c r="C329">
        <v>2.85</v>
      </c>
      <c r="D329" s="43">
        <f t="shared" si="80"/>
        <v>2.204836415362732E-2</v>
      </c>
      <c r="E329" s="44">
        <f>IF(OR($A329="",$B329="",$C329=""),"",A329*'MPTO_working_3-way'!$I328)</f>
        <v>3.0661450924608822</v>
      </c>
      <c r="F329" s="45">
        <f>IF(OR($A329="",$B329="",$C329=""),"",B329*'MPTO_working_3-way'!$I328)</f>
        <v>3.0252631578947367</v>
      </c>
      <c r="G329" s="46">
        <f>IF(OR($A329="",$B329="",$C329=""),"",C329*'MPTO_working_3-way'!$I328)</f>
        <v>2.9128378378378379</v>
      </c>
      <c r="H329" s="44">
        <f>IF(OR($A329="",$B329="",$C329=""),"",'MPTO_working_3-way'!E328)</f>
        <v>3.0676363636363639</v>
      </c>
      <c r="I329" s="45">
        <f>IF(OR($A329="",$B329="",$C329=""),"",'MPTO_working_3-way'!F328)</f>
        <v>3.0258249641319939</v>
      </c>
      <c r="J329" s="46">
        <f>IF(OR($A329="",$B329="",$C329=""),"",'MPTO_working_3-way'!G328)</f>
        <v>2.9109730848861286</v>
      </c>
      <c r="K329" s="44">
        <f>IF(OR($A329="",$B329="",$C329=""),"",'OddsRatio_working_3-way'!H328)</f>
        <v>3.0668990857828038</v>
      </c>
      <c r="L329" s="45">
        <f>IF(OR($A329="",$B329="",$C329=""),"",'OddsRatio_working_3-way'!I328)</f>
        <v>3.025561104067148</v>
      </c>
      <c r="M329" s="46">
        <f>IF(OR($A329="",$B329="",$C329=""),"",'OddsRatio_working_3-way'!J328)</f>
        <v>2.9118816543490942</v>
      </c>
      <c r="N329" s="47">
        <f t="shared" si="68"/>
        <v>32.61424263511946</v>
      </c>
      <c r="O329" s="48">
        <f t="shared" si="69"/>
        <v>33.054975643702164</v>
      </c>
      <c r="P329" s="48">
        <f t="shared" si="70"/>
        <v>34.330781721178383</v>
      </c>
      <c r="Q329" t="s">
        <v>120</v>
      </c>
      <c r="R329" t="s">
        <v>112</v>
      </c>
      <c r="S329" t="s">
        <v>528</v>
      </c>
      <c r="T329" s="50">
        <v>100</v>
      </c>
      <c r="U329" s="50">
        <f t="shared" si="71"/>
        <v>66.666666666666657</v>
      </c>
      <c r="V329" s="50">
        <f t="shared" si="72"/>
        <v>66.21621621621621</v>
      </c>
      <c r="W329" s="50">
        <f t="shared" si="73"/>
        <v>64.912280701754383</v>
      </c>
      <c r="X329" s="50">
        <f t="shared" si="74"/>
        <v>68.871503082029392</v>
      </c>
      <c r="Y329" s="50">
        <f t="shared" si="75"/>
        <v>68.421052631578931</v>
      </c>
      <c r="Z329" s="50">
        <f t="shared" si="76"/>
        <v>67.117117117117118</v>
      </c>
      <c r="AA329" s="50">
        <f t="shared" si="77"/>
        <v>-2.2048364153627347</v>
      </c>
      <c r="AB329" s="50">
        <f t="shared" si="78"/>
        <v>-2.2048364153627205</v>
      </c>
      <c r="AC329" s="50">
        <f t="shared" si="79"/>
        <v>-2.2048364153627347</v>
      </c>
      <c r="AF329">
        <v>2.95</v>
      </c>
      <c r="AG329">
        <v>1.44</v>
      </c>
      <c r="AH329" s="66"/>
      <c r="AJ329" t="s">
        <v>436</v>
      </c>
    </row>
    <row r="330" spans="1:36" ht="15" x14ac:dyDescent="0.25">
      <c r="A330">
        <v>4.78</v>
      </c>
      <c r="B330">
        <v>4.6100000000000003</v>
      </c>
      <c r="C330">
        <v>1.67</v>
      </c>
      <c r="D330" s="43">
        <f t="shared" si="80"/>
        <v>2.4927155826395264E-2</v>
      </c>
      <c r="E330" s="44">
        <f>IF(OR($A330="",$B330="",$C330=""),"",A330*'MPTO_working_3-way'!$I329)</f>
        <v>4.8991518048501694</v>
      </c>
      <c r="F330" s="45">
        <f>IF(OR($A330="",$B330="",$C330=""),"",B330*'MPTO_working_3-way'!$I329)</f>
        <v>4.7249141883596826</v>
      </c>
      <c r="G330" s="46">
        <f>IF(OR($A330="",$B330="",$C330=""),"",C330*'MPTO_working_3-way'!$I329)</f>
        <v>1.71162835023008</v>
      </c>
      <c r="H330" s="44">
        <f>IF(OR($A330="",$B330="",$C330=""),"",'MPTO_working_3-way'!E329)</f>
        <v>4.9777006730665958</v>
      </c>
      <c r="I330" s="45">
        <f>IF(OR($A330="",$B330="",$C330=""),"",'MPTO_working_3-way'!F329)</f>
        <v>4.7936182501750073</v>
      </c>
      <c r="J330" s="46">
        <f>IF(OR($A330="",$B330="",$C330=""),"",'MPTO_working_3-way'!G329)</f>
        <v>1.6934991924999148</v>
      </c>
      <c r="K330" s="44">
        <f>IF(OR($A330="",$B330="",$C330=""),"",'OddsRatio_working_3-way'!H329)</f>
        <v>4.948264519041726</v>
      </c>
      <c r="L330" s="45">
        <f>IF(OR($A330="",$B330="",$C330=""),"",'OddsRatio_working_3-way'!I329)</f>
        <v>4.7706970671271511</v>
      </c>
      <c r="M330" s="46">
        <f>IF(OR($A330="",$B330="",$C330=""),"",'OddsRatio_working_3-way'!J329)</f>
        <v>1.6998246634280305</v>
      </c>
      <c r="N330" s="47">
        <f t="shared" si="68"/>
        <v>20.411696551431579</v>
      </c>
      <c r="O330" s="48">
        <f t="shared" si="69"/>
        <v>21.164405534890012</v>
      </c>
      <c r="P330" s="48">
        <f t="shared" si="70"/>
        <v>58.423897913678417</v>
      </c>
      <c r="Q330" t="s">
        <v>113</v>
      </c>
      <c r="R330" t="s">
        <v>114</v>
      </c>
      <c r="S330" t="s">
        <v>528</v>
      </c>
      <c r="T330" s="50">
        <v>100</v>
      </c>
      <c r="U330" s="50">
        <f t="shared" si="71"/>
        <v>79.079497907949786</v>
      </c>
      <c r="V330" s="50">
        <f t="shared" si="72"/>
        <v>78.308026030368765</v>
      </c>
      <c r="W330" s="50">
        <f t="shared" si="73"/>
        <v>40.119760479041922</v>
      </c>
      <c r="X330" s="50">
        <f t="shared" si="74"/>
        <v>81.57221349058932</v>
      </c>
      <c r="Y330" s="50">
        <f t="shared" si="75"/>
        <v>80.800741613008299</v>
      </c>
      <c r="Z330" s="50">
        <f t="shared" si="76"/>
        <v>42.612476061681441</v>
      </c>
      <c r="AA330" s="50">
        <f t="shared" si="77"/>
        <v>-2.4927155826395335</v>
      </c>
      <c r="AB330" s="50">
        <f t="shared" si="78"/>
        <v>-2.4927155826395335</v>
      </c>
      <c r="AC330" s="50">
        <f t="shared" si="79"/>
        <v>-2.4927155826395193</v>
      </c>
      <c r="AF330">
        <v>1.55</v>
      </c>
      <c r="AG330">
        <v>2.62</v>
      </c>
      <c r="AH330" s="66"/>
      <c r="AJ330" t="s">
        <v>436</v>
      </c>
    </row>
    <row r="331" spans="1:36" ht="15" x14ac:dyDescent="0.25">
      <c r="A331">
        <v>2.25</v>
      </c>
      <c r="B331">
        <v>3.56</v>
      </c>
      <c r="C331">
        <v>3.36</v>
      </c>
      <c r="D331" s="43">
        <f t="shared" si="80"/>
        <v>2.2962368467986494E-2</v>
      </c>
      <c r="E331" s="44">
        <f>IF(OR($A331="",$B331="",$C331=""),"",A331*'MPTO_working_3-way'!$I330)</f>
        <v>2.3016653290529696</v>
      </c>
      <c r="F331" s="45">
        <f>IF(OR($A331="",$B331="",$C331=""),"",B331*'MPTO_working_3-way'!$I330)</f>
        <v>3.641746031746032</v>
      </c>
      <c r="G331" s="46">
        <f>IF(OR($A331="",$B331="",$C331=""),"",C331*'MPTO_working_3-way'!$I330)</f>
        <v>3.4371535580524344</v>
      </c>
      <c r="H331" s="44">
        <f>IF(OR($A331="",$B331="",$C331=""),"",'MPTO_working_3-way'!E330)</f>
        <v>2.2894280172853789</v>
      </c>
      <c r="I331" s="45">
        <f>IF(OR($A331="",$B331="",$C331=""),"",'MPTO_working_3-way'!F330)</f>
        <v>3.6597225999456078</v>
      </c>
      <c r="J331" s="46">
        <f>IF(OR($A331="",$B331="",$C331=""),"",'MPTO_working_3-way'!G330)</f>
        <v>3.4486929779600204</v>
      </c>
      <c r="K331" s="44">
        <f>IF(OR($A331="",$B331="",$C331=""),"",'OddsRatio_working_3-way'!H330)</f>
        <v>2.2946409478774847</v>
      </c>
      <c r="L331" s="45">
        <f>IF(OR($A331="",$B331="",$C331=""),"",'OddsRatio_working_3-way'!I330)</f>
        <v>3.6514246612530887</v>
      </c>
      <c r="M331" s="46">
        <f>IF(OR($A331="",$B331="",$C331=""),"",'OddsRatio_working_3-way'!J330)</f>
        <v>3.4442821095926912</v>
      </c>
      <c r="N331" s="47">
        <f t="shared" si="68"/>
        <v>43.446802946432463</v>
      </c>
      <c r="O331" s="48">
        <f t="shared" si="69"/>
        <v>27.459355794795798</v>
      </c>
      <c r="P331" s="48">
        <f t="shared" si="70"/>
        <v>29.093841258771739</v>
      </c>
      <c r="Q331" t="s">
        <v>56</v>
      </c>
      <c r="R331" t="s">
        <v>111</v>
      </c>
      <c r="S331" t="s">
        <v>528</v>
      </c>
      <c r="T331" s="50">
        <v>100</v>
      </c>
      <c r="U331" s="50">
        <f t="shared" si="71"/>
        <v>55.55555555555555</v>
      </c>
      <c r="V331" s="50">
        <f t="shared" si="72"/>
        <v>71.910112359550567</v>
      </c>
      <c r="W331" s="50">
        <f t="shared" si="73"/>
        <v>70.238095238095241</v>
      </c>
      <c r="X331" s="50">
        <f t="shared" si="74"/>
        <v>57.851792402354207</v>
      </c>
      <c r="Y331" s="50">
        <f t="shared" si="75"/>
        <v>74.206349206349216</v>
      </c>
      <c r="Z331" s="50">
        <f t="shared" si="76"/>
        <v>72.534332084893876</v>
      </c>
      <c r="AA331" s="50">
        <f t="shared" si="77"/>
        <v>-2.2962368467986565</v>
      </c>
      <c r="AB331" s="50">
        <f t="shared" si="78"/>
        <v>-2.2962368467986494</v>
      </c>
      <c r="AC331" s="50">
        <f t="shared" si="79"/>
        <v>-2.2962368467986352</v>
      </c>
      <c r="AF331">
        <v>2.09</v>
      </c>
      <c r="AG331">
        <v>1.82</v>
      </c>
      <c r="AH331" s="66"/>
      <c r="AJ331" t="s">
        <v>436</v>
      </c>
    </row>
    <row r="332" spans="1:36" ht="15" x14ac:dyDescent="0.25">
      <c r="A332">
        <v>1.41</v>
      </c>
      <c r="B332">
        <v>4.96</v>
      </c>
      <c r="C332">
        <v>8.52</v>
      </c>
      <c r="D332" s="43">
        <f t="shared" si="80"/>
        <v>2.8203653400614259E-2</v>
      </c>
      <c r="E332" s="44">
        <f>IF(OR($A332="",$B332="",$C332=""),"",A332*'MPTO_working_3-way'!$I331)</f>
        <v>1.449767151294866</v>
      </c>
      <c r="F332" s="45">
        <f>IF(OR($A332="",$B332="",$C332=""),"",B332*'MPTO_working_3-way'!$I331)</f>
        <v>5.0998901208670464</v>
      </c>
      <c r="G332" s="46">
        <f>IF(OR($A332="",$B332="",$C332=""),"",C332*'MPTO_working_3-way'!$I331)</f>
        <v>8.760295126973233</v>
      </c>
      <c r="H332" s="44">
        <f>IF(OR($A332="",$B332="",$C332=""),"",'MPTO_working_3-way'!E331)</f>
        <v>1.4289416462121511</v>
      </c>
      <c r="I332" s="45">
        <f>IF(OR($A332="",$B332="",$C332=""),"",'MPTO_working_3-way'!F331)</f>
        <v>5.2025973227682059</v>
      </c>
      <c r="J332" s="46">
        <f>IF(OR($A332="",$B332="",$C332=""),"",'MPTO_working_3-way'!G331)</f>
        <v>9.2618599364817253</v>
      </c>
      <c r="K332" s="44">
        <f>IF(OR($A332="",$B332="",$C332=""),"",'OddsRatio_working_3-way'!H331)</f>
        <v>1.435462312584926</v>
      </c>
      <c r="L332" s="45">
        <f>IF(OR($A332="",$B332="",$C332=""),"",'OddsRatio_working_3-way'!I331)</f>
        <v>5.205928677649525</v>
      </c>
      <c r="M332" s="46">
        <f>IF(OR($A332="",$B332="",$C332=""),"",'OddsRatio_working_3-way'!J331)</f>
        <v>8.9870160747283911</v>
      </c>
      <c r="N332" s="47">
        <f t="shared" si="68"/>
        <v>68.976593869356577</v>
      </c>
      <c r="O332" s="48">
        <f t="shared" si="69"/>
        <v>19.60826559592596</v>
      </c>
      <c r="P332" s="48">
        <f t="shared" si="70"/>
        <v>11.415140534717461</v>
      </c>
      <c r="Q332" t="s">
        <v>155</v>
      </c>
      <c r="R332" t="s">
        <v>177</v>
      </c>
      <c r="S332" t="s">
        <v>528</v>
      </c>
      <c r="T332" s="50">
        <v>100</v>
      </c>
      <c r="U332" s="50">
        <f t="shared" si="71"/>
        <v>29.078014184397166</v>
      </c>
      <c r="V332" s="50">
        <f t="shared" si="72"/>
        <v>79.838709677419359</v>
      </c>
      <c r="W332" s="50">
        <f t="shared" si="73"/>
        <v>88.262910798122064</v>
      </c>
      <c r="X332" s="50">
        <f t="shared" si="74"/>
        <v>31.89837952445858</v>
      </c>
      <c r="Y332" s="50">
        <f t="shared" si="75"/>
        <v>82.659075017480774</v>
      </c>
      <c r="Z332" s="50">
        <f t="shared" si="76"/>
        <v>91.083276138183493</v>
      </c>
      <c r="AA332" s="50">
        <f t="shared" si="77"/>
        <v>-2.8203653400614144</v>
      </c>
      <c r="AB332" s="50">
        <f t="shared" si="78"/>
        <v>-2.8203653400614144</v>
      </c>
      <c r="AC332" s="50">
        <f t="shared" si="79"/>
        <v>-2.8203653400614286</v>
      </c>
      <c r="AF332">
        <v>1.85</v>
      </c>
      <c r="AG332">
        <v>2.0699999999999998</v>
      </c>
      <c r="AH332" s="66"/>
      <c r="AJ332" t="s">
        <v>436</v>
      </c>
    </row>
    <row r="333" spans="1:36" ht="15" x14ac:dyDescent="0.25">
      <c r="A333">
        <v>4.46</v>
      </c>
      <c r="B333">
        <v>3.39</v>
      </c>
      <c r="C333">
        <v>1.98</v>
      </c>
      <c r="D333" s="43">
        <f t="shared" si="80"/>
        <v>2.4251002424739543E-2</v>
      </c>
      <c r="E333" s="44">
        <f>IF(OR($A333="",$B333="",$C333=""),"",A333*'MPTO_working_3-way'!$I332)</f>
        <v>4.5681594708143383</v>
      </c>
      <c r="F333" s="45">
        <f>IF(OR($A333="",$B333="",$C333=""),"",B333*'MPTO_working_3-way'!$I332)</f>
        <v>3.4722108982198674</v>
      </c>
      <c r="G333" s="46">
        <f>IF(OR($A333="",$B333="",$C333=""),"",C333*'MPTO_working_3-way'!$I332)</f>
        <v>2.0280169848009844</v>
      </c>
      <c r="H333" s="44">
        <f>IF(OR($A333="",$B333="",$C333=""),"",'MPTO_working_3-way'!E332)</f>
        <v>4.6268111484583798</v>
      </c>
      <c r="I333" s="45">
        <f>IF(OR($A333="",$B333="",$C333=""),"",'MPTO_working_3-way'!F332)</f>
        <v>3.485515794748606</v>
      </c>
      <c r="J333" s="46">
        <f>IF(OR($A333="",$B333="",$C333=""),"",'MPTO_working_3-way'!G332)</f>
        <v>2.0122066995021441</v>
      </c>
      <c r="K333" s="44">
        <f>IF(OR($A333="",$B333="",$C333=""),"",'OddsRatio_working_3-way'!H332)</f>
        <v>4.5961386788809202</v>
      </c>
      <c r="L333" s="45">
        <f>IF(OR($A333="",$B333="",$C333=""),"",'OddsRatio_working_3-way'!I332)</f>
        <v>3.4840379891691913</v>
      </c>
      <c r="M333" s="46">
        <f>IF(OR($A333="",$B333="",$C333=""),"",'OddsRatio_working_3-way'!J332)</f>
        <v>2.0185595102032665</v>
      </c>
      <c r="N333" s="47">
        <f t="shared" si="68"/>
        <v>21.890654351909831</v>
      </c>
      <c r="O333" s="48">
        <f t="shared" si="69"/>
        <v>28.800093926111455</v>
      </c>
      <c r="P333" s="48">
        <f t="shared" si="70"/>
        <v>49.309251721978704</v>
      </c>
      <c r="Q333" t="s">
        <v>154</v>
      </c>
      <c r="R333" t="s">
        <v>57</v>
      </c>
      <c r="S333" t="s">
        <v>528</v>
      </c>
      <c r="T333" s="50">
        <v>100</v>
      </c>
      <c r="U333" s="50">
        <f t="shared" si="71"/>
        <v>77.578475336322867</v>
      </c>
      <c r="V333" s="50">
        <f t="shared" si="72"/>
        <v>70.501474926253692</v>
      </c>
      <c r="W333" s="50">
        <f t="shared" si="73"/>
        <v>49.494949494949495</v>
      </c>
      <c r="X333" s="50">
        <f t="shared" si="74"/>
        <v>80.003575578796827</v>
      </c>
      <c r="Y333" s="50">
        <f t="shared" si="75"/>
        <v>72.926575168727638</v>
      </c>
      <c r="Z333" s="50">
        <f t="shared" si="76"/>
        <v>51.920049737423447</v>
      </c>
      <c r="AA333" s="50">
        <f t="shared" si="77"/>
        <v>-2.4251002424739596</v>
      </c>
      <c r="AB333" s="50">
        <f t="shared" si="78"/>
        <v>-2.4251002424739454</v>
      </c>
      <c r="AC333" s="50">
        <f t="shared" si="79"/>
        <v>-2.4251002424739525</v>
      </c>
      <c r="AF333">
        <v>2.6</v>
      </c>
      <c r="AG333">
        <v>1.55</v>
      </c>
      <c r="AH333" s="66"/>
      <c r="AJ333" t="s">
        <v>436</v>
      </c>
    </row>
    <row r="334" spans="1:36" ht="15" x14ac:dyDescent="0.25">
      <c r="A334">
        <v>2.44</v>
      </c>
      <c r="B334">
        <v>3.1</v>
      </c>
      <c r="C334">
        <v>3.34</v>
      </c>
      <c r="D334" s="43">
        <f t="shared" si="80"/>
        <v>3.1817908339851098E-2</v>
      </c>
      <c r="E334" s="44">
        <f>IF(OR($A334="",$B334="",$C334=""),"",A334*'MPTO_working_3-way'!$I333)</f>
        <v>2.5176356963492368</v>
      </c>
      <c r="F334" s="45">
        <f>IF(OR($A334="",$B334="",$C334=""),"",B334*'MPTO_working_3-way'!$I333)</f>
        <v>3.1986355158535384</v>
      </c>
      <c r="G334" s="46">
        <f>IF(OR($A334="",$B334="",$C334=""),"",C334*'MPTO_working_3-way'!$I333)</f>
        <v>3.4462718138551027</v>
      </c>
      <c r="H334" s="44">
        <f>IF(OR($A334="",$B334="",$C334=""),"",'MPTO_working_3-way'!E333)</f>
        <v>2.5048211788158961</v>
      </c>
      <c r="I334" s="45">
        <f>IF(OR($A334="",$B334="",$C334=""),"",'MPTO_working_3-way'!F333)</f>
        <v>3.2053883787496362</v>
      </c>
      <c r="J334" s="46">
        <f>IF(OR($A334="",$B334="",$C334=""),"",'MPTO_working_3-way'!G333)</f>
        <v>3.4626610916586862</v>
      </c>
      <c r="K334" s="44">
        <f>IF(OR($A334="",$B334="",$C334=""),"",'OddsRatio_working_3-way'!H333)</f>
        <v>2.5105569021815657</v>
      </c>
      <c r="L334" s="45">
        <f>IF(OR($A334="",$B334="",$C334=""),"",'OddsRatio_working_3-way'!I333)</f>
        <v>3.2028954823481168</v>
      </c>
      <c r="M334" s="46">
        <f>IF(OR($A334="",$B334="",$C334=""),"",'OddsRatio_working_3-way'!J333)</f>
        <v>3.4546549660450445</v>
      </c>
      <c r="N334" s="47">
        <f t="shared" si="68"/>
        <v>39.719805428961621</v>
      </c>
      <c r="O334" s="48">
        <f t="shared" si="69"/>
        <v>31.263330724731087</v>
      </c>
      <c r="P334" s="48">
        <f t="shared" si="70"/>
        <v>29.016863846307295</v>
      </c>
      <c r="Q334" t="s">
        <v>118</v>
      </c>
      <c r="R334" t="s">
        <v>160</v>
      </c>
      <c r="S334" t="s">
        <v>528</v>
      </c>
      <c r="T334" s="50">
        <v>100</v>
      </c>
      <c r="U334" s="50">
        <f t="shared" si="71"/>
        <v>59.016393442622956</v>
      </c>
      <c r="V334" s="50">
        <f t="shared" si="72"/>
        <v>67.741935483870961</v>
      </c>
      <c r="W334" s="50">
        <f t="shared" si="73"/>
        <v>70.059880239520965</v>
      </c>
      <c r="X334" s="50">
        <f t="shared" si="74"/>
        <v>62.198184276608082</v>
      </c>
      <c r="Y334" s="50">
        <f t="shared" si="75"/>
        <v>70.923726317856094</v>
      </c>
      <c r="Z334" s="50">
        <f t="shared" si="76"/>
        <v>73.241671073506069</v>
      </c>
      <c r="AA334" s="50">
        <f t="shared" si="77"/>
        <v>-3.1817908339851257</v>
      </c>
      <c r="AB334" s="50">
        <f t="shared" si="78"/>
        <v>-3.1817908339851328</v>
      </c>
      <c r="AC334" s="50">
        <f t="shared" si="79"/>
        <v>-3.1817908339851044</v>
      </c>
      <c r="AF334">
        <v>2.66</v>
      </c>
      <c r="AG334">
        <v>1.51</v>
      </c>
      <c r="AH334" s="66"/>
      <c r="AJ334" t="s">
        <v>437</v>
      </c>
    </row>
    <row r="335" spans="1:36" ht="15" x14ac:dyDescent="0.25">
      <c r="A335">
        <v>3.03</v>
      </c>
      <c r="B335">
        <v>3.05</v>
      </c>
      <c r="C335">
        <v>2.67</v>
      </c>
      <c r="D335" s="43">
        <f t="shared" si="80"/>
        <v>3.2433690965338879E-2</v>
      </c>
      <c r="E335" s="44">
        <f>IF(OR($A335="",$B335="",$C335=""),"",A335*'MPTO_working_3-way'!$I334)</f>
        <v>3.1282740836249765</v>
      </c>
      <c r="F335" s="45">
        <f>IF(OR($A335="",$B335="",$C335=""),"",B335*'MPTO_working_3-way'!$I334)</f>
        <v>3.1489227574442835</v>
      </c>
      <c r="G335" s="46">
        <f>IF(OR($A335="",$B335="",$C335=""),"",C335*'MPTO_working_3-way'!$I334)</f>
        <v>2.7565979548774546</v>
      </c>
      <c r="H335" s="44">
        <f>IF(OR($A335="",$B335="",$C335=""),"",'MPTO_working_3-way'!E334)</f>
        <v>3.1326184008983415</v>
      </c>
      <c r="I335" s="45">
        <f>IF(OR($A335="",$B335="",$C335=""),"",'MPTO_working_3-way'!F334)</f>
        <v>3.1540008193436679</v>
      </c>
      <c r="J335" s="46">
        <f>IF(OR($A335="",$B335="",$C335=""),"",'MPTO_working_3-way'!G334)</f>
        <v>2.7493630731158074</v>
      </c>
      <c r="K335" s="44">
        <f>IF(OR($A335="",$B335="",$C335=""),"",'OddsRatio_working_3-way'!H334)</f>
        <v>3.1305982419278928</v>
      </c>
      <c r="L335" s="45">
        <f>IF(OR($A335="",$B335="",$C335=""),"",'OddsRatio_working_3-way'!I334)</f>
        <v>3.1515893576119103</v>
      </c>
      <c r="M335" s="46">
        <f>IF(OR($A335="",$B335="",$C335=""),"",'OddsRatio_working_3-way'!J334)</f>
        <v>2.7527581596155573</v>
      </c>
      <c r="N335" s="47">
        <f t="shared" si="68"/>
        <v>31.966508472979505</v>
      </c>
      <c r="O335" s="48">
        <f t="shared" si="69"/>
        <v>31.756892023976356</v>
      </c>
      <c r="P335" s="48">
        <f t="shared" si="70"/>
        <v>36.276599503044153</v>
      </c>
      <c r="Q335" t="s">
        <v>58</v>
      </c>
      <c r="R335" t="s">
        <v>161</v>
      </c>
      <c r="S335" t="s">
        <v>528</v>
      </c>
      <c r="T335" s="50">
        <v>100</v>
      </c>
      <c r="U335" s="50">
        <f t="shared" si="71"/>
        <v>66.996699669967001</v>
      </c>
      <c r="V335" s="50">
        <f t="shared" si="72"/>
        <v>67.21311475409837</v>
      </c>
      <c r="W335" s="50">
        <f t="shared" si="73"/>
        <v>62.546816479400754</v>
      </c>
      <c r="X335" s="50">
        <f t="shared" si="74"/>
        <v>70.240068766500897</v>
      </c>
      <c r="Y335" s="50">
        <f t="shared" si="75"/>
        <v>70.456483850632253</v>
      </c>
      <c r="Z335" s="50">
        <f t="shared" si="76"/>
        <v>65.790185575934643</v>
      </c>
      <c r="AA335" s="50">
        <f t="shared" si="77"/>
        <v>-3.2433690965338968</v>
      </c>
      <c r="AB335" s="50">
        <f t="shared" si="78"/>
        <v>-3.2433690965338826</v>
      </c>
      <c r="AC335" s="50">
        <f t="shared" si="79"/>
        <v>-3.2433690965338897</v>
      </c>
      <c r="AF335">
        <v>2.2799999999999998</v>
      </c>
      <c r="AG335">
        <v>1.67</v>
      </c>
      <c r="AH335" s="66"/>
      <c r="AJ335" t="s">
        <v>437</v>
      </c>
    </row>
    <row r="336" spans="1:36" ht="15" x14ac:dyDescent="0.25">
      <c r="A336">
        <v>3.2</v>
      </c>
      <c r="B336">
        <v>2.85</v>
      </c>
      <c r="C336">
        <v>2.71</v>
      </c>
      <c r="D336" s="43">
        <f t="shared" si="80"/>
        <v>3.2380883019356599E-2</v>
      </c>
      <c r="E336" s="44">
        <f>IF(OR($A336="",$B336="",$C336=""),"",A336*'MPTO_working_3-way'!$I335)</f>
        <v>3.3036188256619412</v>
      </c>
      <c r="F336" s="45">
        <f>IF(OR($A336="",$B336="",$C336=""),"",B336*'MPTO_working_3-way'!$I335)</f>
        <v>2.9422855166051662</v>
      </c>
      <c r="G336" s="46">
        <f>IF(OR($A336="",$B336="",$C336=""),"",C336*'MPTO_working_3-way'!$I335)</f>
        <v>2.7977521929824563</v>
      </c>
      <c r="H336" s="44">
        <f>IF(OR($A336="",$B336="",$C336=""),"",'MPTO_working_3-way'!E335)</f>
        <v>3.3144808718741903</v>
      </c>
      <c r="I336" s="45">
        <f>IF(OR($A336="",$B336="",$C336=""),"",'MPTO_working_3-way'!F335)</f>
        <v>2.9404537649163025</v>
      </c>
      <c r="J336" s="46">
        <f>IF(OR($A336="",$B336="",$C336=""),"",'MPTO_working_3-way'!G335)</f>
        <v>2.7916580383061556</v>
      </c>
      <c r="K336" s="44">
        <f>IF(OR($A336="",$B336="",$C336=""),"",'OddsRatio_working_3-way'!H335)</f>
        <v>3.3088874170290445</v>
      </c>
      <c r="L336" s="45">
        <f>IF(OR($A336="",$B336="",$C336=""),"",'OddsRatio_working_3-way'!I335)</f>
        <v>2.9415644188653327</v>
      </c>
      <c r="M336" s="46">
        <f>IF(OR($A336="",$B336="",$C336=""),"",'OddsRatio_working_3-way'!J335)</f>
        <v>2.794635219599849</v>
      </c>
      <c r="N336" s="47">
        <f t="shared" si="68"/>
        <v>30.269835982050125</v>
      </c>
      <c r="O336" s="48">
        <f t="shared" si="69"/>
        <v>33.987184260547508</v>
      </c>
      <c r="P336" s="48">
        <f t="shared" si="70"/>
        <v>35.74297975740236</v>
      </c>
      <c r="Q336" t="s">
        <v>121</v>
      </c>
      <c r="R336" t="s">
        <v>151</v>
      </c>
      <c r="S336" t="s">
        <v>528</v>
      </c>
      <c r="T336" s="50">
        <v>100</v>
      </c>
      <c r="U336" s="50">
        <f t="shared" si="71"/>
        <v>68.75</v>
      </c>
      <c r="V336" s="50">
        <f t="shared" si="72"/>
        <v>64.912280701754383</v>
      </c>
      <c r="W336" s="50">
        <f t="shared" si="73"/>
        <v>63.099630996309962</v>
      </c>
      <c r="X336" s="50">
        <f t="shared" si="74"/>
        <v>71.988088301935647</v>
      </c>
      <c r="Y336" s="50">
        <f t="shared" si="75"/>
        <v>68.150369003690031</v>
      </c>
      <c r="Z336" s="50">
        <f t="shared" si="76"/>
        <v>66.337719298245617</v>
      </c>
      <c r="AA336" s="50">
        <f t="shared" si="77"/>
        <v>-3.2380883019356475</v>
      </c>
      <c r="AB336" s="50">
        <f t="shared" si="78"/>
        <v>-3.2380883019356475</v>
      </c>
      <c r="AC336" s="50">
        <f t="shared" si="79"/>
        <v>-3.2380883019356546</v>
      </c>
      <c r="AF336">
        <v>2.87</v>
      </c>
      <c r="AG336">
        <v>1.45</v>
      </c>
      <c r="AH336" s="66"/>
      <c r="AJ336" t="s">
        <v>437</v>
      </c>
    </row>
    <row r="337" spans="1:36" ht="15" x14ac:dyDescent="0.25">
      <c r="A337">
        <v>1.91</v>
      </c>
      <c r="B337">
        <v>3.26</v>
      </c>
      <c r="C337">
        <v>4.88</v>
      </c>
      <c r="D337" s="43">
        <f t="shared" si="80"/>
        <v>3.5226708468637735E-2</v>
      </c>
      <c r="E337" s="44">
        <f>IF(OR($A337="",$B337="",$C337=""),"",A337*'MPTO_working_3-way'!$I336)</f>
        <v>1.977283013175098</v>
      </c>
      <c r="F337" s="45">
        <f>IF(OR($A337="",$B337="",$C337=""),"",B337*'MPTO_working_3-way'!$I336)</f>
        <v>3.3748390696077588</v>
      </c>
      <c r="G337" s="46">
        <f>IF(OR($A337="",$B337="",$C337=""),"",C337*'MPTO_working_3-way'!$I336)</f>
        <v>5.0519063373269519</v>
      </c>
      <c r="H337" s="44">
        <f>IF(OR($A337="",$B337="",$C337=""),"",'MPTO_working_3-way'!E336)</f>
        <v>1.9538196238306542</v>
      </c>
      <c r="I337" s="45">
        <f>IF(OR($A337="",$B337="",$C337=""),"",'MPTO_working_3-way'!F336)</f>
        <v>3.389758920196662</v>
      </c>
      <c r="J337" s="46">
        <f>IF(OR($A337="",$B337="",$C337=""),"",'MPTO_working_3-way'!G336)</f>
        <v>5.1766319458325913</v>
      </c>
      <c r="K337" s="44">
        <f>IF(OR($A337="",$B337="",$C337=""),"",'OddsRatio_working_3-way'!H336)</f>
        <v>1.9631831540952491</v>
      </c>
      <c r="L337" s="45">
        <f>IF(OR($A337="",$B337="",$C337=""),"",'OddsRatio_working_3-way'!I336)</f>
        <v>3.392081239840949</v>
      </c>
      <c r="M337" s="46">
        <f>IF(OR($A337="",$B337="",$C337=""),"",'OddsRatio_working_3-way'!J336)</f>
        <v>5.1067589427357891</v>
      </c>
      <c r="N337" s="47">
        <f t="shared" si="68"/>
        <v>50.574449552075585</v>
      </c>
      <c r="O337" s="48">
        <f t="shared" si="69"/>
        <v>29.631042528976803</v>
      </c>
      <c r="P337" s="48">
        <f t="shared" si="70"/>
        <v>19.79450791894762</v>
      </c>
      <c r="Q337" t="s">
        <v>162</v>
      </c>
      <c r="R337" t="s">
        <v>378</v>
      </c>
      <c r="S337" t="s">
        <v>528</v>
      </c>
      <c r="T337" s="50">
        <v>100</v>
      </c>
      <c r="U337" s="50">
        <f t="shared" si="71"/>
        <v>47.643979057591622</v>
      </c>
      <c r="V337" s="50">
        <f t="shared" si="72"/>
        <v>69.325153374233125</v>
      </c>
      <c r="W337" s="50">
        <f t="shared" si="73"/>
        <v>79.508196721311478</v>
      </c>
      <c r="X337" s="50">
        <f t="shared" si="74"/>
        <v>51.166649904455397</v>
      </c>
      <c r="Y337" s="50">
        <f t="shared" si="75"/>
        <v>72.8478242210969</v>
      </c>
      <c r="Z337" s="50">
        <f t="shared" si="76"/>
        <v>83.030867568175253</v>
      </c>
      <c r="AA337" s="50">
        <f t="shared" si="77"/>
        <v>-3.5226708468637753</v>
      </c>
      <c r="AB337" s="50">
        <f t="shared" si="78"/>
        <v>-3.5226708468637753</v>
      </c>
      <c r="AC337" s="50">
        <f t="shared" si="79"/>
        <v>-3.5226708468637753</v>
      </c>
      <c r="AF337">
        <v>2.69</v>
      </c>
      <c r="AG337">
        <v>1.5</v>
      </c>
      <c r="AH337" s="66"/>
      <c r="AJ337" t="s">
        <v>437</v>
      </c>
    </row>
    <row r="338" spans="1:36" ht="15" x14ac:dyDescent="0.25">
      <c r="A338">
        <v>2.36</v>
      </c>
      <c r="B338">
        <v>3.29</v>
      </c>
      <c r="C338">
        <v>3.33</v>
      </c>
      <c r="D338" s="43">
        <f t="shared" si="80"/>
        <v>2.7980481640777377E-2</v>
      </c>
      <c r="E338" s="44">
        <f>IF(OR($A338="",$B338="",$C338=""),"",A338*'MPTO_working_3-way'!$I337)</f>
        <v>2.4260339366722343</v>
      </c>
      <c r="F338" s="45">
        <f>IF(OR($A338="",$B338="",$C338=""),"",B338*'MPTO_working_3-way'!$I337)</f>
        <v>3.3820557845981578</v>
      </c>
      <c r="G338" s="46">
        <f>IF(OR($A338="",$B338="",$C338=""),"",C338*'MPTO_working_3-way'!$I337)</f>
        <v>3.4231750038637889</v>
      </c>
      <c r="H338" s="44">
        <f>IF(OR($A338="",$B338="",$C338=""),"",'MPTO_working_3-way'!E337)</f>
        <v>2.41311584632636</v>
      </c>
      <c r="I338" s="45">
        <f>IF(OR($A338="",$B338="",$C338=""),"",'MPTO_working_3-way'!F337)</f>
        <v>3.3941503924744607</v>
      </c>
      <c r="J338" s="46">
        <f>IF(OR($A338="",$B338="",$C338=""),"",'MPTO_working_3-way'!G337)</f>
        <v>3.4367394023647231</v>
      </c>
      <c r="K338" s="44">
        <f>IF(OR($A338="",$B338="",$C338=""),"",'OddsRatio_working_3-way'!H337)</f>
        <v>2.4187614005206632</v>
      </c>
      <c r="L338" s="45">
        <f>IF(OR($A338="",$B338="",$C338=""),"",'OddsRatio_working_3-way'!I337)</f>
        <v>3.3889438288178817</v>
      </c>
      <c r="M338" s="46">
        <f>IF(OR($A338="",$B338="",$C338=""),"",'OddsRatio_working_3-way'!J337)</f>
        <v>3.430672105303783</v>
      </c>
      <c r="N338" s="47">
        <f t="shared" si="68"/>
        <v>41.219538807098864</v>
      </c>
      <c r="O338" s="48">
        <f t="shared" si="69"/>
        <v>29.567815071353586</v>
      </c>
      <c r="P338" s="48">
        <f t="shared" si="70"/>
        <v>29.212646121547543</v>
      </c>
      <c r="Q338" t="s">
        <v>125</v>
      </c>
      <c r="R338" t="s">
        <v>131</v>
      </c>
      <c r="S338" t="s">
        <v>528</v>
      </c>
      <c r="T338" s="50">
        <v>100</v>
      </c>
      <c r="U338" s="50">
        <f t="shared" si="71"/>
        <v>57.627118644067799</v>
      </c>
      <c r="V338" s="50">
        <f t="shared" si="72"/>
        <v>69.6048632218845</v>
      </c>
      <c r="W338" s="50">
        <f t="shared" si="73"/>
        <v>69.969969969969966</v>
      </c>
      <c r="X338" s="50">
        <f t="shared" si="74"/>
        <v>60.425166808145534</v>
      </c>
      <c r="Y338" s="50">
        <f t="shared" si="75"/>
        <v>72.402911385962241</v>
      </c>
      <c r="Z338" s="50">
        <f t="shared" si="76"/>
        <v>72.768018134047708</v>
      </c>
      <c r="AA338" s="50">
        <f t="shared" si="77"/>
        <v>-2.7980481640777342</v>
      </c>
      <c r="AB338" s="50">
        <f t="shared" si="78"/>
        <v>-2.7980481640777413</v>
      </c>
      <c r="AC338" s="50">
        <f t="shared" si="79"/>
        <v>-2.7980481640777413</v>
      </c>
      <c r="AF338">
        <v>1.88</v>
      </c>
      <c r="AG338">
        <v>2.0099999999999998</v>
      </c>
      <c r="AH338" s="66"/>
      <c r="AJ338" t="s">
        <v>442</v>
      </c>
    </row>
    <row r="339" spans="1:36" ht="15" x14ac:dyDescent="0.25">
      <c r="A339">
        <v>2.44</v>
      </c>
      <c r="B339">
        <v>3.44</v>
      </c>
      <c r="C339">
        <v>3.01</v>
      </c>
      <c r="D339" s="43">
        <f t="shared" si="80"/>
        <v>3.275965361363764E-2</v>
      </c>
      <c r="E339" s="44">
        <f>IF(OR($A339="",$B339="",$C339=""),"",A339*'MPTO_working_3-way'!$I338)</f>
        <v>2.5199335548172757</v>
      </c>
      <c r="F339" s="45">
        <f>IF(OR($A339="",$B339="",$C339=""),"",B339*'MPTO_working_3-way'!$I338)</f>
        <v>3.5526932084309135</v>
      </c>
      <c r="G339" s="46">
        <f>IF(OR($A339="",$B339="",$C339=""),"",C339*'MPTO_working_3-way'!$I338)</f>
        <v>3.1086065573770489</v>
      </c>
      <c r="H339" s="44">
        <f>IF(OR($A339="",$B339="",$C339=""),"",'MPTO_working_3-way'!E338)</f>
        <v>2.5067922725100691</v>
      </c>
      <c r="I339" s="45">
        <f>IF(OR($A339="",$B339="",$C339=""),"",'MPTO_working_3-way'!F338)</f>
        <v>3.5742651352929729</v>
      </c>
      <c r="J339" s="46">
        <f>IF(OR($A339="",$B339="",$C339=""),"",'MPTO_working_3-way'!G338)</f>
        <v>3.1122976523434187</v>
      </c>
      <c r="K339" s="44">
        <f>IF(OR($A339="",$B339="",$C339=""),"",'OddsRatio_working_3-way'!H338)</f>
        <v>2.5127383908242118</v>
      </c>
      <c r="L339" s="45">
        <f>IF(OR($A339="",$B339="",$C339=""),"",'OddsRatio_working_3-way'!I338)</f>
        <v>3.563251162229915</v>
      </c>
      <c r="M339" s="46">
        <f>IF(OR($A339="",$B339="",$C339=""),"",'OddsRatio_working_3-way'!J338)</f>
        <v>3.1115306705254624</v>
      </c>
      <c r="N339" s="47">
        <f t="shared" si="68"/>
        <v>39.683586025049436</v>
      </c>
      <c r="O339" s="48">
        <f t="shared" si="69"/>
        <v>28.147659854976926</v>
      </c>
      <c r="P339" s="48">
        <f t="shared" si="70"/>
        <v>32.168754119973634</v>
      </c>
      <c r="Q339" t="s">
        <v>66</v>
      </c>
      <c r="R339" t="s">
        <v>128</v>
      </c>
      <c r="S339" t="s">
        <v>528</v>
      </c>
      <c r="T339" s="50">
        <v>100</v>
      </c>
      <c r="U339" s="50">
        <f t="shared" si="71"/>
        <v>59.016393442622956</v>
      </c>
      <c r="V339" s="50">
        <f t="shared" si="72"/>
        <v>70.930232558139537</v>
      </c>
      <c r="W339" s="50">
        <f t="shared" si="73"/>
        <v>66.777408637873762</v>
      </c>
      <c r="X339" s="50">
        <f t="shared" si="74"/>
        <v>62.292358803986716</v>
      </c>
      <c r="Y339" s="50">
        <f t="shared" si="75"/>
        <v>74.206197919503296</v>
      </c>
      <c r="Z339" s="50">
        <f t="shared" si="76"/>
        <v>70.053373999237522</v>
      </c>
      <c r="AA339" s="50">
        <f t="shared" si="77"/>
        <v>-3.2759653613637596</v>
      </c>
      <c r="AB339" s="50">
        <f t="shared" si="78"/>
        <v>-3.2759653613637596</v>
      </c>
      <c r="AC339" s="50">
        <f t="shared" si="79"/>
        <v>-3.2759653613637596</v>
      </c>
      <c r="AF339">
        <v>1.99</v>
      </c>
      <c r="AG339">
        <v>1.9</v>
      </c>
      <c r="AH339" s="66"/>
      <c r="AJ339" t="s">
        <v>442</v>
      </c>
    </row>
    <row r="340" spans="1:36" ht="15" x14ac:dyDescent="0.25">
      <c r="A340">
        <v>2.17</v>
      </c>
      <c r="B340">
        <v>3.41</v>
      </c>
      <c r="C340">
        <v>3.64</v>
      </c>
      <c r="D340" s="43">
        <f t="shared" si="80"/>
        <v>2.880989977764159E-2</v>
      </c>
      <c r="E340" s="44">
        <f>IF(OR($A340="",$B340="",$C340=""),"",A340*'MPTO_working_3-way'!$I339)</f>
        <v>2.2325174825174821</v>
      </c>
      <c r="F340" s="45">
        <f>IF(OR($A340="",$B340="",$C340=""),"",B340*'MPTO_working_3-way'!$I339)</f>
        <v>3.5082417582417578</v>
      </c>
      <c r="G340" s="46">
        <f>IF(OR($A340="",$B340="",$C340=""),"",C340*'MPTO_working_3-way'!$I339)</f>
        <v>3.7448680351906156</v>
      </c>
      <c r="H340" s="44">
        <f>IF(OR($A340="",$B340="",$C340=""),"",'MPTO_working_3-way'!E339)</f>
        <v>2.2161834023710894</v>
      </c>
      <c r="I340" s="45">
        <f>IF(OR($A340="",$B340="",$C340=""),"",'MPTO_working_3-way'!F339)</f>
        <v>3.5254487616450803</v>
      </c>
      <c r="J340" s="46">
        <f>IF(OR($A340="",$B340="",$C340=""),"",'MPTO_working_3-way'!G339)</f>
        <v>3.7718487905676428</v>
      </c>
      <c r="K340" s="44">
        <f>IF(OR($A340="",$B340="",$C340=""),"",'OddsRatio_working_3-way'!H339)</f>
        <v>2.2229751294029754</v>
      </c>
      <c r="L340" s="45">
        <f>IF(OR($A340="",$B340="",$C340=""),"",'OddsRatio_working_3-way'!I339)</f>
        <v>3.519119710992455</v>
      </c>
      <c r="M340" s="46">
        <f>IF(OR($A340="",$B340="",$C340=""),"",'OddsRatio_working_3-way'!J339)</f>
        <v>3.7595336253195346</v>
      </c>
      <c r="N340" s="47">
        <f t="shared" si="68"/>
        <v>44.792482380579493</v>
      </c>
      <c r="O340" s="48">
        <f t="shared" si="69"/>
        <v>28.504306969459677</v>
      </c>
      <c r="P340" s="48">
        <f t="shared" si="70"/>
        <v>26.703210649960845</v>
      </c>
      <c r="Q340" t="s">
        <v>168</v>
      </c>
      <c r="R340" t="s">
        <v>432</v>
      </c>
      <c r="S340" t="s">
        <v>528</v>
      </c>
      <c r="T340" s="50">
        <v>100</v>
      </c>
      <c r="U340" s="50">
        <f t="shared" si="71"/>
        <v>53.917050691244242</v>
      </c>
      <c r="V340" s="50">
        <f t="shared" si="72"/>
        <v>70.674486803519059</v>
      </c>
      <c r="W340" s="50">
        <f t="shared" si="73"/>
        <v>72.527472527472526</v>
      </c>
      <c r="X340" s="50">
        <f t="shared" si="74"/>
        <v>56.798040669008401</v>
      </c>
      <c r="Y340" s="50">
        <f t="shared" si="75"/>
        <v>73.555476781283218</v>
      </c>
      <c r="Z340" s="50">
        <f t="shared" si="76"/>
        <v>75.408462505236699</v>
      </c>
      <c r="AA340" s="50">
        <f t="shared" si="77"/>
        <v>-2.880989977764159</v>
      </c>
      <c r="AB340" s="50">
        <f t="shared" si="78"/>
        <v>-2.880989977764159</v>
      </c>
      <c r="AC340" s="50">
        <f t="shared" si="79"/>
        <v>-2.8809899777641732</v>
      </c>
      <c r="AF340">
        <v>2.0099999999999998</v>
      </c>
      <c r="AG340">
        <v>1.88</v>
      </c>
      <c r="AH340" s="66"/>
      <c r="AJ340" t="s">
        <v>442</v>
      </c>
    </row>
    <row r="341" spans="1:36" ht="15" x14ac:dyDescent="0.25">
      <c r="A341">
        <v>1.45</v>
      </c>
      <c r="B341">
        <v>4.8600000000000003</v>
      </c>
      <c r="C341">
        <v>7.24</v>
      </c>
      <c r="D341" s="43">
        <f t="shared" si="80"/>
        <v>3.3538036247547032E-2</v>
      </c>
      <c r="E341" s="44">
        <f>IF(OR($A341="",$B341="",$C341=""),"",A341*'MPTO_working_3-way'!$I340)</f>
        <v>1.4986301525589432</v>
      </c>
      <c r="F341" s="45">
        <f>IF(OR($A341="",$B341="",$C341=""),"",B341*'MPTO_working_3-way'!$I340)</f>
        <v>5.0229948561630788</v>
      </c>
      <c r="G341" s="46">
        <f>IF(OR($A341="",$B341="",$C341=""),"",C341*'MPTO_working_3-way'!$I340)</f>
        <v>7.482815382432241</v>
      </c>
      <c r="H341" s="44">
        <f>IF(OR($A341="",$B341="",$C341=""),"",'MPTO_working_3-way'!E340)</f>
        <v>1.4738918620353885</v>
      </c>
      <c r="I341" s="45">
        <f>IF(OR($A341="",$B341="",$C341=""),"",'MPTO_working_3-way'!F340)</f>
        <v>5.1392222646030206</v>
      </c>
      <c r="J341" s="46">
        <f>IF(OR($A341="",$B341="",$C341=""),"",'MPTO_working_3-way'!G340)</f>
        <v>7.8776008909988109</v>
      </c>
      <c r="K341" s="44">
        <f>IF(OR($A341="",$B341="",$C341=""),"",'OddsRatio_working_3-way'!H340)</f>
        <v>1.4816754342508391</v>
      </c>
      <c r="L341" s="45">
        <f>IF(OR($A341="",$B341="",$C341=""),"",'OddsRatio_working_3-way'!I340)</f>
        <v>5.1317048360183115</v>
      </c>
      <c r="M341" s="46">
        <f>IF(OR($A341="",$B341="",$C341=""),"",'OddsRatio_working_3-way'!J340)</f>
        <v>7.6792326882783053</v>
      </c>
      <c r="N341" s="47">
        <f t="shared" si="68"/>
        <v>66.7276044254467</v>
      </c>
      <c r="O341" s="48">
        <f t="shared" si="69"/>
        <v>19.908441649567429</v>
      </c>
      <c r="P341" s="48">
        <f t="shared" si="70"/>
        <v>13.363953924985871</v>
      </c>
      <c r="Q341" t="s">
        <v>65</v>
      </c>
      <c r="R341" t="s">
        <v>167</v>
      </c>
      <c r="S341" t="s">
        <v>528</v>
      </c>
      <c r="T341" s="50">
        <v>100</v>
      </c>
      <c r="U341" s="50">
        <f t="shared" si="71"/>
        <v>31.03448275862069</v>
      </c>
      <c r="V341" s="50">
        <f t="shared" si="72"/>
        <v>79.423868312757207</v>
      </c>
      <c r="W341" s="50">
        <f t="shared" si="73"/>
        <v>86.187845303867405</v>
      </c>
      <c r="X341" s="50">
        <f t="shared" si="74"/>
        <v>34.388286383375394</v>
      </c>
      <c r="Y341" s="50">
        <f t="shared" si="75"/>
        <v>82.777671937511911</v>
      </c>
      <c r="Z341" s="50">
        <f t="shared" si="76"/>
        <v>89.541648928622109</v>
      </c>
      <c r="AA341" s="50">
        <f t="shared" si="77"/>
        <v>-3.3538036247547041</v>
      </c>
      <c r="AB341" s="50">
        <f t="shared" si="78"/>
        <v>-3.3538036247547041</v>
      </c>
      <c r="AC341" s="50">
        <f t="shared" si="79"/>
        <v>-3.3538036247547041</v>
      </c>
      <c r="AF341">
        <v>1.58</v>
      </c>
      <c r="AG341">
        <v>2.4900000000000002</v>
      </c>
      <c r="AH341" s="66"/>
      <c r="AJ341" t="s">
        <v>442</v>
      </c>
    </row>
    <row r="342" spans="1:36" ht="15" x14ac:dyDescent="0.25">
      <c r="A342">
        <v>1.88</v>
      </c>
      <c r="B342">
        <v>3.72</v>
      </c>
      <c r="C342">
        <v>4.24</v>
      </c>
      <c r="D342" s="43">
        <f t="shared" si="80"/>
        <v>3.6581154521870163E-2</v>
      </c>
      <c r="E342" s="44">
        <f>IF(OR($A342="",$B342="",$C342=""),"",A342*'MPTO_working_3-way'!$I341)</f>
        <v>1.9487725705011159</v>
      </c>
      <c r="F342" s="45">
        <f>IF(OR($A342="",$B342="",$C342=""),"",B342*'MPTO_working_3-way'!$I341)</f>
        <v>3.8560818948213571</v>
      </c>
      <c r="G342" s="46">
        <f>IF(OR($A342="",$B342="",$C342=""),"",C342*'MPTO_working_3-way'!$I341)</f>
        <v>4.39510409517273</v>
      </c>
      <c r="H342" s="44">
        <f>IF(OR($A342="",$B342="",$C342=""),"",'MPTO_working_3-way'!E341)</f>
        <v>1.9241086321862786</v>
      </c>
      <c r="I342" s="45">
        <f>IF(OR($A342="",$B342="",$C342=""),"",'MPTO_working_3-way'!F341)</f>
        <v>3.8967594708172952</v>
      </c>
      <c r="J342" s="46">
        <f>IF(OR($A342="",$B342="",$C342=""),"",'MPTO_working_3-way'!G341)</f>
        <v>4.4711653521018029</v>
      </c>
      <c r="K342" s="44">
        <f>IF(OR($A342="",$B342="",$C342=""),"",'OddsRatio_working_3-way'!H341)</f>
        <v>1.9334266218387013</v>
      </c>
      <c r="L342" s="45">
        <f>IF(OR($A342="",$B342="",$C342=""),"",'OddsRatio_working_3-way'!I341)</f>
        <v>3.8851368311378036</v>
      </c>
      <c r="M342" s="46">
        <f>IF(OR($A342="",$B342="",$C342=""),"",'OddsRatio_working_3-way'!J341)</f>
        <v>4.4367071076788553</v>
      </c>
      <c r="N342" s="47">
        <f t="shared" si="68"/>
        <v>51.314351152985274</v>
      </c>
      <c r="O342" s="48">
        <f t="shared" si="69"/>
        <v>25.933059184842016</v>
      </c>
      <c r="P342" s="48">
        <f t="shared" si="70"/>
        <v>22.75258966217271</v>
      </c>
      <c r="Q342" t="s">
        <v>226</v>
      </c>
      <c r="R342" t="s">
        <v>242</v>
      </c>
      <c r="S342" t="s">
        <v>529</v>
      </c>
      <c r="T342" s="50">
        <v>100</v>
      </c>
      <c r="U342" s="50">
        <f t="shared" si="71"/>
        <v>46.808510638297875</v>
      </c>
      <c r="V342" s="50">
        <f t="shared" si="72"/>
        <v>73.118279569892465</v>
      </c>
      <c r="W342" s="50">
        <f t="shared" si="73"/>
        <v>76.415094339622627</v>
      </c>
      <c r="X342" s="50">
        <f t="shared" si="74"/>
        <v>50.46662609048488</v>
      </c>
      <c r="Y342" s="50">
        <f t="shared" si="75"/>
        <v>76.776395022079484</v>
      </c>
      <c r="Z342" s="50">
        <f t="shared" si="76"/>
        <v>80.073209791809646</v>
      </c>
      <c r="AA342" s="50">
        <f t="shared" si="77"/>
        <v>-3.6581154521870047</v>
      </c>
      <c r="AB342" s="50">
        <f t="shared" si="78"/>
        <v>-3.6581154521870189</v>
      </c>
      <c r="AC342" s="50">
        <f t="shared" si="79"/>
        <v>-3.6581154521870189</v>
      </c>
      <c r="AF342">
        <v>1.72</v>
      </c>
      <c r="AG342">
        <v>2.19</v>
      </c>
      <c r="AH342" s="66"/>
      <c r="AJ342" t="s">
        <v>231</v>
      </c>
    </row>
    <row r="343" spans="1:36" ht="15" x14ac:dyDescent="0.25">
      <c r="A343">
        <v>3.54</v>
      </c>
      <c r="B343">
        <v>3.47</v>
      </c>
      <c r="C343">
        <v>2.16</v>
      </c>
      <c r="D343" s="43">
        <f t="shared" si="80"/>
        <v>3.3633276709523319E-2</v>
      </c>
      <c r="E343" s="44">
        <f>IF(OR($A343="",$B343="",$C343=""),"",A343*'MPTO_working_3-way'!$I342)</f>
        <v>3.6590617995517127</v>
      </c>
      <c r="F343" s="45">
        <f>IF(OR($A343="",$B343="",$C343=""),"",B343*'MPTO_working_3-way'!$I342)</f>
        <v>3.5867074701820463</v>
      </c>
      <c r="G343" s="46">
        <f>IF(OR($A343="",$B343="",$C343=""),"",C343*'MPTO_working_3-way'!$I342)</f>
        <v>2.2326478776925707</v>
      </c>
      <c r="H343" s="44">
        <f>IF(OR($A343="",$B343="",$C343=""),"",'MPTO_working_3-way'!E342)</f>
        <v>3.6862991362839646</v>
      </c>
      <c r="I343" s="45">
        <f>IF(OR($A343="",$B343="",$C343=""),"",'MPTO_working_3-way'!F342)</f>
        <v>3.610455717671238</v>
      </c>
      <c r="J343" s="46">
        <f>IF(OR($A343="",$B343="",$C343=""),"",'MPTO_working_3-way'!G342)</f>
        <v>2.2136045577230608</v>
      </c>
      <c r="K343" s="44">
        <f>IF(OR($A343="",$B343="",$C343=""),"",'OddsRatio_working_3-way'!H342)</f>
        <v>3.6745989425490651</v>
      </c>
      <c r="L343" s="45">
        <f>IF(OR($A343="",$B343="",$C343=""),"",'OddsRatio_working_3-way'!I342)</f>
        <v>3.6008895228725155</v>
      </c>
      <c r="M343" s="46">
        <f>IF(OR($A343="",$B343="",$C343=""),"",'OddsRatio_working_3-way'!J342)</f>
        <v>2.2214703832113845</v>
      </c>
      <c r="N343" s="47">
        <f t="shared" si="68"/>
        <v>27.329409963026979</v>
      </c>
      <c r="O343" s="48">
        <f t="shared" si="69"/>
        <v>27.880723708678818</v>
      </c>
      <c r="P343" s="48">
        <f t="shared" si="70"/>
        <v>44.78986632829421</v>
      </c>
      <c r="Q343" t="s">
        <v>276</v>
      </c>
      <c r="R343" t="s">
        <v>392</v>
      </c>
      <c r="S343" t="s">
        <v>529</v>
      </c>
      <c r="T343" s="50">
        <v>100</v>
      </c>
      <c r="U343" s="50">
        <f t="shared" si="71"/>
        <v>71.751412429378533</v>
      </c>
      <c r="V343" s="50">
        <f t="shared" si="72"/>
        <v>71.181556195965413</v>
      </c>
      <c r="W343" s="50">
        <f t="shared" si="73"/>
        <v>53.703703703703695</v>
      </c>
      <c r="X343" s="50">
        <f t="shared" si="74"/>
        <v>75.114740100330877</v>
      </c>
      <c r="Y343" s="50">
        <f t="shared" si="75"/>
        <v>74.544883866917758</v>
      </c>
      <c r="Z343" s="50">
        <f t="shared" si="76"/>
        <v>57.067031374656054</v>
      </c>
      <c r="AA343" s="50">
        <f t="shared" si="77"/>
        <v>-3.3633276709523443</v>
      </c>
      <c r="AB343" s="50">
        <f t="shared" si="78"/>
        <v>-3.3633276709523443</v>
      </c>
      <c r="AC343" s="50">
        <f t="shared" si="79"/>
        <v>-3.3633276709523585</v>
      </c>
      <c r="AF343">
        <v>1.68</v>
      </c>
      <c r="AG343">
        <v>2.2599999999999998</v>
      </c>
      <c r="AH343" s="66"/>
      <c r="AJ343" t="s">
        <v>231</v>
      </c>
    </row>
    <row r="344" spans="1:36" ht="15" x14ac:dyDescent="0.25">
      <c r="A344">
        <v>1.48</v>
      </c>
      <c r="B344">
        <v>4.3600000000000003</v>
      </c>
      <c r="C344">
        <v>8.24</v>
      </c>
      <c r="D344" s="43">
        <f t="shared" si="80"/>
        <v>2.6392697141784049E-2</v>
      </c>
      <c r="E344" s="44">
        <f>IF(OR($A344="",$B344="",$C344=""),"",A344*'MPTO_working_3-way'!$I343)</f>
        <v>1.5190611917698404</v>
      </c>
      <c r="F344" s="45">
        <f>IF(OR($A344="",$B344="",$C344=""),"",B344*'MPTO_working_3-way'!$I343)</f>
        <v>4.4750721595381791</v>
      </c>
      <c r="G344" s="46">
        <f>IF(OR($A344="",$B344="",$C344=""),"",C344*'MPTO_working_3-way'!$I343)</f>
        <v>8.4574758244483004</v>
      </c>
      <c r="H344" s="44">
        <f>IF(OR($A344="",$B344="",$C344=""),"",'MPTO_working_3-way'!E343)</f>
        <v>1.4995244034286268</v>
      </c>
      <c r="I344" s="45">
        <f>IF(OR($A344="",$B344="",$C344=""),"",'MPTO_working_3-way'!F343)</f>
        <v>4.5339088959348617</v>
      </c>
      <c r="J344" s="46">
        <f>IF(OR($A344="",$B344="",$C344=""),"",'MPTO_working_3-way'!G343)</f>
        <v>8.8840198468711211</v>
      </c>
      <c r="K344" s="44">
        <f>IF(OR($A344="",$B344="",$C344=""),"",'OddsRatio_working_3-way'!H343)</f>
        <v>1.5060241415972389</v>
      </c>
      <c r="L344" s="45">
        <f>IF(OR($A344="",$B344="",$C344=""),"",'OddsRatio_working_3-way'!I343)</f>
        <v>4.5421689911806711</v>
      </c>
      <c r="M344" s="46">
        <f>IF(OR($A344="",$B344="",$C344=""),"",'OddsRatio_working_3-way'!J343)</f>
        <v>8.6325308024250162</v>
      </c>
      <c r="N344" s="47">
        <f t="shared" si="68"/>
        <v>65.830132809522425</v>
      </c>
      <c r="O344" s="48">
        <f t="shared" si="69"/>
        <v>22.346008384883753</v>
      </c>
      <c r="P344" s="48">
        <f t="shared" si="70"/>
        <v>11.823858805593833</v>
      </c>
      <c r="Q344" t="s">
        <v>39</v>
      </c>
      <c r="R344" t="s">
        <v>34</v>
      </c>
      <c r="S344" t="s">
        <v>529</v>
      </c>
      <c r="T344" s="50">
        <v>100</v>
      </c>
      <c r="U344" s="50">
        <f t="shared" si="71"/>
        <v>32.432432432432435</v>
      </c>
      <c r="V344" s="50">
        <f t="shared" si="72"/>
        <v>77.064220183486242</v>
      </c>
      <c r="W344" s="50">
        <f t="shared" si="73"/>
        <v>87.864077669902912</v>
      </c>
      <c r="X344" s="50">
        <f t="shared" si="74"/>
        <v>35.071702146610853</v>
      </c>
      <c r="Y344" s="50">
        <f t="shared" si="75"/>
        <v>79.703489897664653</v>
      </c>
      <c r="Z344" s="50">
        <f t="shared" si="76"/>
        <v>90.503347384081323</v>
      </c>
      <c r="AA344" s="50">
        <f t="shared" si="77"/>
        <v>-2.6392697141784183</v>
      </c>
      <c r="AB344" s="50">
        <f t="shared" si="78"/>
        <v>-2.6392697141784112</v>
      </c>
      <c r="AC344" s="50">
        <f t="shared" si="79"/>
        <v>-2.6392697141784112</v>
      </c>
      <c r="AF344">
        <v>2.09</v>
      </c>
      <c r="AG344">
        <v>1.81</v>
      </c>
      <c r="AH344" s="66"/>
      <c r="AJ344" t="s">
        <v>443</v>
      </c>
    </row>
    <row r="345" spans="1:36" ht="15" x14ac:dyDescent="0.25">
      <c r="A345">
        <v>1.29</v>
      </c>
      <c r="B345">
        <v>5.19</v>
      </c>
      <c r="C345">
        <v>12.72</v>
      </c>
      <c r="D345" s="43">
        <f t="shared" si="80"/>
        <v>4.6488378011178444E-2</v>
      </c>
      <c r="E345" s="44">
        <f>IF(OR($A345="",$B345="",$C345=""),"",A345*'MPTO_working_3-way'!$I344)</f>
        <v>1.3499700076344203</v>
      </c>
      <c r="F345" s="45">
        <f>IF(OR($A345="",$B345="",$C345=""),"",B345*'MPTO_working_3-way'!$I344)</f>
        <v>5.4312746818780164</v>
      </c>
      <c r="G345" s="46">
        <f>IF(OR($A345="",$B345="",$C345=""),"",C345*'MPTO_working_3-way'!$I344)</f>
        <v>13.31133216830219</v>
      </c>
      <c r="H345" s="44">
        <f>IF(OR($A345="",$B345="",$C345=""),"",'MPTO_working_3-way'!E344)</f>
        <v>1.3163131022640202</v>
      </c>
      <c r="I345" s="45">
        <f>IF(OR($A345="",$B345="",$C345=""),"",'MPTO_working_3-way'!F344)</f>
        <v>5.6439109387662256</v>
      </c>
      <c r="J345" s="46">
        <f>IF(OR($A345="",$B345="",$C345=""),"",'MPTO_working_3-way'!G344)</f>
        <v>15.842782262385249</v>
      </c>
      <c r="K345" s="44">
        <f>IF(OR($A345="",$B345="",$C345=""),"",'OddsRatio_working_3-way'!H344)</f>
        <v>1.3258534445757626</v>
      </c>
      <c r="L345" s="45">
        <f>IF(OR($A345="",$B345="",$C345=""),"",'OddsRatio_working_3-way'!I344)</f>
        <v>5.7080204578360103</v>
      </c>
      <c r="M345" s="46">
        <f>IF(OR($A345="",$B345="",$C345=""),"",'OddsRatio_working_3-way'!J344)</f>
        <v>14.1689736911308</v>
      </c>
      <c r="N345" s="47">
        <f t="shared" si="68"/>
        <v>74.075719782272813</v>
      </c>
      <c r="O345" s="48">
        <f t="shared" si="69"/>
        <v>18.411884107732547</v>
      </c>
      <c r="P345" s="48">
        <f t="shared" si="70"/>
        <v>7.5123961099946488</v>
      </c>
      <c r="Q345" t="s">
        <v>324</v>
      </c>
      <c r="R345" t="s">
        <v>330</v>
      </c>
      <c r="S345" t="s">
        <v>529</v>
      </c>
      <c r="T345" s="50">
        <v>100</v>
      </c>
      <c r="U345" s="50">
        <f t="shared" si="71"/>
        <v>22.480620155038757</v>
      </c>
      <c r="V345" s="50">
        <f t="shared" si="72"/>
        <v>80.732177263969163</v>
      </c>
      <c r="W345" s="50">
        <f t="shared" si="73"/>
        <v>92.138364779874209</v>
      </c>
      <c r="X345" s="50">
        <f t="shared" si="74"/>
        <v>27.12945795615661</v>
      </c>
      <c r="Y345" s="50">
        <f t="shared" si="75"/>
        <v>85.381015065087013</v>
      </c>
      <c r="Z345" s="50">
        <f t="shared" si="76"/>
        <v>96.787202580992059</v>
      </c>
      <c r="AA345" s="50">
        <f t="shared" si="77"/>
        <v>-4.6488378011178533</v>
      </c>
      <c r="AB345" s="50">
        <f t="shared" si="78"/>
        <v>-4.6488378011178497</v>
      </c>
      <c r="AC345" s="50">
        <f t="shared" si="79"/>
        <v>-4.6488378011178497</v>
      </c>
      <c r="AF345">
        <v>1.83</v>
      </c>
      <c r="AG345">
        <v>2.04</v>
      </c>
      <c r="AH345" s="66"/>
      <c r="AJ345" t="s">
        <v>446</v>
      </c>
    </row>
    <row r="346" spans="1:36" ht="15" x14ac:dyDescent="0.25">
      <c r="A346">
        <v>2.6</v>
      </c>
      <c r="B346">
        <v>2.75</v>
      </c>
      <c r="C346">
        <v>3.32</v>
      </c>
      <c r="D346" s="43">
        <f t="shared" si="80"/>
        <v>4.9456567528856743E-2</v>
      </c>
      <c r="E346" s="44">
        <f>IF(OR($A346="",$B346="",$C346=""),"",A346*'MPTO_working_3-way'!$I345)</f>
        <v>2.7285870755750277</v>
      </c>
      <c r="F346" s="45">
        <f>IF(OR($A346="",$B346="",$C346=""),"",B346*'MPTO_working_3-way'!$I345)</f>
        <v>2.8860055607043562</v>
      </c>
      <c r="G346" s="46">
        <f>IF(OR($A346="",$B346="",$C346=""),"",C346*'MPTO_working_3-way'!$I345)</f>
        <v>3.4841958041958043</v>
      </c>
      <c r="H346" s="44">
        <f>IF(OR($A346="",$B346="",$C346=""),"",'MPTO_working_3-way'!E345)</f>
        <v>2.7164327128471166</v>
      </c>
      <c r="I346" s="45">
        <f>IF(OR($A346="",$B346="",$C346=""),"",'MPTO_working_3-way'!F345)</f>
        <v>2.8805921850982932</v>
      </c>
      <c r="J346" s="46">
        <f>IF(OR($A346="",$B346="",$C346=""),"",'MPTO_working_3-way'!G345)</f>
        <v>3.5122312093115013</v>
      </c>
      <c r="K346" s="44">
        <f>IF(OR($A346="",$B346="",$C346=""),"",'OddsRatio_working_3-way'!H345)</f>
        <v>2.7223967942122309</v>
      </c>
      <c r="L346" s="45">
        <f>IF(OR($A346="",$B346="",$C346=""),"",'OddsRatio_working_3-way'!I345)</f>
        <v>2.8838714936696261</v>
      </c>
      <c r="M346" s="46">
        <f>IF(OR($A346="",$B346="",$C346=""),"",'OddsRatio_working_3-way'!J345)</f>
        <v>3.4974753516077337</v>
      </c>
      <c r="N346" s="47">
        <f t="shared" si="68"/>
        <v>36.649004495825302</v>
      </c>
      <c r="O346" s="48">
        <f t="shared" si="69"/>
        <v>34.649967886962102</v>
      </c>
      <c r="P346" s="48">
        <f t="shared" si="70"/>
        <v>28.701027617212588</v>
      </c>
      <c r="Q346" t="s">
        <v>412</v>
      </c>
      <c r="R346" t="s">
        <v>344</v>
      </c>
      <c r="S346" t="s">
        <v>529</v>
      </c>
      <c r="T346" s="50">
        <v>100</v>
      </c>
      <c r="U346" s="50">
        <f t="shared" si="71"/>
        <v>61.538461538461533</v>
      </c>
      <c r="V346" s="50">
        <f t="shared" si="72"/>
        <v>63.63636363636364</v>
      </c>
      <c r="W346" s="50">
        <f t="shared" si="73"/>
        <v>69.879518072289159</v>
      </c>
      <c r="X346" s="50">
        <f t="shared" si="74"/>
        <v>66.484118291347215</v>
      </c>
      <c r="Y346" s="50">
        <f t="shared" si="75"/>
        <v>68.582020389249294</v>
      </c>
      <c r="Z346" s="50">
        <f t="shared" si="76"/>
        <v>74.825174825174827</v>
      </c>
      <c r="AA346" s="50">
        <f t="shared" si="77"/>
        <v>-4.9456567528856823</v>
      </c>
      <c r="AB346" s="50">
        <f t="shared" si="78"/>
        <v>-4.9456567528856539</v>
      </c>
      <c r="AC346" s="50">
        <f t="shared" si="79"/>
        <v>-4.9456567528856681</v>
      </c>
      <c r="AF346">
        <v>2.37</v>
      </c>
      <c r="AG346">
        <v>1.58</v>
      </c>
      <c r="AH346" s="66"/>
      <c r="AJ346" t="s">
        <v>447</v>
      </c>
    </row>
    <row r="347" spans="1:36" ht="15" x14ac:dyDescent="0.25">
      <c r="A347">
        <v>4.41</v>
      </c>
      <c r="B347">
        <v>4.16</v>
      </c>
      <c r="C347">
        <v>1.79</v>
      </c>
      <c r="D347" s="43">
        <f t="shared" si="80"/>
        <v>2.5801202876222895E-2</v>
      </c>
      <c r="E347" s="44">
        <f>IF(OR($A347="",$B347="",$C347=""),"",A347*'MPTO_working_3-way'!$I346)</f>
        <v>4.5237833046841427</v>
      </c>
      <c r="F347" s="45">
        <f>IF(OR($A347="",$B347="",$C347=""),"",B347*'MPTO_working_3-way'!$I346)</f>
        <v>4.2673330039650876</v>
      </c>
      <c r="G347" s="46">
        <f>IF(OR($A347="",$B347="",$C347=""),"",C347*'MPTO_working_3-way'!$I346)</f>
        <v>1.8361841531484391</v>
      </c>
      <c r="H347" s="44">
        <f>IF(OR($A347="",$B347="",$C347=""),"",'MPTO_working_3-way'!E346)</f>
        <v>4.5838554054071663</v>
      </c>
      <c r="I347" s="45">
        <f>IF(OR($A347="",$B347="",$C347=""),"",'MPTO_working_3-way'!F346)</f>
        <v>4.3143576557919747</v>
      </c>
      <c r="J347" s="46">
        <f>IF(OR($A347="",$B347="",$C347=""),"",'MPTO_working_3-way'!G346)</f>
        <v>1.8179874028788297</v>
      </c>
      <c r="K347" s="44">
        <f>IF(OR($A347="",$B347="",$C347=""),"",'OddsRatio_working_3-way'!H346)</f>
        <v>4.5595851509973047</v>
      </c>
      <c r="L347" s="45">
        <f>IF(OR($A347="",$B347="",$C347=""),"",'OddsRatio_working_3-way'!I346)</f>
        <v>4.2986184976983832</v>
      </c>
      <c r="M347" s="46">
        <f>IF(OR($A347="",$B347="",$C347=""),"",'OddsRatio_working_3-way'!J346)</f>
        <v>1.824654624424596</v>
      </c>
      <c r="N347" s="47">
        <f t="shared" si="68"/>
        <v>22.10539127646879</v>
      </c>
      <c r="O347" s="48">
        <f t="shared" si="69"/>
        <v>23.433840271448879</v>
      </c>
      <c r="P347" s="48">
        <f t="shared" si="70"/>
        <v>54.46076845208232</v>
      </c>
      <c r="Q347" t="s">
        <v>104</v>
      </c>
      <c r="R347" t="s">
        <v>97</v>
      </c>
      <c r="S347" t="s">
        <v>529</v>
      </c>
      <c r="T347" s="50">
        <v>100</v>
      </c>
      <c r="U347" s="50">
        <f t="shared" si="71"/>
        <v>77.32426303854875</v>
      </c>
      <c r="V347" s="50">
        <f t="shared" si="72"/>
        <v>75.961538461538453</v>
      </c>
      <c r="W347" s="50">
        <f t="shared" si="73"/>
        <v>44.134078212290497</v>
      </c>
      <c r="X347" s="50">
        <f t="shared" si="74"/>
        <v>79.904383326171029</v>
      </c>
      <c r="Y347" s="50">
        <f t="shared" si="75"/>
        <v>78.541658749160732</v>
      </c>
      <c r="Z347" s="50">
        <f t="shared" si="76"/>
        <v>46.714198499912783</v>
      </c>
      <c r="AA347" s="50">
        <f t="shared" si="77"/>
        <v>-2.5801202876222789</v>
      </c>
      <c r="AB347" s="50">
        <f t="shared" si="78"/>
        <v>-2.5801202876222789</v>
      </c>
      <c r="AC347" s="50">
        <f t="shared" si="79"/>
        <v>-2.580120287622286</v>
      </c>
      <c r="AF347">
        <v>1.71</v>
      </c>
      <c r="AG347">
        <v>2.25</v>
      </c>
      <c r="AH347" s="66"/>
      <c r="AJ347" t="s">
        <v>441</v>
      </c>
    </row>
    <row r="348" spans="1:36" ht="15" x14ac:dyDescent="0.25">
      <c r="A348">
        <v>2.2200000000000002</v>
      </c>
      <c r="B348">
        <v>3.97</v>
      </c>
      <c r="C348">
        <v>3.12</v>
      </c>
      <c r="D348" s="43">
        <f t="shared" si="80"/>
        <v>2.2852439729013962E-2</v>
      </c>
      <c r="E348" s="44">
        <f>IF(OR($A348="",$B348="",$C348=""),"",A348*'MPTO_working_3-way'!$I347)</f>
        <v>2.270732416198411</v>
      </c>
      <c r="F348" s="45">
        <f>IF(OR($A348="",$B348="",$C348=""),"",B348*'MPTO_working_3-way'!$I347)</f>
        <v>4.0607241857241858</v>
      </c>
      <c r="G348" s="46">
        <f>IF(OR($A348="",$B348="",$C348=""),"",C348*'MPTO_working_3-way'!$I347)</f>
        <v>3.1912996119545238</v>
      </c>
      <c r="H348" s="44">
        <f>IF(OR($A348="",$B348="",$C348=""),"",'MPTO_working_3-way'!E347)</f>
        <v>2.2581877740016041</v>
      </c>
      <c r="I348" s="45">
        <f>IF(OR($A348="",$B348="",$C348=""),"",'MPTO_working_3-way'!F347)</f>
        <v>4.0938022931884417</v>
      </c>
      <c r="J348" s="46">
        <f>IF(OR($A348="",$B348="",$C348=""),"",'MPTO_working_3-way'!G347)</f>
        <v>3.1959568272009458</v>
      </c>
      <c r="K348" s="44">
        <f>IF(OR($A348="",$B348="",$C348=""),"",'OddsRatio_working_3-way'!H347)</f>
        <v>2.2636360930060793</v>
      </c>
      <c r="L348" s="45">
        <f>IF(OR($A348="",$B348="",$C348=""),"",'OddsRatio_working_3-way'!I347)</f>
        <v>4.0762288493672578</v>
      </c>
      <c r="M348" s="46">
        <f>IF(OR($A348="",$B348="",$C348=""),"",'OddsRatio_working_3-way'!J347)</f>
        <v>3.1958266534204003</v>
      </c>
      <c r="N348" s="47">
        <f t="shared" si="68"/>
        <v>44.038654350747706</v>
      </c>
      <c r="O348" s="48">
        <f t="shared" si="69"/>
        <v>24.626149284297203</v>
      </c>
      <c r="P348" s="48">
        <f t="shared" si="70"/>
        <v>31.335196364955092</v>
      </c>
      <c r="Q348" t="s">
        <v>51</v>
      </c>
      <c r="R348" t="s">
        <v>52</v>
      </c>
      <c r="S348" t="s">
        <v>529</v>
      </c>
      <c r="T348" s="50">
        <v>100</v>
      </c>
      <c r="U348" s="50">
        <f t="shared" si="71"/>
        <v>54.954954954954964</v>
      </c>
      <c r="V348" s="50">
        <f t="shared" si="72"/>
        <v>74.811083123425689</v>
      </c>
      <c r="W348" s="50">
        <f t="shared" si="73"/>
        <v>67.948717948717942</v>
      </c>
      <c r="X348" s="50">
        <f t="shared" si="74"/>
        <v>57.240198927856355</v>
      </c>
      <c r="Y348" s="50">
        <f t="shared" si="75"/>
        <v>77.096327096327087</v>
      </c>
      <c r="Z348" s="50">
        <f t="shared" si="76"/>
        <v>70.233961921619354</v>
      </c>
      <c r="AA348" s="50">
        <f t="shared" si="77"/>
        <v>-2.2852439729013909</v>
      </c>
      <c r="AB348" s="50">
        <f t="shared" si="78"/>
        <v>-2.285243972901398</v>
      </c>
      <c r="AC348" s="50">
        <f t="shared" si="79"/>
        <v>-2.2852439729014122</v>
      </c>
      <c r="AF348">
        <v>1.68</v>
      </c>
      <c r="AG348">
        <v>2.2999999999999998</v>
      </c>
      <c r="AH348" s="66"/>
      <c r="AJ348" t="s">
        <v>441</v>
      </c>
    </row>
    <row r="349" spans="1:36" ht="15" x14ac:dyDescent="0.25">
      <c r="A349">
        <v>2.6</v>
      </c>
      <c r="B349">
        <v>2.81</v>
      </c>
      <c r="C349">
        <v>3.41</v>
      </c>
      <c r="D349" s="43">
        <f t="shared" si="80"/>
        <v>3.3742402701190333E-2</v>
      </c>
      <c r="E349" s="44">
        <f>IF(OR($A349="",$B349="",$C349=""),"",A349*'MPTO_working_3-way'!$I348)</f>
        <v>2.687730247023095</v>
      </c>
      <c r="F349" s="45">
        <f>IF(OR($A349="",$B349="",$C349=""),"",B349*'MPTO_working_3-way'!$I348)</f>
        <v>2.904816151590345</v>
      </c>
      <c r="G349" s="46">
        <f>IF(OR($A349="",$B349="",$C349=""),"",C349*'MPTO_working_3-way'!$I348)</f>
        <v>3.5250615932110594</v>
      </c>
      <c r="H349" s="44">
        <f>IF(OR($A349="",$B349="",$C349=""),"",'MPTO_working_3-way'!E348)</f>
        <v>2.678323322222087</v>
      </c>
      <c r="I349" s="45">
        <f>IF(OR($A349="",$B349="",$C349=""),"",'MPTO_working_3-way'!F348)</f>
        <v>2.9017096472619861</v>
      </c>
      <c r="J349" s="46">
        <f>IF(OR($A349="",$B349="",$C349=""),"",'MPTO_working_3-way'!G348)</f>
        <v>3.5460029149760692</v>
      </c>
      <c r="K349" s="44">
        <f>IF(OR($A349="",$B349="",$C349=""),"",'OddsRatio_working_3-way'!H348)</f>
        <v>2.6829142702887316</v>
      </c>
      <c r="L349" s="45">
        <f>IF(OR($A349="",$B349="",$C349=""),"",'OddsRatio_working_3-way'!I348)</f>
        <v>2.9037967682641268</v>
      </c>
      <c r="M349" s="46">
        <f>IF(OR($A349="",$B349="",$C349=""),"",'OddsRatio_working_3-way'!J348)</f>
        <v>3.5348896196224016</v>
      </c>
      <c r="N349" s="47">
        <f t="shared" si="68"/>
        <v>37.20611475454394</v>
      </c>
      <c r="O349" s="48">
        <f t="shared" si="69"/>
        <v>34.425586605627842</v>
      </c>
      <c r="P349" s="48">
        <f t="shared" si="70"/>
        <v>28.368298639828222</v>
      </c>
      <c r="Q349" t="s">
        <v>185</v>
      </c>
      <c r="R349" t="s">
        <v>171</v>
      </c>
      <c r="S349" t="s">
        <v>529</v>
      </c>
      <c r="T349" s="50">
        <v>100</v>
      </c>
      <c r="U349" s="50">
        <f t="shared" si="71"/>
        <v>61.538461538461533</v>
      </c>
      <c r="V349" s="50">
        <f t="shared" si="72"/>
        <v>64.412811387900362</v>
      </c>
      <c r="W349" s="50">
        <f t="shared" si="73"/>
        <v>70.674486803519059</v>
      </c>
      <c r="X349" s="50">
        <f t="shared" si="74"/>
        <v>64.912701808580579</v>
      </c>
      <c r="Y349" s="50">
        <f t="shared" si="75"/>
        <v>67.787051658019394</v>
      </c>
      <c r="Z349" s="50">
        <f t="shared" si="76"/>
        <v>74.048727073638105</v>
      </c>
      <c r="AA349" s="50">
        <f t="shared" si="77"/>
        <v>-3.3742402701190457</v>
      </c>
      <c r="AB349" s="50">
        <f t="shared" si="78"/>
        <v>-3.3742402701190315</v>
      </c>
      <c r="AC349" s="50">
        <f t="shared" si="79"/>
        <v>-3.3742402701190457</v>
      </c>
      <c r="AF349">
        <v>2.79</v>
      </c>
      <c r="AG349">
        <v>1.47</v>
      </c>
      <c r="AH349" s="66"/>
      <c r="AJ349" t="s">
        <v>435</v>
      </c>
    </row>
    <row r="350" spans="1:36" ht="15" x14ac:dyDescent="0.25">
      <c r="A350">
        <v>1.34</v>
      </c>
      <c r="B350">
        <v>5.07</v>
      </c>
      <c r="C350">
        <v>10.69</v>
      </c>
      <c r="D350" s="43">
        <f t="shared" si="80"/>
        <v>3.705268499774772E-2</v>
      </c>
      <c r="E350" s="44">
        <f>IF(OR($A350="",$B350="",$C350=""),"",A350*'MPTO_working_3-way'!$I349)</f>
        <v>1.389650597896982</v>
      </c>
      <c r="F350" s="45">
        <f>IF(OR($A350="",$B350="",$C350=""),"",B350*'MPTO_working_3-way'!$I349)</f>
        <v>5.2578571129385816</v>
      </c>
      <c r="G350" s="46">
        <f>IF(OR($A350="",$B350="",$C350=""),"",C350*'MPTO_working_3-way'!$I349)</f>
        <v>11.086093202625923</v>
      </c>
      <c r="H350" s="44">
        <f>IF(OR($A350="",$B350="",$C350=""),"",'MPTO_working_3-way'!E349)</f>
        <v>1.3625504820325796</v>
      </c>
      <c r="I350" s="45">
        <f>IF(OR($A350="",$B350="",$C350=""),"",'MPTO_working_3-way'!F349)</f>
        <v>5.4086867598302817</v>
      </c>
      <c r="J350" s="46">
        <f>IF(OR($A350="",$B350="",$C350=""),"",'MPTO_working_3-way'!G349)</f>
        <v>12.316109022158994</v>
      </c>
      <c r="K350" s="44">
        <f>IF(OR($A350="",$B350="",$C350=""),"",'OddsRatio_working_3-way'!H349)</f>
        <v>1.3706396274337549</v>
      </c>
      <c r="L350" s="45">
        <f>IF(OR($A350="",$B350="",$C350=""),"",'OddsRatio_working_3-way'!I349)</f>
        <v>5.4367743636923027</v>
      </c>
      <c r="M350" s="46">
        <f>IF(OR($A350="",$B350="",$C350=""),"",'OddsRatio_working_3-way'!J349)</f>
        <v>11.563229381862012</v>
      </c>
      <c r="N350" s="47">
        <f t="shared" si="68"/>
        <v>71.960534649022065</v>
      </c>
      <c r="O350" s="48">
        <f t="shared" si="69"/>
        <v>19.019155114337192</v>
      </c>
      <c r="P350" s="48">
        <f t="shared" si="70"/>
        <v>9.0203102366407446</v>
      </c>
      <c r="Q350" t="s">
        <v>149</v>
      </c>
      <c r="R350" t="s">
        <v>173</v>
      </c>
      <c r="S350" t="s">
        <v>529</v>
      </c>
      <c r="T350" s="50">
        <v>100</v>
      </c>
      <c r="U350" s="50">
        <f t="shared" si="71"/>
        <v>25.373134328358205</v>
      </c>
      <c r="V350" s="50">
        <f t="shared" si="72"/>
        <v>80.276134122287957</v>
      </c>
      <c r="W350" s="50">
        <f t="shared" si="73"/>
        <v>90.64546304957905</v>
      </c>
      <c r="X350" s="50">
        <f t="shared" si="74"/>
        <v>29.078402828132987</v>
      </c>
      <c r="Y350" s="50">
        <f t="shared" si="75"/>
        <v>83.981402622062745</v>
      </c>
      <c r="Z350" s="50">
        <f t="shared" si="76"/>
        <v>94.35073154935381</v>
      </c>
      <c r="AA350" s="50">
        <f t="shared" si="77"/>
        <v>-3.7052684997747818</v>
      </c>
      <c r="AB350" s="50">
        <f t="shared" si="78"/>
        <v>-3.7052684997747889</v>
      </c>
      <c r="AC350" s="50">
        <f t="shared" si="79"/>
        <v>-3.7052684997747605</v>
      </c>
      <c r="AF350">
        <v>1.8</v>
      </c>
      <c r="AG350">
        <v>2.0699999999999998</v>
      </c>
      <c r="AH350" s="66"/>
      <c r="AJ350" t="s">
        <v>435</v>
      </c>
    </row>
    <row r="351" spans="1:36" s="50" customFormat="1" ht="15" x14ac:dyDescent="0.25">
      <c r="A351">
        <v>1.99</v>
      </c>
      <c r="B351">
        <v>3.44</v>
      </c>
      <c r="C351">
        <v>4.16</v>
      </c>
      <c r="D351" s="43">
        <f t="shared" si="80"/>
        <v>3.3594852617290449E-2</v>
      </c>
      <c r="E351" s="44">
        <f>IF(OR($A351="",$B351="",$C351=""),"",A351*'MPTO_working_3-way'!$I350)</f>
        <v>2.0568537567084082</v>
      </c>
      <c r="F351" s="45">
        <f>IF(OR($A351="",$B351="",$C351=""),"",B351*'MPTO_working_3-way'!$I350)</f>
        <v>3.555566293003479</v>
      </c>
      <c r="G351" s="46">
        <f>IF(OR($A351="",$B351="",$C351=""),"",C351*'MPTO_working_3-way'!$I350)</f>
        <v>4.2997545868879286</v>
      </c>
      <c r="H351" s="44">
        <f>IF(OR($A351="",$B351="",$C351=""),"",'MPTO_working_3-way'!E350)</f>
        <v>2.0353570892191297</v>
      </c>
      <c r="I351" s="45">
        <f>IF(OR($A351="",$B351="",$C351=""),"",'MPTO_working_3-way'!F350)</f>
        <v>3.5778253370731559</v>
      </c>
      <c r="J351" s="46">
        <f>IF(OR($A351="",$B351="",$C351=""),"",'MPTO_working_3-way'!G350)</f>
        <v>4.3632619574490343</v>
      </c>
      <c r="K351" s="44">
        <f>IF(OR($A351="",$B351="",$C351=""),"",'OddsRatio_working_3-way'!H350)</f>
        <v>2.0438795149064766</v>
      </c>
      <c r="L351" s="45">
        <f>IF(OR($A351="",$B351="",$C351=""),"",'OddsRatio_working_3-way'!I350)</f>
        <v>3.5727939559311146</v>
      </c>
      <c r="M351" s="46">
        <f>IF(OR($A351="",$B351="",$C351=""),"",'OddsRatio_working_3-way'!J350)</f>
        <v>4.3319790576812798</v>
      </c>
      <c r="N351" s="47">
        <f t="shared" si="68"/>
        <v>48.617943630581891</v>
      </c>
      <c r="O351" s="48">
        <f t="shared" si="69"/>
        <v>28.124915065365691</v>
      </c>
      <c r="P351" s="48">
        <f t="shared" si="70"/>
        <v>23.257141304052396</v>
      </c>
      <c r="Q351" t="s">
        <v>148</v>
      </c>
      <c r="R351" t="s">
        <v>146</v>
      </c>
      <c r="S351" t="s">
        <v>529</v>
      </c>
      <c r="T351" s="50">
        <v>100</v>
      </c>
      <c r="U351" s="50">
        <f t="shared" si="71"/>
        <v>49.748743718592962</v>
      </c>
      <c r="V351" s="50">
        <f t="shared" si="72"/>
        <v>70.930232558139537</v>
      </c>
      <c r="W351" s="50">
        <f t="shared" si="73"/>
        <v>75.961538461538453</v>
      </c>
      <c r="X351" s="50">
        <f t="shared" si="74"/>
        <v>53.108228980322004</v>
      </c>
      <c r="Y351" s="50">
        <f t="shared" si="75"/>
        <v>74.289717819868571</v>
      </c>
      <c r="Z351" s="50">
        <f t="shared" si="76"/>
        <v>79.321023723267501</v>
      </c>
      <c r="AA351" s="50">
        <f t="shared" si="77"/>
        <v>-3.3594852617290414</v>
      </c>
      <c r="AB351" s="50">
        <f t="shared" si="78"/>
        <v>-3.3594852617290343</v>
      </c>
      <c r="AC351" s="50">
        <f t="shared" si="79"/>
        <v>-3.3594852617290485</v>
      </c>
      <c r="AD351" s="51"/>
      <c r="AF351">
        <v>2.1800000000000002</v>
      </c>
      <c r="AG351">
        <v>1.72</v>
      </c>
      <c r="AH351" s="66"/>
      <c r="AI351" s="51"/>
      <c r="AJ351" t="s">
        <v>435</v>
      </c>
    </row>
    <row r="352" spans="1:36" ht="15" x14ac:dyDescent="0.25">
      <c r="A352">
        <v>3.57</v>
      </c>
      <c r="B352">
        <v>3.33</v>
      </c>
      <c r="C352">
        <v>2.21</v>
      </c>
      <c r="D352" s="43">
        <f t="shared" si="80"/>
        <v>3.2901032901032856E-2</v>
      </c>
      <c r="E352" s="44">
        <f>IF(OR($A352="",$B352="",$C352=""),"",A352*'MPTO_working_3-way'!$I351)</f>
        <v>3.6874566874566872</v>
      </c>
      <c r="F352" s="45">
        <f>IF(OR($A352="",$B352="",$C352=""),"",B352*'MPTO_working_3-way'!$I351)</f>
        <v>3.4395604395604393</v>
      </c>
      <c r="G352" s="46">
        <f>IF(OR($A352="",$B352="",$C352=""),"",C352*'MPTO_working_3-way'!$I351)</f>
        <v>2.2827112827112828</v>
      </c>
      <c r="H352" s="44">
        <f>IF(OR($A352="",$B352="",$C352=""),"",'MPTO_working_3-way'!E351)</f>
        <v>3.7154688893643719</v>
      </c>
      <c r="I352" s="45">
        <f>IF(OR($A352="",$B352="",$C352=""),"",'MPTO_working_3-way'!F351)</f>
        <v>3.4562217237577459</v>
      </c>
      <c r="J352" s="46">
        <f>IF(OR($A352="",$B352="",$C352=""),"",'MPTO_working_3-way'!G351)</f>
        <v>2.2648944604756203</v>
      </c>
      <c r="K352" s="44">
        <f>IF(OR($A352="",$B352="",$C352=""),"",'OddsRatio_working_3-way'!H351)</f>
        <v>3.7024951562629846</v>
      </c>
      <c r="L352" s="45">
        <f>IF(OR($A352="",$B352="",$C352=""),"",'OddsRatio_working_3-way'!I351)</f>
        <v>3.4501220677403714</v>
      </c>
      <c r="M352" s="46">
        <f>IF(OR($A352="",$B352="",$C352=""),"",'OddsRatio_working_3-way'!J351)</f>
        <v>2.2723809879681758</v>
      </c>
      <c r="N352" s="47">
        <f t="shared" si="68"/>
        <v>27.11896260101485</v>
      </c>
      <c r="O352" s="48">
        <f t="shared" si="69"/>
        <v>29.073482428115017</v>
      </c>
      <c r="P352" s="48">
        <f t="shared" si="70"/>
        <v>43.807554970870136</v>
      </c>
      <c r="Q352" t="s">
        <v>364</v>
      </c>
      <c r="R352" t="s">
        <v>430</v>
      </c>
      <c r="S352" t="s">
        <v>529</v>
      </c>
      <c r="T352" s="50">
        <v>100</v>
      </c>
      <c r="U352" s="50">
        <f t="shared" si="71"/>
        <v>71.988795518207283</v>
      </c>
      <c r="V352" s="50">
        <f t="shared" si="72"/>
        <v>69.969969969969966</v>
      </c>
      <c r="W352" s="50">
        <f t="shared" si="73"/>
        <v>54.751131221719454</v>
      </c>
      <c r="X352" s="50">
        <f t="shared" si="74"/>
        <v>75.278898808310572</v>
      </c>
      <c r="Y352" s="50">
        <f t="shared" si="75"/>
        <v>73.26007326007327</v>
      </c>
      <c r="Z352" s="50">
        <f t="shared" si="76"/>
        <v>58.041234511822751</v>
      </c>
      <c r="AA352" s="50">
        <f t="shared" si="77"/>
        <v>-3.2901032901032892</v>
      </c>
      <c r="AB352" s="50">
        <f t="shared" si="78"/>
        <v>-3.2901032901033034</v>
      </c>
      <c r="AC352" s="50">
        <f t="shared" si="79"/>
        <v>-3.2901032901032963</v>
      </c>
      <c r="AF352">
        <v>2.1</v>
      </c>
      <c r="AG352">
        <v>1.78</v>
      </c>
      <c r="AH352" s="66"/>
      <c r="AJ352" t="s">
        <v>435</v>
      </c>
    </row>
    <row r="353" spans="1:36" ht="15" x14ac:dyDescent="0.25">
      <c r="A353">
        <v>9.83</v>
      </c>
      <c r="B353">
        <v>4.9400000000000004</v>
      </c>
      <c r="C353">
        <v>1.36</v>
      </c>
      <c r="D353" s="43">
        <f t="shared" si="80"/>
        <v>3.9452667241170802E-2</v>
      </c>
      <c r="E353" s="44">
        <f>IF(OR($A353="",$B353="",$C353=""),"",A353*'MPTO_working_3-way'!$I352)</f>
        <v>10.217819718980708</v>
      </c>
      <c r="F353" s="45">
        <f>IF(OR($A353="",$B353="",$C353=""),"",B353*'MPTO_working_3-way'!$I352)</f>
        <v>5.1348961761713845</v>
      </c>
      <c r="G353" s="46">
        <f>IF(OR($A353="",$B353="",$C353=""),"",C353*'MPTO_working_3-way'!$I352)</f>
        <v>1.4136556274479923</v>
      </c>
      <c r="H353" s="44">
        <f>IF(OR($A353="",$B353="",$C353=""),"",'MPTO_working_3-way'!E352)</f>
        <v>11.2894198820354</v>
      </c>
      <c r="I353" s="45">
        <f>IF(OR($A353="",$B353="",$C353=""),"",'MPTO_working_3-way'!F352)</f>
        <v>5.2832269073636464</v>
      </c>
      <c r="J353" s="46">
        <f>IF(OR($A353="",$B353="",$C353=""),"",'MPTO_working_3-way'!G352)</f>
        <v>1.3847668446394352</v>
      </c>
      <c r="K353" s="44">
        <f>IF(OR($A353="",$B353="",$C353=""),"",'OddsRatio_working_3-way'!H352)</f>
        <v>10.65042352604514</v>
      </c>
      <c r="L353" s="45">
        <f>IF(OR($A353="",$B353="",$C353=""),"",'OddsRatio_working_3-way'!I352)</f>
        <v>5.3060779946339585</v>
      </c>
      <c r="M353" s="46">
        <f>IF(OR($A353="",$B353="",$C353=""),"",'OddsRatio_working_3-way'!J352)</f>
        <v>1.3934487507787374</v>
      </c>
      <c r="N353" s="47">
        <f t="shared" si="68"/>
        <v>9.7868236815960987</v>
      </c>
      <c r="O353" s="48">
        <f t="shared" si="69"/>
        <v>19.474590443337984</v>
      </c>
      <c r="P353" s="48">
        <f t="shared" si="70"/>
        <v>70.738585875065922</v>
      </c>
      <c r="Q353" t="s">
        <v>182</v>
      </c>
      <c r="R353" t="s">
        <v>147</v>
      </c>
      <c r="S353" t="s">
        <v>529</v>
      </c>
      <c r="T353" s="50">
        <v>100</v>
      </c>
      <c r="U353" s="50">
        <f t="shared" si="71"/>
        <v>89.827060020345883</v>
      </c>
      <c r="V353" s="50">
        <f t="shared" si="72"/>
        <v>79.757085020242926</v>
      </c>
      <c r="W353" s="50">
        <f t="shared" si="73"/>
        <v>26.470588235294116</v>
      </c>
      <c r="X353" s="50">
        <f t="shared" si="74"/>
        <v>93.772326744462958</v>
      </c>
      <c r="Y353" s="50">
        <f t="shared" si="75"/>
        <v>83.702351744359987</v>
      </c>
      <c r="Z353" s="50">
        <f t="shared" si="76"/>
        <v>30.415854959411202</v>
      </c>
      <c r="AA353" s="50">
        <f t="shared" si="77"/>
        <v>-3.9452667241170758</v>
      </c>
      <c r="AB353" s="50">
        <f t="shared" si="78"/>
        <v>-3.9452667241170616</v>
      </c>
      <c r="AC353" s="50">
        <f t="shared" si="79"/>
        <v>-3.9452667241170865</v>
      </c>
      <c r="AF353">
        <v>1.8</v>
      </c>
      <c r="AG353">
        <v>2.0699999999999998</v>
      </c>
      <c r="AH353" s="66"/>
      <c r="AJ353" t="s">
        <v>435</v>
      </c>
    </row>
    <row r="354" spans="1:36" s="50" customFormat="1" ht="15" x14ac:dyDescent="0.25">
      <c r="A354">
        <v>4.42</v>
      </c>
      <c r="B354">
        <v>3.66</v>
      </c>
      <c r="C354">
        <v>1.91</v>
      </c>
      <c r="D354" s="43">
        <f t="shared" si="80"/>
        <v>2.3028597031333309E-2</v>
      </c>
      <c r="E354" s="44">
        <f>IF(OR($A354="",$B354="",$C354=""),"",A354*'MPTO_working_3-way'!$I353)</f>
        <v>4.5217863988784934</v>
      </c>
      <c r="F354" s="45">
        <f>IF(OR($A354="",$B354="",$C354=""),"",B354*'MPTO_working_3-way'!$I353)</f>
        <v>3.7442846651346802</v>
      </c>
      <c r="G354" s="46">
        <f>IF(OR($A354="",$B354="",$C354=""),"",C354*'MPTO_working_3-way'!$I353)</f>
        <v>1.9539846203298465</v>
      </c>
      <c r="H354" s="44">
        <f>IF(OR($A354="",$B354="",$C354=""),"",'MPTO_working_3-way'!E353)</f>
        <v>4.5752321343288314</v>
      </c>
      <c r="I354" s="45">
        <f>IF(OR($A354="",$B354="",$C354=""),"",'MPTO_working_3-way'!F353)</f>
        <v>3.765799722868755</v>
      </c>
      <c r="J354" s="46">
        <f>IF(OR($A354="",$B354="",$C354=""),"",'MPTO_working_3-way'!G353)</f>
        <v>1.9384202258918493</v>
      </c>
      <c r="K354" s="44">
        <f>IF(OR($A354="",$B354="",$C354=""),"",'OddsRatio_working_3-way'!H353)</f>
        <v>4.5494595800248341</v>
      </c>
      <c r="L354" s="45">
        <f>IF(OR($A354="",$B354="",$C354=""),"",'OddsRatio_working_3-way'!I353)</f>
        <v>3.7606907844637592</v>
      </c>
      <c r="M354" s="46">
        <f>IF(OR($A354="",$B354="",$C354=""),"",'OddsRatio_working_3-way'!J353)</f>
        <v>1.9444468473165486</v>
      </c>
      <c r="N354" s="47">
        <f t="shared" si="68"/>
        <v>22.115153432458083</v>
      </c>
      <c r="O354" s="48">
        <f t="shared" si="69"/>
        <v>26.707371085099656</v>
      </c>
      <c r="P354" s="48">
        <f t="shared" si="70"/>
        <v>51.177475482442283</v>
      </c>
      <c r="Q354" t="s">
        <v>150</v>
      </c>
      <c r="R354" t="s">
        <v>176</v>
      </c>
      <c r="S354" t="s">
        <v>529</v>
      </c>
      <c r="T354" s="50">
        <v>100</v>
      </c>
      <c r="U354" s="50">
        <f t="shared" si="71"/>
        <v>77.375565610859724</v>
      </c>
      <c r="V354" s="50">
        <f t="shared" si="72"/>
        <v>72.67759562841529</v>
      </c>
      <c r="W354" s="50">
        <f t="shared" si="73"/>
        <v>47.643979057591622</v>
      </c>
      <c r="X354" s="50">
        <f t="shared" si="74"/>
        <v>79.678425313993074</v>
      </c>
      <c r="Y354" s="50">
        <f t="shared" si="75"/>
        <v>74.98045533154864</v>
      </c>
      <c r="Z354" s="50">
        <f t="shared" si="76"/>
        <v>49.946838760724965</v>
      </c>
      <c r="AA354" s="50">
        <f t="shared" si="77"/>
        <v>-2.3028597031333504</v>
      </c>
      <c r="AB354" s="50">
        <f t="shared" si="78"/>
        <v>-2.3028597031333504</v>
      </c>
      <c r="AC354" s="50">
        <f t="shared" si="79"/>
        <v>-2.3028597031333433</v>
      </c>
      <c r="AD354" s="51"/>
      <c r="AF354">
        <v>2.2200000000000002</v>
      </c>
      <c r="AG354">
        <v>1.73</v>
      </c>
      <c r="AH354" s="66"/>
      <c r="AI354" s="51"/>
      <c r="AJ354" t="s">
        <v>436</v>
      </c>
    </row>
    <row r="355" spans="1:36" ht="15" x14ac:dyDescent="0.25">
      <c r="A355">
        <v>1.6</v>
      </c>
      <c r="B355">
        <v>3.75</v>
      </c>
      <c r="C355">
        <v>6.88</v>
      </c>
      <c r="D355" s="43">
        <f t="shared" si="80"/>
        <v>3.7015503875968969E-2</v>
      </c>
      <c r="E355" s="44">
        <f>IF(OR($A355="",$B355="",$C355=""),"",A355*'MPTO_working_3-way'!$I354)</f>
        <v>1.6592248062015504</v>
      </c>
      <c r="F355" s="45">
        <f>IF(OR($A355="",$B355="",$C355=""),"",B355*'MPTO_working_3-way'!$I354)</f>
        <v>3.8888081395348837</v>
      </c>
      <c r="G355" s="46">
        <f>IF(OR($A355="",$B355="",$C355=""),"",C355*'MPTO_working_3-way'!$I354)</f>
        <v>7.134666666666666</v>
      </c>
      <c r="H355" s="44">
        <f>IF(OR($A355="",$B355="",$C355=""),"",'MPTO_working_3-way'!E354)</f>
        <v>1.6322226908477437</v>
      </c>
      <c r="I355" s="45">
        <f>IF(OR($A355="",$B355="",$C355=""),"",'MPTO_working_3-way'!F354)</f>
        <v>3.9319278638557278</v>
      </c>
      <c r="J355" s="46">
        <f>IF(OR($A355="",$B355="",$C355=""),"",'MPTO_working_3-way'!G354)</f>
        <v>7.5182127246236039</v>
      </c>
      <c r="K355" s="44">
        <f>IF(OR($A355="",$B355="",$C355=""),"",'OddsRatio_working_3-way'!H354)</f>
        <v>1.6417691042030258</v>
      </c>
      <c r="L355" s="45">
        <f>IF(OR($A355="",$B355="",$C355=""),"",'OddsRatio_working_3-way'!I354)</f>
        <v>3.9414417275971991</v>
      </c>
      <c r="M355" s="46">
        <f>IF(OR($A355="",$B355="",$C355=""),"",'OddsRatio_working_3-way'!J354)</f>
        <v>7.2893372211896486</v>
      </c>
      <c r="N355" s="47">
        <f t="shared" si="68"/>
        <v>60.269108577835915</v>
      </c>
      <c r="O355" s="48">
        <f t="shared" si="69"/>
        <v>25.71481965987666</v>
      </c>
      <c r="P355" s="48">
        <f t="shared" si="70"/>
        <v>14.016071762287424</v>
      </c>
      <c r="Q355" t="s">
        <v>158</v>
      </c>
      <c r="R355" t="s">
        <v>156</v>
      </c>
      <c r="S355" t="s">
        <v>529</v>
      </c>
      <c r="T355" s="50">
        <v>100</v>
      </c>
      <c r="U355" s="50">
        <f t="shared" si="71"/>
        <v>37.5</v>
      </c>
      <c r="V355" s="50">
        <f t="shared" si="72"/>
        <v>73.333333333333329</v>
      </c>
      <c r="W355" s="50">
        <f t="shared" si="73"/>
        <v>85.465116279069775</v>
      </c>
      <c r="X355" s="50">
        <f t="shared" si="74"/>
        <v>41.201550387596896</v>
      </c>
      <c r="Y355" s="50">
        <f t="shared" si="75"/>
        <v>77.034883720930239</v>
      </c>
      <c r="Z355" s="50">
        <f t="shared" si="76"/>
        <v>89.166666666666657</v>
      </c>
      <c r="AA355" s="50">
        <f t="shared" si="77"/>
        <v>-3.701550387596896</v>
      </c>
      <c r="AB355" s="50">
        <f t="shared" si="78"/>
        <v>-3.7015503875969102</v>
      </c>
      <c r="AC355" s="50">
        <f t="shared" si="79"/>
        <v>-3.7015503875968818</v>
      </c>
      <c r="AF355">
        <v>2.34</v>
      </c>
      <c r="AG355">
        <v>1.64</v>
      </c>
      <c r="AH355" s="66"/>
      <c r="AJ355" t="s">
        <v>437</v>
      </c>
    </row>
    <row r="356" spans="1:36" ht="15" x14ac:dyDescent="0.25">
      <c r="A356">
        <v>4.21</v>
      </c>
      <c r="B356">
        <v>2.97</v>
      </c>
      <c r="C356">
        <v>2.1800000000000002</v>
      </c>
      <c r="D356" s="43">
        <f t="shared" si="80"/>
        <v>3.2945624242013194E-2</v>
      </c>
      <c r="E356" s="44">
        <f>IF(OR($A356="",$B356="",$C356=""),"",A356*'MPTO_working_3-way'!$I355)</f>
        <v>4.3487010780588751</v>
      </c>
      <c r="F356" s="45">
        <f>IF(OR($A356="",$B356="",$C356=""),"",B356*'MPTO_working_3-way'!$I355)</f>
        <v>3.0678485039987793</v>
      </c>
      <c r="G356" s="46">
        <f>IF(OR($A356="",$B356="",$C356=""),"",C356*'MPTO_working_3-way'!$I355)</f>
        <v>2.2518214608475891</v>
      </c>
      <c r="H356" s="44">
        <f>IF(OR($A356="",$B356="",$C356=""),"",'MPTO_working_3-way'!E355)</f>
        <v>4.4140791803156736</v>
      </c>
      <c r="I356" s="45">
        <f>IF(OR($A356="",$B356="",$C356=""),"",'MPTO_working_3-way'!F355)</f>
        <v>3.0701360739702239</v>
      </c>
      <c r="J356" s="46">
        <f>IF(OR($A356="",$B356="",$C356=""),"",'MPTO_working_3-way'!G355)</f>
        <v>2.233470368201341</v>
      </c>
      <c r="K356" s="44">
        <f>IF(OR($A356="",$B356="",$C356=""),"",'OddsRatio_working_3-way'!H355)</f>
        <v>4.3774614253599431</v>
      </c>
      <c r="L356" s="45">
        <f>IF(OR($A356="",$B356="",$C356=""),"",'OddsRatio_working_3-way'!I355)</f>
        <v>3.0727722766227696</v>
      </c>
      <c r="M356" s="46">
        <f>IF(OR($A356="",$B356="",$C356=""),"",'OddsRatio_working_3-way'!J355)</f>
        <v>2.2415590286369889</v>
      </c>
      <c r="N356" s="47">
        <f t="shared" si="68"/>
        <v>22.995372228398114</v>
      </c>
      <c r="O356" s="48">
        <f t="shared" si="69"/>
        <v>32.59613369749362</v>
      </c>
      <c r="P356" s="48">
        <f t="shared" si="70"/>
        <v>44.408494074108276</v>
      </c>
      <c r="Q356" t="s">
        <v>236</v>
      </c>
      <c r="R356" t="s">
        <v>152</v>
      </c>
      <c r="S356" t="s">
        <v>529</v>
      </c>
      <c r="T356" s="50">
        <v>100</v>
      </c>
      <c r="U356" s="50">
        <f t="shared" si="71"/>
        <v>76.24703087885986</v>
      </c>
      <c r="V356" s="50">
        <f t="shared" si="72"/>
        <v>66.329966329966325</v>
      </c>
      <c r="W356" s="50">
        <f t="shared" si="73"/>
        <v>54.128440366972484</v>
      </c>
      <c r="X356" s="50">
        <f t="shared" si="74"/>
        <v>79.541593303061191</v>
      </c>
      <c r="Y356" s="50">
        <f t="shared" si="75"/>
        <v>69.62452875416767</v>
      </c>
      <c r="Z356" s="50">
        <f t="shared" si="76"/>
        <v>57.423002791173808</v>
      </c>
      <c r="AA356" s="50">
        <f t="shared" si="77"/>
        <v>-3.2945624242013309</v>
      </c>
      <c r="AB356" s="50">
        <f t="shared" si="78"/>
        <v>-3.2945624242013452</v>
      </c>
      <c r="AC356" s="50">
        <f t="shared" si="79"/>
        <v>-3.2945624242013238</v>
      </c>
      <c r="AF356">
        <v>2.61</v>
      </c>
      <c r="AG356">
        <v>1.53</v>
      </c>
      <c r="AH356" s="66"/>
      <c r="AJ356" t="s">
        <v>437</v>
      </c>
    </row>
    <row r="357" spans="1:36" ht="15" x14ac:dyDescent="0.25">
      <c r="A357"/>
      <c r="B357"/>
      <c r="C357"/>
      <c r="D357" s="43"/>
      <c r="E357" s="44"/>
      <c r="F357" s="45"/>
      <c r="G357" s="46"/>
      <c r="H357" s="44"/>
      <c r="I357" s="45"/>
      <c r="J357" s="46"/>
      <c r="K357" s="44"/>
      <c r="L357" s="45"/>
      <c r="M357" s="46"/>
      <c r="N357" s="47"/>
      <c r="O357" s="48"/>
      <c r="P357" s="48"/>
      <c r="Q357"/>
      <c r="R357"/>
      <c r="S357" s="38"/>
      <c r="T357" s="50"/>
      <c r="U357" s="50"/>
      <c r="V357" s="50"/>
      <c r="W357" s="50"/>
      <c r="X357" s="50"/>
      <c r="Y357" s="50"/>
      <c r="Z357" s="50"/>
      <c r="AA357" s="50"/>
      <c r="AB357" s="50"/>
      <c r="AC357" s="50"/>
      <c r="AF357"/>
      <c r="AG357"/>
      <c r="AH357" s="66"/>
      <c r="AJ357"/>
    </row>
    <row r="358" spans="1:36" ht="15" x14ac:dyDescent="0.25">
      <c r="A358"/>
      <c r="B358"/>
      <c r="C358"/>
      <c r="D358" s="43"/>
      <c r="E358" s="44"/>
      <c r="F358" s="45"/>
      <c r="G358" s="46"/>
      <c r="H358" s="44"/>
      <c r="I358" s="45"/>
      <c r="J358" s="46"/>
      <c r="K358" s="44"/>
      <c r="L358" s="45"/>
      <c r="M358" s="46"/>
      <c r="N358" s="47"/>
      <c r="O358" s="48"/>
      <c r="P358" s="48"/>
      <c r="Q358"/>
      <c r="R358"/>
      <c r="S358" s="38"/>
      <c r="T358" s="50"/>
      <c r="U358" s="50"/>
      <c r="V358" s="50"/>
      <c r="W358" s="50"/>
      <c r="X358" s="50"/>
      <c r="Y358" s="50"/>
      <c r="Z358" s="50"/>
      <c r="AA358" s="50"/>
      <c r="AB358" s="50"/>
      <c r="AC358" s="50"/>
      <c r="AF358"/>
      <c r="AG358"/>
      <c r="AH358" s="66"/>
      <c r="AJ358"/>
    </row>
    <row r="359" spans="1:36" s="50" customFormat="1" ht="15" x14ac:dyDescent="0.25">
      <c r="A359"/>
      <c r="B359"/>
      <c r="C359"/>
      <c r="D359" s="43"/>
      <c r="E359" s="44"/>
      <c r="F359" s="45"/>
      <c r="G359" s="46"/>
      <c r="H359" s="44"/>
      <c r="I359" s="45"/>
      <c r="J359" s="46"/>
      <c r="K359" s="44"/>
      <c r="L359" s="45"/>
      <c r="M359" s="46"/>
      <c r="N359" s="47"/>
      <c r="O359" s="48"/>
      <c r="P359" s="48"/>
      <c r="Q359"/>
      <c r="R359"/>
      <c r="S359" s="38"/>
      <c r="AD359" s="51"/>
      <c r="AF359"/>
      <c r="AG359"/>
      <c r="AH359" s="66"/>
      <c r="AI359" s="51"/>
      <c r="AJ359"/>
    </row>
    <row r="360" spans="1:36" ht="15" x14ac:dyDescent="0.25">
      <c r="A360"/>
      <c r="B360"/>
      <c r="C360"/>
      <c r="D360" s="43"/>
      <c r="E360" s="44"/>
      <c r="F360" s="45"/>
      <c r="G360" s="46"/>
      <c r="H360" s="44"/>
      <c r="I360" s="45"/>
      <c r="J360" s="46"/>
      <c r="K360" s="44"/>
      <c r="L360" s="45"/>
      <c r="M360" s="46"/>
      <c r="N360" s="47"/>
      <c r="O360" s="48"/>
      <c r="P360" s="48"/>
      <c r="Q360"/>
      <c r="R360"/>
      <c r="S360" s="38"/>
      <c r="T360" s="50"/>
      <c r="U360" s="50"/>
      <c r="V360" s="50"/>
      <c r="W360" s="50"/>
      <c r="X360" s="50"/>
      <c r="Y360" s="50"/>
      <c r="Z360" s="50"/>
      <c r="AA360" s="50"/>
      <c r="AB360" s="50"/>
      <c r="AC360" s="50"/>
      <c r="AF360"/>
      <c r="AG360"/>
      <c r="AH360" s="66"/>
      <c r="AJ360"/>
    </row>
    <row r="361" spans="1:36" ht="15" x14ac:dyDescent="0.25">
      <c r="A361"/>
      <c r="B361"/>
      <c r="C361"/>
      <c r="D361" s="43"/>
      <c r="E361" s="44"/>
      <c r="F361" s="45"/>
      <c r="G361" s="46"/>
      <c r="H361" s="44"/>
      <c r="I361" s="45"/>
      <c r="J361" s="46"/>
      <c r="K361" s="44"/>
      <c r="L361" s="45"/>
      <c r="M361" s="46"/>
      <c r="N361" s="47"/>
      <c r="O361" s="48"/>
      <c r="P361" s="48"/>
      <c r="Q361"/>
      <c r="R361"/>
      <c r="S361" s="38"/>
      <c r="T361" s="50"/>
      <c r="U361" s="50"/>
      <c r="V361" s="50"/>
      <c r="W361" s="50"/>
      <c r="X361" s="50"/>
      <c r="Y361" s="50"/>
      <c r="Z361" s="50"/>
      <c r="AA361" s="50"/>
      <c r="AB361" s="50"/>
      <c r="AC361" s="50"/>
      <c r="AF361"/>
      <c r="AG361"/>
      <c r="AH361" s="66"/>
      <c r="AJ361"/>
    </row>
    <row r="362" spans="1:36" ht="15" x14ac:dyDescent="0.25">
      <c r="A362"/>
      <c r="B362"/>
      <c r="C362"/>
      <c r="D362" s="43"/>
      <c r="E362" s="44"/>
      <c r="F362" s="45"/>
      <c r="G362" s="46"/>
      <c r="H362" s="44"/>
      <c r="I362" s="45"/>
      <c r="J362" s="46"/>
      <c r="K362" s="44"/>
      <c r="L362" s="45"/>
      <c r="M362" s="46"/>
      <c r="N362" s="47"/>
      <c r="O362" s="48"/>
      <c r="P362" s="48"/>
      <c r="Q362"/>
      <c r="R362"/>
      <c r="S362" s="38"/>
      <c r="T362" s="50"/>
      <c r="U362" s="50"/>
      <c r="V362" s="50"/>
      <c r="W362" s="50"/>
      <c r="X362" s="50"/>
      <c r="Y362" s="50"/>
      <c r="Z362" s="50"/>
      <c r="AA362" s="50"/>
      <c r="AB362" s="50"/>
      <c r="AC362" s="50"/>
      <c r="AF362"/>
      <c r="AG362"/>
      <c r="AH362" s="66"/>
      <c r="AJ362"/>
    </row>
    <row r="363" spans="1:36" ht="15" x14ac:dyDescent="0.25">
      <c r="A363"/>
      <c r="B363"/>
      <c r="C363"/>
      <c r="D363" s="43"/>
      <c r="E363" s="44"/>
      <c r="F363" s="45"/>
      <c r="G363" s="46"/>
      <c r="H363" s="44"/>
      <c r="I363" s="45"/>
      <c r="J363" s="46"/>
      <c r="K363" s="44"/>
      <c r="L363" s="45"/>
      <c r="M363" s="46"/>
      <c r="N363" s="47"/>
      <c r="O363" s="48"/>
      <c r="P363" s="48"/>
      <c r="Q363"/>
      <c r="R363"/>
      <c r="S363" s="38"/>
      <c r="T363" s="50"/>
      <c r="U363" s="50"/>
      <c r="V363" s="50"/>
      <c r="W363" s="50"/>
      <c r="X363" s="50"/>
      <c r="Y363" s="50"/>
      <c r="Z363" s="50"/>
      <c r="AA363" s="50"/>
      <c r="AB363" s="50"/>
      <c r="AC363" s="50"/>
      <c r="AF363"/>
      <c r="AG363"/>
      <c r="AH363" s="66"/>
      <c r="AJ363"/>
    </row>
    <row r="364" spans="1:36" ht="15" x14ac:dyDescent="0.25">
      <c r="A364"/>
      <c r="B364"/>
      <c r="C364"/>
      <c r="D364" s="43"/>
      <c r="E364" s="44"/>
      <c r="F364" s="45"/>
      <c r="G364" s="46"/>
      <c r="H364" s="44"/>
      <c r="I364" s="45"/>
      <c r="J364" s="46"/>
      <c r="K364" s="44"/>
      <c r="L364" s="45"/>
      <c r="M364" s="46"/>
      <c r="N364" s="47"/>
      <c r="O364" s="48"/>
      <c r="P364" s="48"/>
      <c r="Q364"/>
      <c r="R364"/>
      <c r="S364" s="38"/>
      <c r="T364" s="50"/>
      <c r="U364" s="50"/>
      <c r="V364" s="50"/>
      <c r="W364" s="50"/>
      <c r="X364" s="50"/>
      <c r="Y364" s="50"/>
      <c r="Z364" s="50"/>
      <c r="AA364" s="50"/>
      <c r="AB364" s="50"/>
      <c r="AC364" s="50"/>
      <c r="AF364"/>
      <c r="AG364"/>
      <c r="AH364" s="66"/>
      <c r="AJ364"/>
    </row>
    <row r="365" spans="1:36" s="50" customFormat="1" ht="15" x14ac:dyDescent="0.25">
      <c r="A365"/>
      <c r="B365"/>
      <c r="C365"/>
      <c r="D365" s="43"/>
      <c r="E365" s="44"/>
      <c r="F365" s="45"/>
      <c r="G365" s="46"/>
      <c r="H365" s="44"/>
      <c r="I365" s="45"/>
      <c r="J365" s="46"/>
      <c r="K365" s="44"/>
      <c r="L365" s="45"/>
      <c r="M365" s="46"/>
      <c r="N365" s="47"/>
      <c r="O365" s="48"/>
      <c r="P365" s="48"/>
      <c r="Q365"/>
      <c r="R365"/>
      <c r="S365" s="38"/>
      <c r="AD365" s="51"/>
      <c r="AF365"/>
      <c r="AG365"/>
      <c r="AH365" s="66"/>
      <c r="AI365" s="51"/>
      <c r="AJ365"/>
    </row>
    <row r="366" spans="1:36" ht="15" x14ac:dyDescent="0.25">
      <c r="A366"/>
      <c r="B366"/>
      <c r="C366"/>
      <c r="D366" s="43"/>
      <c r="E366" s="44"/>
      <c r="F366" s="45"/>
      <c r="G366" s="46"/>
      <c r="H366" s="44"/>
      <c r="I366" s="45"/>
      <c r="J366" s="46"/>
      <c r="K366" s="44"/>
      <c r="L366" s="45"/>
      <c r="M366" s="46"/>
      <c r="N366" s="47"/>
      <c r="O366" s="48"/>
      <c r="P366" s="48"/>
      <c r="Q366"/>
      <c r="R366"/>
      <c r="S366" s="38"/>
      <c r="T366" s="50"/>
      <c r="U366" s="50"/>
      <c r="V366" s="50"/>
      <c r="W366" s="50"/>
      <c r="X366" s="50"/>
      <c r="Y366" s="50"/>
      <c r="Z366" s="50"/>
      <c r="AA366" s="50"/>
      <c r="AB366" s="50"/>
      <c r="AC366" s="50"/>
      <c r="AF366"/>
      <c r="AG366"/>
      <c r="AH366" s="66"/>
      <c r="AJ366"/>
    </row>
    <row r="367" spans="1:36" ht="15" x14ac:dyDescent="0.25">
      <c r="A367"/>
      <c r="B367"/>
      <c r="C367"/>
      <c r="D367" s="43"/>
      <c r="E367" s="44"/>
      <c r="F367" s="45"/>
      <c r="G367" s="46"/>
      <c r="H367" s="44"/>
      <c r="I367" s="45"/>
      <c r="J367" s="46"/>
      <c r="K367" s="44"/>
      <c r="L367" s="45"/>
      <c r="M367" s="46"/>
      <c r="N367" s="47"/>
      <c r="O367" s="48"/>
      <c r="P367" s="48"/>
      <c r="Q367"/>
      <c r="R367"/>
      <c r="S367" s="38"/>
      <c r="T367" s="50"/>
      <c r="U367" s="50"/>
      <c r="V367" s="50"/>
      <c r="W367" s="50"/>
      <c r="X367" s="50"/>
      <c r="Y367" s="50"/>
      <c r="Z367" s="50"/>
      <c r="AA367" s="50"/>
      <c r="AB367" s="50"/>
      <c r="AC367" s="50"/>
      <c r="AF367"/>
      <c r="AG367"/>
      <c r="AH367" s="66"/>
      <c r="AJ367"/>
    </row>
    <row r="368" spans="1:36" ht="15" x14ac:dyDescent="0.25">
      <c r="A368"/>
      <c r="B368"/>
      <c r="C368"/>
      <c r="D368" s="43"/>
      <c r="E368" s="44"/>
      <c r="F368" s="45"/>
      <c r="G368" s="46"/>
      <c r="H368" s="44"/>
      <c r="I368" s="45"/>
      <c r="J368" s="46"/>
      <c r="K368" s="44"/>
      <c r="L368" s="45"/>
      <c r="M368" s="46"/>
      <c r="N368" s="47"/>
      <c r="O368" s="48"/>
      <c r="P368" s="48"/>
      <c r="Q368"/>
      <c r="R368"/>
      <c r="S368" s="38"/>
      <c r="T368" s="50"/>
      <c r="U368" s="50"/>
      <c r="V368" s="50"/>
      <c r="W368" s="50"/>
      <c r="X368" s="50"/>
      <c r="Y368" s="50"/>
      <c r="Z368" s="50"/>
      <c r="AA368" s="50"/>
      <c r="AB368" s="50"/>
      <c r="AC368" s="50"/>
      <c r="AF368"/>
      <c r="AG368"/>
      <c r="AH368" s="66"/>
      <c r="AJ368"/>
    </row>
    <row r="369" spans="1:36" s="50" customFormat="1" ht="15" x14ac:dyDescent="0.25">
      <c r="A369"/>
      <c r="B369"/>
      <c r="C369"/>
      <c r="D369" s="43"/>
      <c r="E369" s="44"/>
      <c r="F369" s="45"/>
      <c r="G369" s="46"/>
      <c r="H369" s="44"/>
      <c r="I369" s="45"/>
      <c r="J369" s="46"/>
      <c r="K369" s="44"/>
      <c r="L369" s="45"/>
      <c r="M369" s="46"/>
      <c r="N369" s="47"/>
      <c r="O369" s="48"/>
      <c r="P369" s="48"/>
      <c r="Q369"/>
      <c r="R369"/>
      <c r="S369" s="38"/>
      <c r="AD369" s="51"/>
      <c r="AE369" s="51"/>
      <c r="AF369"/>
      <c r="AG369"/>
      <c r="AH369" s="66"/>
      <c r="AI369" s="51"/>
      <c r="AJ369"/>
    </row>
    <row r="370" spans="1:36" s="50" customFormat="1" ht="15" x14ac:dyDescent="0.25">
      <c r="A370"/>
      <c r="B370"/>
      <c r="C370"/>
      <c r="D370" s="43"/>
      <c r="E370" s="44"/>
      <c r="F370" s="45"/>
      <c r="G370" s="46"/>
      <c r="H370" s="44"/>
      <c r="I370" s="45"/>
      <c r="J370" s="46"/>
      <c r="K370" s="44"/>
      <c r="L370" s="45"/>
      <c r="M370" s="46"/>
      <c r="N370" s="47"/>
      <c r="O370" s="48"/>
      <c r="P370" s="48"/>
      <c r="Q370"/>
      <c r="R370"/>
      <c r="S370" s="38"/>
      <c r="AD370" s="51"/>
      <c r="AE370" s="51"/>
      <c r="AF370"/>
      <c r="AG370"/>
      <c r="AH370" s="66"/>
      <c r="AI370" s="51"/>
      <c r="AJ370"/>
    </row>
    <row r="371" spans="1:36" ht="15" x14ac:dyDescent="0.25">
      <c r="A371"/>
      <c r="B371"/>
      <c r="C371"/>
      <c r="D371" s="43"/>
      <c r="E371" s="44"/>
      <c r="F371" s="45"/>
      <c r="G371" s="46"/>
      <c r="H371" s="44"/>
      <c r="I371" s="45"/>
      <c r="J371" s="46"/>
      <c r="K371" s="44"/>
      <c r="L371" s="45"/>
      <c r="M371" s="46"/>
      <c r="N371" s="47"/>
      <c r="O371" s="48"/>
      <c r="P371" s="48"/>
      <c r="Q371"/>
      <c r="R371"/>
      <c r="S371" s="38"/>
      <c r="T371" s="50"/>
      <c r="U371" s="50"/>
      <c r="V371" s="50"/>
      <c r="W371" s="50"/>
      <c r="X371" s="50"/>
      <c r="Y371" s="50"/>
      <c r="Z371" s="50"/>
      <c r="AA371" s="50"/>
      <c r="AB371" s="50"/>
      <c r="AC371" s="50"/>
      <c r="AF371"/>
      <c r="AG371"/>
      <c r="AH371" s="66"/>
      <c r="AJ371"/>
    </row>
    <row r="372" spans="1:36" ht="15" x14ac:dyDescent="0.25">
      <c r="A372"/>
      <c r="B372"/>
      <c r="C372"/>
      <c r="D372" s="43"/>
      <c r="E372" s="44"/>
      <c r="F372" s="45"/>
      <c r="G372" s="46"/>
      <c r="H372" s="44"/>
      <c r="I372" s="45"/>
      <c r="J372" s="46"/>
      <c r="K372" s="44"/>
      <c r="L372" s="45"/>
      <c r="M372" s="46"/>
      <c r="N372" s="47"/>
      <c r="O372" s="48"/>
      <c r="P372" s="48"/>
      <c r="Q372"/>
      <c r="R372"/>
      <c r="S372" s="38"/>
      <c r="T372" s="50"/>
      <c r="U372" s="50"/>
      <c r="V372" s="50"/>
      <c r="W372" s="50"/>
      <c r="X372" s="50"/>
      <c r="Y372" s="50"/>
      <c r="Z372" s="50"/>
      <c r="AA372" s="50"/>
      <c r="AB372" s="50"/>
      <c r="AC372" s="50"/>
      <c r="AF372"/>
      <c r="AG372"/>
      <c r="AH372" s="66"/>
      <c r="AJ372"/>
    </row>
    <row r="373" spans="1:36" s="50" customFormat="1" ht="15" x14ac:dyDescent="0.25">
      <c r="A373"/>
      <c r="B373"/>
      <c r="C373"/>
      <c r="D373" s="43"/>
      <c r="E373" s="44"/>
      <c r="F373" s="45"/>
      <c r="G373" s="46"/>
      <c r="H373" s="44"/>
      <c r="I373" s="45"/>
      <c r="J373" s="46"/>
      <c r="K373" s="44"/>
      <c r="L373" s="45"/>
      <c r="M373" s="46"/>
      <c r="N373" s="47"/>
      <c r="O373" s="48"/>
      <c r="P373" s="48"/>
      <c r="Q373"/>
      <c r="R373"/>
      <c r="S373" s="38"/>
      <c r="AD373" s="51"/>
      <c r="AF373"/>
      <c r="AG373"/>
      <c r="AH373" s="66"/>
      <c r="AI373" s="51"/>
      <c r="AJ373"/>
    </row>
    <row r="374" spans="1:36" s="50" customFormat="1" ht="15" x14ac:dyDescent="0.25">
      <c r="A374"/>
      <c r="B374"/>
      <c r="C374"/>
      <c r="D374" s="43"/>
      <c r="E374" s="44"/>
      <c r="F374" s="45"/>
      <c r="G374" s="46"/>
      <c r="H374" s="44"/>
      <c r="I374" s="45"/>
      <c r="J374" s="46"/>
      <c r="K374" s="44"/>
      <c r="L374" s="45"/>
      <c r="M374" s="46"/>
      <c r="N374" s="47"/>
      <c r="O374" s="48"/>
      <c r="P374" s="48"/>
      <c r="Q374"/>
      <c r="R374"/>
      <c r="S374" s="38"/>
      <c r="AD374" s="51"/>
      <c r="AF374"/>
      <c r="AG374"/>
      <c r="AH374" s="66"/>
      <c r="AI374" s="51"/>
      <c r="AJ374"/>
    </row>
    <row r="375" spans="1:36" s="50" customFormat="1" ht="15" x14ac:dyDescent="0.25">
      <c r="A375"/>
      <c r="B375"/>
      <c r="C375"/>
      <c r="D375" s="43"/>
      <c r="E375" s="44"/>
      <c r="F375" s="45"/>
      <c r="G375" s="46"/>
      <c r="H375" s="44"/>
      <c r="I375" s="45"/>
      <c r="J375" s="46"/>
      <c r="K375" s="44"/>
      <c r="L375" s="45"/>
      <c r="M375" s="46"/>
      <c r="N375" s="47"/>
      <c r="O375" s="48"/>
      <c r="P375" s="48"/>
      <c r="Q375"/>
      <c r="R375"/>
      <c r="S375" s="38"/>
      <c r="AD375" s="51"/>
      <c r="AF375"/>
      <c r="AG375"/>
      <c r="AH375" s="66"/>
      <c r="AI375" s="51"/>
      <c r="AJ375"/>
    </row>
    <row r="376" spans="1:36" s="50" customFormat="1" ht="15" x14ac:dyDescent="0.25">
      <c r="A376"/>
      <c r="B376"/>
      <c r="C376"/>
      <c r="D376" s="43"/>
      <c r="E376" s="44"/>
      <c r="F376" s="45"/>
      <c r="G376" s="46"/>
      <c r="H376" s="44"/>
      <c r="I376" s="45"/>
      <c r="J376" s="46"/>
      <c r="K376" s="44"/>
      <c r="L376" s="45"/>
      <c r="M376" s="46"/>
      <c r="N376" s="47"/>
      <c r="O376" s="48"/>
      <c r="P376" s="48"/>
      <c r="Q376"/>
      <c r="R376"/>
      <c r="S376" s="38"/>
      <c r="AD376" s="51"/>
      <c r="AF376"/>
      <c r="AG376"/>
      <c r="AH376" s="66"/>
      <c r="AI376" s="51"/>
      <c r="AJ376"/>
    </row>
    <row r="377" spans="1:36" ht="15" x14ac:dyDescent="0.25">
      <c r="A377"/>
      <c r="B377"/>
      <c r="C377"/>
      <c r="D377" s="43"/>
      <c r="E377" s="44"/>
      <c r="F377" s="45"/>
      <c r="G377" s="46"/>
      <c r="H377" s="44"/>
      <c r="I377" s="45"/>
      <c r="J377" s="46"/>
      <c r="K377" s="44"/>
      <c r="L377" s="45"/>
      <c r="M377" s="46"/>
      <c r="N377" s="47"/>
      <c r="O377" s="48"/>
      <c r="P377" s="48"/>
      <c r="Q377"/>
      <c r="R377"/>
      <c r="S377" s="38"/>
      <c r="T377" s="50"/>
      <c r="U377" s="50"/>
      <c r="V377" s="50"/>
      <c r="W377" s="50"/>
      <c r="X377" s="50"/>
      <c r="Y377" s="50"/>
      <c r="Z377" s="50"/>
      <c r="AA377" s="50"/>
      <c r="AB377" s="50"/>
      <c r="AC377" s="50"/>
      <c r="AF377"/>
      <c r="AG377"/>
      <c r="AH377" s="66"/>
      <c r="AJ377"/>
    </row>
    <row r="378" spans="1:36" ht="15" x14ac:dyDescent="0.25">
      <c r="A378"/>
      <c r="B378"/>
      <c r="C378"/>
      <c r="D378" s="43"/>
      <c r="E378" s="44"/>
      <c r="F378" s="45"/>
      <c r="G378" s="46"/>
      <c r="H378" s="44"/>
      <c r="I378" s="45"/>
      <c r="J378" s="46"/>
      <c r="K378" s="44"/>
      <c r="L378" s="45"/>
      <c r="M378" s="46"/>
      <c r="N378" s="47"/>
      <c r="O378" s="48"/>
      <c r="P378" s="48"/>
      <c r="Q378"/>
      <c r="R378"/>
      <c r="S378" s="38"/>
      <c r="T378" s="50"/>
      <c r="U378" s="50"/>
      <c r="V378" s="50"/>
      <c r="W378" s="50"/>
      <c r="X378" s="50"/>
      <c r="Y378" s="50"/>
      <c r="Z378" s="50"/>
      <c r="AA378" s="50"/>
      <c r="AB378" s="50"/>
      <c r="AC378" s="50"/>
      <c r="AF378"/>
      <c r="AG378"/>
      <c r="AH378" s="66"/>
      <c r="AJ378"/>
    </row>
    <row r="379" spans="1:36" ht="15" x14ac:dyDescent="0.25">
      <c r="A379"/>
      <c r="B379"/>
      <c r="C379"/>
      <c r="D379" s="43"/>
      <c r="E379" s="44"/>
      <c r="F379" s="45"/>
      <c r="G379" s="46"/>
      <c r="H379" s="44"/>
      <c r="I379" s="45"/>
      <c r="J379" s="46"/>
      <c r="K379" s="44"/>
      <c r="L379" s="45"/>
      <c r="M379" s="46"/>
      <c r="N379" s="47"/>
      <c r="O379" s="48"/>
      <c r="P379" s="48"/>
      <c r="Q379"/>
      <c r="R379"/>
      <c r="S379" s="38"/>
      <c r="T379" s="50"/>
      <c r="U379" s="50"/>
      <c r="V379" s="50"/>
      <c r="W379" s="50"/>
      <c r="X379" s="50"/>
      <c r="Y379" s="50"/>
      <c r="Z379" s="50"/>
      <c r="AA379" s="50"/>
      <c r="AB379" s="50"/>
      <c r="AC379" s="50"/>
      <c r="AF379"/>
      <c r="AG379"/>
      <c r="AH379" s="66"/>
      <c r="AJ379"/>
    </row>
    <row r="380" spans="1:36" ht="15" x14ac:dyDescent="0.25">
      <c r="A380"/>
      <c r="B380"/>
      <c r="C380"/>
      <c r="D380" s="43"/>
      <c r="E380" s="44"/>
      <c r="F380" s="45"/>
      <c r="G380" s="46"/>
      <c r="H380" s="44"/>
      <c r="I380" s="45"/>
      <c r="J380" s="46"/>
      <c r="K380" s="44"/>
      <c r="L380" s="45"/>
      <c r="M380" s="46"/>
      <c r="N380" s="47"/>
      <c r="O380" s="48"/>
      <c r="P380" s="48"/>
      <c r="Q380"/>
      <c r="R380"/>
      <c r="S380" s="38"/>
      <c r="T380" s="50"/>
      <c r="U380" s="50"/>
      <c r="V380" s="50"/>
      <c r="W380" s="50"/>
      <c r="X380" s="50"/>
      <c r="Y380" s="50"/>
      <c r="Z380" s="50"/>
      <c r="AA380" s="50"/>
      <c r="AB380" s="50"/>
      <c r="AC380" s="50"/>
      <c r="AF380"/>
      <c r="AG380"/>
      <c r="AH380" s="66"/>
      <c r="AJ380"/>
    </row>
    <row r="381" spans="1:36" ht="15" x14ac:dyDescent="0.25">
      <c r="A381"/>
      <c r="B381"/>
      <c r="C381"/>
      <c r="D381" s="43"/>
      <c r="E381" s="44"/>
      <c r="F381" s="45"/>
      <c r="G381" s="46"/>
      <c r="H381" s="44"/>
      <c r="I381" s="45"/>
      <c r="J381" s="46"/>
      <c r="K381" s="44"/>
      <c r="L381" s="45"/>
      <c r="M381" s="46"/>
      <c r="N381" s="47"/>
      <c r="O381" s="48"/>
      <c r="P381" s="48"/>
      <c r="Q381"/>
      <c r="R381"/>
      <c r="S381" s="38"/>
      <c r="T381" s="50"/>
      <c r="U381" s="50"/>
      <c r="V381" s="50"/>
      <c r="W381" s="50"/>
      <c r="X381" s="50"/>
      <c r="Y381" s="50"/>
      <c r="Z381" s="50"/>
      <c r="AA381" s="50"/>
      <c r="AB381" s="50"/>
      <c r="AC381" s="50"/>
      <c r="AF381"/>
      <c r="AG381"/>
      <c r="AH381" s="66"/>
      <c r="AJ381"/>
    </row>
    <row r="382" spans="1:36" ht="15" x14ac:dyDescent="0.25">
      <c r="A382"/>
      <c r="B382"/>
      <c r="C382"/>
      <c r="D382" s="43"/>
      <c r="E382" s="44"/>
      <c r="F382" s="45"/>
      <c r="G382" s="46"/>
      <c r="H382" s="44"/>
      <c r="I382" s="45"/>
      <c r="J382" s="46"/>
      <c r="K382" s="44"/>
      <c r="L382" s="45"/>
      <c r="M382" s="46"/>
      <c r="N382" s="47"/>
      <c r="O382" s="48"/>
      <c r="P382" s="48"/>
      <c r="Q382"/>
      <c r="R382"/>
      <c r="S382" s="38"/>
      <c r="T382" s="50"/>
      <c r="U382" s="50"/>
      <c r="V382" s="50"/>
      <c r="W382" s="50"/>
      <c r="X382" s="50"/>
      <c r="Y382" s="50"/>
      <c r="Z382" s="50"/>
      <c r="AA382" s="50"/>
      <c r="AB382" s="50"/>
      <c r="AC382" s="50"/>
      <c r="AF382"/>
      <c r="AG382"/>
      <c r="AH382" s="66"/>
      <c r="AJ382"/>
    </row>
    <row r="383" spans="1:36" ht="15" x14ac:dyDescent="0.25">
      <c r="A383"/>
      <c r="B383"/>
      <c r="C383"/>
      <c r="D383" s="43"/>
      <c r="E383" s="44"/>
      <c r="F383" s="45"/>
      <c r="G383" s="46"/>
      <c r="H383" s="44"/>
      <c r="I383" s="45"/>
      <c r="J383" s="46"/>
      <c r="K383" s="44"/>
      <c r="L383" s="45"/>
      <c r="M383" s="46"/>
      <c r="N383" s="47"/>
      <c r="O383" s="48"/>
      <c r="P383" s="48"/>
      <c r="Q383"/>
      <c r="R383"/>
      <c r="S383" s="38"/>
      <c r="T383" s="50"/>
      <c r="U383" s="50"/>
      <c r="V383" s="50"/>
      <c r="W383" s="50"/>
      <c r="X383" s="50"/>
      <c r="Y383" s="50"/>
      <c r="Z383" s="50"/>
      <c r="AA383" s="50"/>
      <c r="AB383" s="50"/>
      <c r="AC383" s="50"/>
      <c r="AF383"/>
      <c r="AG383"/>
      <c r="AH383" s="66"/>
      <c r="AJ383"/>
    </row>
    <row r="384" spans="1:36" ht="15" x14ac:dyDescent="0.25">
      <c r="A384"/>
      <c r="B384"/>
      <c r="C384"/>
      <c r="D384" s="43"/>
      <c r="E384" s="44"/>
      <c r="F384" s="45"/>
      <c r="G384" s="46"/>
      <c r="H384" s="44"/>
      <c r="I384" s="45"/>
      <c r="J384" s="46"/>
      <c r="K384" s="44"/>
      <c r="L384" s="45"/>
      <c r="M384" s="46"/>
      <c r="N384" s="47"/>
      <c r="O384" s="48"/>
      <c r="P384" s="48"/>
      <c r="Q384"/>
      <c r="R384"/>
      <c r="S384" s="38"/>
      <c r="T384" s="50"/>
      <c r="U384" s="50"/>
      <c r="V384" s="50"/>
      <c r="W384" s="50"/>
      <c r="X384" s="50"/>
      <c r="Y384" s="50"/>
      <c r="Z384" s="50"/>
      <c r="AA384" s="50"/>
      <c r="AB384" s="50"/>
      <c r="AC384" s="50"/>
      <c r="AF384"/>
      <c r="AG384"/>
      <c r="AH384" s="66"/>
      <c r="AJ384"/>
    </row>
    <row r="385" spans="1:36" ht="15" x14ac:dyDescent="0.25">
      <c r="A385"/>
      <c r="B385"/>
      <c r="C385"/>
      <c r="D385" s="43"/>
      <c r="E385" s="44"/>
      <c r="F385" s="45"/>
      <c r="G385" s="46"/>
      <c r="H385" s="44"/>
      <c r="I385" s="45"/>
      <c r="J385" s="46"/>
      <c r="K385" s="44"/>
      <c r="L385" s="45"/>
      <c r="M385" s="46"/>
      <c r="N385" s="47"/>
      <c r="O385" s="48"/>
      <c r="P385" s="48"/>
      <c r="Q385"/>
      <c r="R385"/>
      <c r="S385" s="38"/>
      <c r="T385" s="50"/>
      <c r="U385" s="50"/>
      <c r="V385" s="50"/>
      <c r="W385" s="50"/>
      <c r="X385" s="50"/>
      <c r="Y385" s="50"/>
      <c r="Z385" s="50"/>
      <c r="AA385" s="50"/>
      <c r="AB385" s="50"/>
      <c r="AC385" s="50"/>
      <c r="AF385"/>
      <c r="AG385"/>
      <c r="AH385" s="66"/>
      <c r="AJ385"/>
    </row>
    <row r="386" spans="1:36" ht="15" x14ac:dyDescent="0.25">
      <c r="A386"/>
      <c r="B386"/>
      <c r="C386"/>
      <c r="D386" s="43"/>
      <c r="E386" s="44"/>
      <c r="F386" s="45"/>
      <c r="G386" s="46"/>
      <c r="H386" s="44"/>
      <c r="I386" s="45"/>
      <c r="J386" s="46"/>
      <c r="K386" s="44"/>
      <c r="L386" s="45"/>
      <c r="M386" s="46"/>
      <c r="N386" s="47"/>
      <c r="O386" s="48"/>
      <c r="P386" s="48"/>
      <c r="Q386"/>
      <c r="R386"/>
      <c r="S386" s="38"/>
      <c r="T386" s="50"/>
      <c r="U386" s="50"/>
      <c r="V386" s="50"/>
      <c r="W386" s="50"/>
      <c r="X386" s="50"/>
      <c r="Y386" s="50"/>
      <c r="Z386" s="50"/>
      <c r="AA386" s="50"/>
      <c r="AB386" s="50"/>
      <c r="AC386" s="50"/>
      <c r="AF386"/>
      <c r="AG386"/>
      <c r="AH386" s="66"/>
      <c r="AJ386"/>
    </row>
    <row r="387" spans="1:36" ht="15" x14ac:dyDescent="0.25">
      <c r="A387"/>
      <c r="B387"/>
      <c r="C387"/>
      <c r="D387" s="43"/>
      <c r="E387" s="44"/>
      <c r="F387" s="45"/>
      <c r="G387" s="46"/>
      <c r="H387" s="44"/>
      <c r="I387" s="45"/>
      <c r="J387" s="46"/>
      <c r="K387" s="44"/>
      <c r="L387" s="45"/>
      <c r="M387" s="46"/>
      <c r="N387" s="47"/>
      <c r="O387" s="48"/>
      <c r="P387" s="48"/>
      <c r="Q387"/>
      <c r="R387"/>
      <c r="S387" s="38"/>
      <c r="T387" s="50"/>
      <c r="U387" s="50"/>
      <c r="V387" s="50"/>
      <c r="W387" s="50"/>
      <c r="X387" s="50"/>
      <c r="Y387" s="50"/>
      <c r="Z387" s="50"/>
      <c r="AA387" s="50"/>
      <c r="AB387" s="50"/>
      <c r="AC387" s="50"/>
      <c r="AF387"/>
      <c r="AG387"/>
      <c r="AH387" s="66"/>
      <c r="AJ387"/>
    </row>
    <row r="388" spans="1:36" ht="15" x14ac:dyDescent="0.25">
      <c r="A388"/>
      <c r="B388"/>
      <c r="C388"/>
      <c r="D388" s="43"/>
      <c r="E388" s="44"/>
      <c r="F388" s="45"/>
      <c r="G388" s="46"/>
      <c r="H388" s="44"/>
      <c r="I388" s="45"/>
      <c r="J388" s="46"/>
      <c r="K388" s="44"/>
      <c r="L388" s="45"/>
      <c r="M388" s="46"/>
      <c r="N388" s="47"/>
      <c r="O388" s="48"/>
      <c r="P388" s="48"/>
      <c r="Q388"/>
      <c r="R388"/>
      <c r="S388" s="38"/>
      <c r="T388" s="50"/>
      <c r="U388" s="50"/>
      <c r="V388" s="50"/>
      <c r="W388" s="50"/>
      <c r="X388" s="50"/>
      <c r="Y388" s="50"/>
      <c r="Z388" s="50"/>
      <c r="AA388" s="50"/>
      <c r="AB388" s="50"/>
      <c r="AC388" s="50"/>
      <c r="AF388"/>
      <c r="AG388"/>
      <c r="AH388" s="66"/>
      <c r="AJ388"/>
    </row>
    <row r="389" spans="1:36" ht="15" x14ac:dyDescent="0.25">
      <c r="A389"/>
      <c r="B389"/>
      <c r="C389"/>
      <c r="D389" s="43"/>
      <c r="E389" s="44"/>
      <c r="F389" s="45"/>
      <c r="G389" s="46"/>
      <c r="H389" s="44"/>
      <c r="I389" s="45"/>
      <c r="J389" s="46"/>
      <c r="K389" s="44"/>
      <c r="L389" s="45"/>
      <c r="M389" s="46"/>
      <c r="N389" s="47"/>
      <c r="O389" s="48"/>
      <c r="P389" s="48"/>
      <c r="Q389"/>
      <c r="R389"/>
      <c r="S389" s="38"/>
      <c r="T389" s="50"/>
      <c r="U389" s="50"/>
      <c r="V389" s="50"/>
      <c r="W389" s="50"/>
      <c r="X389" s="50"/>
      <c r="Y389" s="50"/>
      <c r="Z389" s="50"/>
      <c r="AA389" s="50"/>
      <c r="AB389" s="50"/>
      <c r="AC389" s="50"/>
      <c r="AF389"/>
      <c r="AG389"/>
      <c r="AH389" s="66"/>
      <c r="AJ389"/>
    </row>
    <row r="390" spans="1:36" ht="15" x14ac:dyDescent="0.25">
      <c r="A390"/>
      <c r="B390"/>
      <c r="C390"/>
      <c r="D390" s="43"/>
      <c r="E390" s="44"/>
      <c r="F390" s="45"/>
      <c r="G390" s="46"/>
      <c r="H390" s="44"/>
      <c r="I390" s="45"/>
      <c r="J390" s="46"/>
      <c r="K390" s="44"/>
      <c r="L390" s="45"/>
      <c r="M390" s="46"/>
      <c r="N390" s="47"/>
      <c r="O390" s="48"/>
      <c r="P390" s="48"/>
      <c r="Q390"/>
      <c r="R390"/>
      <c r="S390" s="38"/>
      <c r="T390" s="50"/>
      <c r="U390" s="50"/>
      <c r="V390" s="50"/>
      <c r="W390" s="50"/>
      <c r="X390" s="50"/>
      <c r="Y390" s="50"/>
      <c r="Z390" s="50"/>
      <c r="AA390" s="50"/>
      <c r="AB390" s="50"/>
      <c r="AC390" s="50"/>
      <c r="AF390"/>
      <c r="AG390"/>
      <c r="AH390" s="66"/>
      <c r="AJ390"/>
    </row>
    <row r="391" spans="1:36" ht="15" x14ac:dyDescent="0.25">
      <c r="A391"/>
      <c r="B391"/>
      <c r="C391"/>
      <c r="D391" s="43"/>
      <c r="E391" s="44"/>
      <c r="F391" s="45"/>
      <c r="G391" s="46"/>
      <c r="H391" s="44"/>
      <c r="I391" s="45"/>
      <c r="J391" s="46"/>
      <c r="K391" s="44"/>
      <c r="L391" s="45"/>
      <c r="M391" s="46"/>
      <c r="N391" s="47"/>
      <c r="O391" s="48"/>
      <c r="P391" s="48"/>
      <c r="Q391"/>
      <c r="R391"/>
      <c r="S391" s="38"/>
      <c r="T391" s="50"/>
      <c r="U391" s="50"/>
      <c r="V391" s="50"/>
      <c r="W391" s="50"/>
      <c r="X391" s="50"/>
      <c r="Y391" s="50"/>
      <c r="Z391" s="50"/>
      <c r="AA391" s="50"/>
      <c r="AB391" s="50"/>
      <c r="AC391" s="50"/>
      <c r="AF391"/>
      <c r="AG391"/>
      <c r="AH391" s="66"/>
      <c r="AJ391"/>
    </row>
    <row r="392" spans="1:36" ht="15" x14ac:dyDescent="0.25">
      <c r="A392"/>
      <c r="B392"/>
      <c r="C392"/>
      <c r="D392" s="43"/>
      <c r="E392" s="44"/>
      <c r="F392" s="45"/>
      <c r="G392" s="46"/>
      <c r="H392" s="44"/>
      <c r="I392" s="45"/>
      <c r="J392" s="46"/>
      <c r="K392" s="44"/>
      <c r="L392" s="45"/>
      <c r="M392" s="46"/>
      <c r="N392" s="47"/>
      <c r="O392" s="48"/>
      <c r="P392" s="48"/>
      <c r="Q392"/>
      <c r="R392"/>
      <c r="S392" s="38"/>
      <c r="T392" s="50"/>
      <c r="U392" s="50"/>
      <c r="V392" s="50"/>
      <c r="W392" s="50"/>
      <c r="X392" s="50"/>
      <c r="Y392" s="50"/>
      <c r="Z392" s="50"/>
      <c r="AA392" s="50"/>
      <c r="AB392" s="50"/>
      <c r="AC392" s="50"/>
      <c r="AF392"/>
      <c r="AG392"/>
      <c r="AH392" s="66"/>
      <c r="AJ392"/>
    </row>
    <row r="393" spans="1:36" ht="15" x14ac:dyDescent="0.25">
      <c r="A393"/>
      <c r="B393"/>
      <c r="C393"/>
      <c r="D393" s="43"/>
      <c r="E393" s="44"/>
      <c r="F393" s="45"/>
      <c r="G393" s="46"/>
      <c r="H393" s="44"/>
      <c r="I393" s="45"/>
      <c r="J393" s="46"/>
      <c r="K393" s="44"/>
      <c r="L393" s="45"/>
      <c r="M393" s="46"/>
      <c r="N393" s="47"/>
      <c r="O393" s="48"/>
      <c r="P393" s="48"/>
      <c r="Q393"/>
      <c r="R393"/>
      <c r="S393" s="38"/>
      <c r="T393" s="50"/>
      <c r="U393" s="50"/>
      <c r="V393" s="50"/>
      <c r="W393" s="50"/>
      <c r="X393" s="50"/>
      <c r="Y393" s="50"/>
      <c r="Z393" s="50"/>
      <c r="AA393" s="50"/>
      <c r="AB393" s="50"/>
      <c r="AC393" s="50"/>
      <c r="AF393"/>
      <c r="AG393"/>
      <c r="AH393" s="66"/>
      <c r="AJ393"/>
    </row>
    <row r="394" spans="1:36" ht="15" x14ac:dyDescent="0.25">
      <c r="A394"/>
      <c r="B394"/>
      <c r="C394"/>
      <c r="D394" s="43"/>
      <c r="E394" s="44"/>
      <c r="F394" s="45"/>
      <c r="G394" s="46"/>
      <c r="H394" s="44"/>
      <c r="I394" s="45"/>
      <c r="J394" s="46"/>
      <c r="K394" s="44"/>
      <c r="L394" s="45"/>
      <c r="M394" s="46"/>
      <c r="N394" s="47"/>
      <c r="O394" s="48"/>
      <c r="P394" s="48"/>
      <c r="Q394"/>
      <c r="R394"/>
      <c r="S394" s="38"/>
      <c r="T394" s="50"/>
      <c r="U394" s="50"/>
      <c r="V394" s="50"/>
      <c r="W394" s="50"/>
      <c r="X394" s="50"/>
      <c r="Y394" s="50"/>
      <c r="Z394" s="50"/>
      <c r="AA394" s="50"/>
      <c r="AB394" s="50"/>
      <c r="AC394" s="50"/>
      <c r="AF394"/>
      <c r="AG394"/>
      <c r="AH394" s="66"/>
      <c r="AJ394"/>
    </row>
    <row r="395" spans="1:36" ht="15" x14ac:dyDescent="0.25">
      <c r="A395"/>
      <c r="B395"/>
      <c r="C395"/>
      <c r="D395" s="43"/>
      <c r="E395" s="44"/>
      <c r="F395" s="45"/>
      <c r="G395" s="46"/>
      <c r="H395" s="44"/>
      <c r="I395" s="45"/>
      <c r="J395" s="46"/>
      <c r="K395" s="44"/>
      <c r="L395" s="45"/>
      <c r="M395" s="46"/>
      <c r="N395" s="47"/>
      <c r="O395" s="48"/>
      <c r="P395" s="48"/>
      <c r="Q395"/>
      <c r="R395"/>
      <c r="S395" s="38"/>
      <c r="T395" s="50"/>
      <c r="U395" s="50"/>
      <c r="V395" s="50"/>
      <c r="W395" s="50"/>
      <c r="X395" s="50"/>
      <c r="Y395" s="50"/>
      <c r="Z395" s="50"/>
      <c r="AA395" s="50"/>
      <c r="AB395" s="50"/>
      <c r="AC395" s="50"/>
      <c r="AF395"/>
      <c r="AG395"/>
      <c r="AH395" s="66"/>
      <c r="AJ395"/>
    </row>
    <row r="396" spans="1:36" ht="15" x14ac:dyDescent="0.25">
      <c r="A396"/>
      <c r="B396"/>
      <c r="C396"/>
      <c r="D396" s="43"/>
      <c r="E396" s="44"/>
      <c r="F396" s="45"/>
      <c r="G396" s="46"/>
      <c r="H396" s="44"/>
      <c r="I396" s="45"/>
      <c r="J396" s="46"/>
      <c r="K396" s="44"/>
      <c r="L396" s="45"/>
      <c r="M396" s="46"/>
      <c r="N396" s="47"/>
      <c r="O396" s="48"/>
      <c r="P396" s="48"/>
      <c r="Q396"/>
      <c r="R396"/>
      <c r="S396" s="38"/>
      <c r="T396" s="50"/>
      <c r="U396" s="50"/>
      <c r="V396" s="50"/>
      <c r="W396" s="50"/>
      <c r="X396" s="50"/>
      <c r="Y396" s="50"/>
      <c r="Z396" s="50"/>
      <c r="AA396" s="50"/>
      <c r="AB396" s="50"/>
      <c r="AC396" s="50"/>
      <c r="AF396"/>
      <c r="AG396"/>
      <c r="AH396" s="66"/>
      <c r="AJ396"/>
    </row>
    <row r="397" spans="1:36" ht="15" x14ac:dyDescent="0.25">
      <c r="A397"/>
      <c r="B397"/>
      <c r="C397"/>
      <c r="D397" s="43"/>
      <c r="E397" s="44"/>
      <c r="F397" s="45"/>
      <c r="G397" s="46"/>
      <c r="H397" s="44"/>
      <c r="I397" s="45"/>
      <c r="J397" s="46"/>
      <c r="K397" s="44"/>
      <c r="L397" s="45"/>
      <c r="M397" s="46"/>
      <c r="N397" s="47"/>
      <c r="O397" s="48"/>
      <c r="P397" s="48"/>
      <c r="Q397"/>
      <c r="R397"/>
      <c r="S397" s="38"/>
      <c r="T397" s="50"/>
      <c r="U397" s="50"/>
      <c r="V397" s="50"/>
      <c r="W397" s="50"/>
      <c r="X397" s="50"/>
      <c r="Y397" s="50"/>
      <c r="Z397" s="50"/>
      <c r="AA397" s="50"/>
      <c r="AB397" s="50"/>
      <c r="AC397" s="50"/>
      <c r="AF397"/>
      <c r="AG397"/>
      <c r="AH397" s="66"/>
      <c r="AJ397"/>
    </row>
    <row r="398" spans="1:36" ht="15" x14ac:dyDescent="0.25">
      <c r="A398"/>
      <c r="B398"/>
      <c r="C398"/>
      <c r="D398" s="43"/>
      <c r="E398" s="44"/>
      <c r="F398" s="45"/>
      <c r="G398" s="46"/>
      <c r="H398" s="44"/>
      <c r="I398" s="45"/>
      <c r="J398" s="46"/>
      <c r="K398" s="44"/>
      <c r="L398" s="45"/>
      <c r="M398" s="46"/>
      <c r="N398" s="47"/>
      <c r="O398" s="48"/>
      <c r="P398" s="48"/>
      <c r="Q398"/>
      <c r="R398"/>
      <c r="S398" s="38"/>
      <c r="T398" s="50"/>
      <c r="U398" s="50"/>
      <c r="V398" s="50"/>
      <c r="W398" s="50"/>
      <c r="X398" s="50"/>
      <c r="Y398" s="50"/>
      <c r="Z398" s="50"/>
      <c r="AA398" s="50"/>
      <c r="AB398" s="50"/>
      <c r="AC398" s="50"/>
      <c r="AF398"/>
      <c r="AG398"/>
      <c r="AH398" s="66"/>
      <c r="AJ398"/>
    </row>
    <row r="399" spans="1:36" ht="15" x14ac:dyDescent="0.25">
      <c r="A399"/>
      <c r="B399"/>
      <c r="C399"/>
      <c r="D399" s="43"/>
      <c r="E399" s="44"/>
      <c r="F399" s="45"/>
      <c r="G399" s="46"/>
      <c r="H399" s="44"/>
      <c r="I399" s="45"/>
      <c r="J399" s="46"/>
      <c r="K399" s="44"/>
      <c r="L399" s="45"/>
      <c r="M399" s="46"/>
      <c r="N399" s="47"/>
      <c r="O399" s="48"/>
      <c r="P399" s="48"/>
      <c r="Q399"/>
      <c r="R399"/>
      <c r="S399" s="38"/>
      <c r="T399" s="50"/>
      <c r="U399" s="50"/>
      <c r="V399" s="50"/>
      <c r="W399" s="50"/>
      <c r="X399" s="50"/>
      <c r="Y399" s="50"/>
      <c r="Z399" s="50"/>
      <c r="AA399" s="50"/>
      <c r="AB399" s="50"/>
      <c r="AC399" s="50"/>
      <c r="AF399"/>
      <c r="AG399"/>
      <c r="AH399" s="66"/>
      <c r="AJ399"/>
    </row>
    <row r="400" spans="1:36" ht="15" x14ac:dyDescent="0.25">
      <c r="A400"/>
      <c r="B400"/>
      <c r="C400"/>
      <c r="D400" s="43"/>
      <c r="E400" s="44"/>
      <c r="F400" s="45"/>
      <c r="G400" s="46"/>
      <c r="H400" s="44"/>
      <c r="I400" s="45"/>
      <c r="J400" s="46"/>
      <c r="K400" s="44"/>
      <c r="L400" s="45"/>
      <c r="M400" s="46"/>
      <c r="N400" s="47"/>
      <c r="O400" s="48"/>
      <c r="P400" s="48"/>
      <c r="Q400"/>
      <c r="R400"/>
      <c r="S400" s="38"/>
      <c r="T400" s="50"/>
      <c r="U400" s="50"/>
      <c r="V400" s="50"/>
      <c r="W400" s="50"/>
      <c r="X400" s="50"/>
      <c r="Y400" s="50"/>
      <c r="Z400" s="50"/>
      <c r="AA400" s="50"/>
      <c r="AB400" s="50"/>
      <c r="AC400" s="50"/>
      <c r="AF400"/>
      <c r="AG400"/>
      <c r="AH400" s="66"/>
      <c r="AJ400"/>
    </row>
    <row r="401" spans="1:36" ht="15" x14ac:dyDescent="0.25">
      <c r="A401"/>
      <c r="B401"/>
      <c r="C401"/>
      <c r="D401" s="43"/>
      <c r="E401" s="44"/>
      <c r="F401" s="45"/>
      <c r="G401" s="46"/>
      <c r="H401" s="44"/>
      <c r="I401" s="45"/>
      <c r="J401" s="46"/>
      <c r="K401" s="44"/>
      <c r="L401" s="45"/>
      <c r="M401" s="46"/>
      <c r="N401" s="47"/>
      <c r="O401" s="48"/>
      <c r="P401" s="48"/>
      <c r="Q401"/>
      <c r="R401"/>
      <c r="S401" s="38"/>
      <c r="T401" s="50"/>
      <c r="U401" s="50"/>
      <c r="V401" s="50"/>
      <c r="W401" s="50"/>
      <c r="X401" s="50"/>
      <c r="Y401" s="50"/>
      <c r="Z401" s="50"/>
      <c r="AA401" s="50"/>
      <c r="AB401" s="50"/>
      <c r="AC401" s="50"/>
      <c r="AF401"/>
      <c r="AG401"/>
      <c r="AH401" s="66"/>
      <c r="AJ401"/>
    </row>
    <row r="402" spans="1:36" ht="15" x14ac:dyDescent="0.25">
      <c r="A402"/>
      <c r="B402"/>
      <c r="C402"/>
      <c r="D402" s="43"/>
      <c r="E402" s="44"/>
      <c r="F402" s="45"/>
      <c r="G402" s="46"/>
      <c r="H402" s="44"/>
      <c r="I402" s="45"/>
      <c r="J402" s="46"/>
      <c r="K402" s="44"/>
      <c r="L402" s="45"/>
      <c r="M402" s="46"/>
      <c r="N402" s="47"/>
      <c r="O402" s="48"/>
      <c r="P402" s="48"/>
      <c r="Q402"/>
      <c r="R402"/>
      <c r="S402" s="38"/>
      <c r="T402" s="50"/>
      <c r="U402" s="50"/>
      <c r="V402" s="50"/>
      <c r="W402" s="50"/>
      <c r="X402" s="50"/>
      <c r="Y402" s="50"/>
      <c r="Z402" s="50"/>
      <c r="AA402" s="50"/>
      <c r="AB402" s="50"/>
      <c r="AC402" s="50"/>
      <c r="AF402"/>
      <c r="AG402"/>
      <c r="AH402" s="66"/>
      <c r="AJ402"/>
    </row>
    <row r="403" spans="1:36" ht="15" x14ac:dyDescent="0.25">
      <c r="A403"/>
      <c r="B403"/>
      <c r="C403"/>
      <c r="D403" s="43"/>
      <c r="E403" s="44"/>
      <c r="F403" s="45"/>
      <c r="G403" s="46"/>
      <c r="H403" s="44"/>
      <c r="I403" s="45"/>
      <c r="J403" s="46"/>
      <c r="K403" s="44"/>
      <c r="L403" s="45"/>
      <c r="M403" s="46"/>
      <c r="N403" s="47"/>
      <c r="O403" s="48"/>
      <c r="P403" s="48"/>
      <c r="Q403"/>
      <c r="R403"/>
      <c r="S403" s="38"/>
      <c r="T403" s="50"/>
      <c r="U403" s="50"/>
      <c r="V403" s="50"/>
      <c r="W403" s="50"/>
      <c r="X403" s="50"/>
      <c r="Y403" s="50"/>
      <c r="Z403" s="50"/>
      <c r="AA403" s="50"/>
      <c r="AB403" s="50"/>
      <c r="AC403" s="50"/>
      <c r="AF403"/>
      <c r="AG403"/>
      <c r="AH403" s="66"/>
      <c r="AJ403"/>
    </row>
    <row r="404" spans="1:36" ht="15" x14ac:dyDescent="0.25">
      <c r="A404"/>
      <c r="B404"/>
      <c r="C404"/>
      <c r="D404" s="43"/>
      <c r="E404" s="44"/>
      <c r="F404" s="45"/>
      <c r="G404" s="46"/>
      <c r="H404" s="44"/>
      <c r="I404" s="45"/>
      <c r="J404" s="46"/>
      <c r="K404" s="44"/>
      <c r="L404" s="45"/>
      <c r="M404" s="46"/>
      <c r="N404" s="47"/>
      <c r="O404" s="48"/>
      <c r="P404" s="48"/>
      <c r="Q404"/>
      <c r="R404"/>
      <c r="S404" s="38"/>
      <c r="T404" s="50"/>
      <c r="U404" s="50"/>
      <c r="V404" s="50"/>
      <c r="W404" s="50"/>
      <c r="X404" s="50"/>
      <c r="Y404" s="50"/>
      <c r="Z404" s="50"/>
      <c r="AA404" s="50"/>
      <c r="AB404" s="50"/>
      <c r="AC404" s="50"/>
      <c r="AF404"/>
      <c r="AG404"/>
      <c r="AH404" s="66"/>
      <c r="AJ404"/>
    </row>
    <row r="405" spans="1:36" ht="15" x14ac:dyDescent="0.25">
      <c r="A405"/>
      <c r="B405"/>
      <c r="C405"/>
      <c r="D405" s="43"/>
      <c r="E405" s="44"/>
      <c r="F405" s="45"/>
      <c r="G405" s="46"/>
      <c r="H405" s="44"/>
      <c r="I405" s="45"/>
      <c r="J405" s="46"/>
      <c r="K405" s="44"/>
      <c r="L405" s="45"/>
      <c r="M405" s="46"/>
      <c r="N405" s="47"/>
      <c r="O405" s="48"/>
      <c r="P405" s="48"/>
      <c r="Q405"/>
      <c r="R405"/>
      <c r="S405" s="38"/>
      <c r="T405" s="50"/>
      <c r="U405" s="50"/>
      <c r="V405" s="50"/>
      <c r="W405" s="50"/>
      <c r="X405" s="50"/>
      <c r="Y405" s="50"/>
      <c r="Z405" s="50"/>
      <c r="AA405" s="50"/>
      <c r="AB405" s="50"/>
      <c r="AC405" s="50"/>
      <c r="AF405"/>
      <c r="AG405"/>
      <c r="AH405" s="66"/>
      <c r="AJ405"/>
    </row>
    <row r="406" spans="1:36" ht="15" x14ac:dyDescent="0.25">
      <c r="A406"/>
      <c r="B406"/>
      <c r="C406"/>
      <c r="D406" s="43"/>
      <c r="E406" s="44"/>
      <c r="F406" s="45"/>
      <c r="G406" s="46"/>
      <c r="H406" s="44"/>
      <c r="I406" s="45"/>
      <c r="J406" s="46"/>
      <c r="K406" s="44"/>
      <c r="L406" s="45"/>
      <c r="M406" s="46"/>
      <c r="N406" s="47"/>
      <c r="O406" s="48"/>
      <c r="P406" s="48"/>
      <c r="Q406"/>
      <c r="R406"/>
      <c r="S406" s="38"/>
      <c r="T406" s="50"/>
      <c r="U406" s="50"/>
      <c r="V406" s="50"/>
      <c r="W406" s="50"/>
      <c r="X406" s="50"/>
      <c r="Y406" s="50"/>
      <c r="Z406" s="50"/>
      <c r="AA406" s="50"/>
      <c r="AB406" s="50"/>
      <c r="AC406" s="50"/>
      <c r="AF406"/>
      <c r="AG406"/>
      <c r="AH406" s="66"/>
      <c r="AJ406"/>
    </row>
    <row r="407" spans="1:36" s="50" customFormat="1" ht="15" x14ac:dyDescent="0.25">
      <c r="A407"/>
      <c r="B407"/>
      <c r="C407"/>
      <c r="D407" s="43"/>
      <c r="E407" s="44"/>
      <c r="F407" s="45"/>
      <c r="G407" s="46"/>
      <c r="H407" s="44"/>
      <c r="I407" s="45"/>
      <c r="J407" s="46"/>
      <c r="K407" s="44"/>
      <c r="L407" s="45"/>
      <c r="M407" s="46"/>
      <c r="N407" s="47"/>
      <c r="O407" s="48"/>
      <c r="P407" s="48"/>
      <c r="Q407"/>
      <c r="R407"/>
      <c r="S407" s="38"/>
      <c r="AD407" s="51"/>
      <c r="AE407" s="51"/>
      <c r="AF407"/>
      <c r="AG407"/>
      <c r="AH407" s="66"/>
      <c r="AI407" s="51"/>
      <c r="AJ407"/>
    </row>
    <row r="408" spans="1:36" ht="15" x14ac:dyDescent="0.25">
      <c r="A408"/>
      <c r="B408"/>
      <c r="C408"/>
      <c r="D408" s="43"/>
      <c r="E408" s="44"/>
      <c r="F408" s="45"/>
      <c r="G408" s="46"/>
      <c r="H408" s="44"/>
      <c r="I408" s="45"/>
      <c r="J408" s="46"/>
      <c r="K408" s="44"/>
      <c r="L408" s="45"/>
      <c r="M408" s="46"/>
      <c r="N408" s="47"/>
      <c r="O408" s="48"/>
      <c r="P408" s="48"/>
      <c r="Q408"/>
      <c r="R408"/>
      <c r="S408" s="38"/>
      <c r="T408" s="50"/>
      <c r="U408" s="50"/>
      <c r="V408" s="50"/>
      <c r="W408" s="50"/>
      <c r="X408" s="50"/>
      <c r="Y408" s="50"/>
      <c r="Z408" s="50"/>
      <c r="AA408" s="50"/>
      <c r="AB408" s="50"/>
      <c r="AC408" s="50"/>
      <c r="AF408"/>
      <c r="AG408"/>
      <c r="AH408" s="66"/>
      <c r="AJ408"/>
    </row>
    <row r="409" spans="1:36" ht="15" x14ac:dyDescent="0.25">
      <c r="A409"/>
      <c r="B409"/>
      <c r="C409"/>
      <c r="D409" s="43"/>
      <c r="E409" s="44"/>
      <c r="F409" s="45"/>
      <c r="G409" s="46"/>
      <c r="H409" s="44"/>
      <c r="I409" s="45"/>
      <c r="J409" s="46"/>
      <c r="K409" s="44"/>
      <c r="L409" s="45"/>
      <c r="M409" s="46"/>
      <c r="N409" s="47"/>
      <c r="O409" s="48"/>
      <c r="P409" s="48"/>
      <c r="Q409"/>
      <c r="R409"/>
      <c r="S409" s="38"/>
      <c r="T409" s="50"/>
      <c r="U409" s="50"/>
      <c r="V409" s="50"/>
      <c r="W409" s="50"/>
      <c r="X409" s="50"/>
      <c r="Y409" s="50"/>
      <c r="Z409" s="50"/>
      <c r="AA409" s="50"/>
      <c r="AB409" s="50"/>
      <c r="AC409" s="50"/>
      <c r="AF409"/>
      <c r="AG409"/>
      <c r="AH409" s="66"/>
      <c r="AJ409"/>
    </row>
    <row r="410" spans="1:36" ht="15" x14ac:dyDescent="0.25">
      <c r="A410"/>
      <c r="B410"/>
      <c r="C410"/>
      <c r="D410" s="43"/>
      <c r="E410" s="44"/>
      <c r="F410" s="45"/>
      <c r="G410" s="46"/>
      <c r="H410" s="44"/>
      <c r="I410" s="45"/>
      <c r="J410" s="46"/>
      <c r="K410" s="44"/>
      <c r="L410" s="45"/>
      <c r="M410" s="46"/>
      <c r="N410" s="47"/>
      <c r="O410" s="48"/>
      <c r="P410" s="48"/>
      <c r="Q410"/>
      <c r="R410"/>
      <c r="S410" s="38"/>
      <c r="T410" s="50"/>
      <c r="U410" s="50"/>
      <c r="V410" s="50"/>
      <c r="W410" s="50"/>
      <c r="X410" s="50"/>
      <c r="Y410" s="50"/>
      <c r="Z410" s="50"/>
      <c r="AA410" s="50"/>
      <c r="AB410" s="50"/>
      <c r="AC410" s="50"/>
      <c r="AF410"/>
      <c r="AG410"/>
      <c r="AH410" s="66"/>
      <c r="AJ410"/>
    </row>
    <row r="411" spans="1:36" ht="15" x14ac:dyDescent="0.25">
      <c r="A411"/>
      <c r="B411"/>
      <c r="C411"/>
      <c r="D411" s="43"/>
      <c r="E411" s="44"/>
      <c r="F411" s="45"/>
      <c r="G411" s="46"/>
      <c r="H411" s="44"/>
      <c r="I411" s="45"/>
      <c r="J411" s="46"/>
      <c r="K411" s="44"/>
      <c r="L411" s="45"/>
      <c r="M411" s="46"/>
      <c r="N411" s="47"/>
      <c r="O411" s="48"/>
      <c r="P411" s="48"/>
      <c r="Q411"/>
      <c r="R411"/>
      <c r="S411" s="38"/>
      <c r="T411" s="50"/>
      <c r="U411" s="50"/>
      <c r="V411" s="50"/>
      <c r="W411" s="50"/>
      <c r="X411" s="50"/>
      <c r="Y411" s="50"/>
      <c r="Z411" s="50"/>
      <c r="AA411" s="50"/>
      <c r="AB411" s="50"/>
      <c r="AC411" s="50"/>
      <c r="AF411"/>
      <c r="AG411"/>
      <c r="AH411" s="66"/>
      <c r="AJ411"/>
    </row>
    <row r="412" spans="1:36" s="50" customFormat="1" ht="15" x14ac:dyDescent="0.25">
      <c r="A412"/>
      <c r="B412"/>
      <c r="C412"/>
      <c r="D412" s="43"/>
      <c r="E412" s="44"/>
      <c r="F412" s="45"/>
      <c r="G412" s="46"/>
      <c r="H412" s="44"/>
      <c r="I412" s="45"/>
      <c r="J412" s="46"/>
      <c r="K412" s="44"/>
      <c r="L412" s="45"/>
      <c r="M412" s="46"/>
      <c r="N412" s="47"/>
      <c r="O412" s="48"/>
      <c r="P412" s="48"/>
      <c r="Q412"/>
      <c r="R412"/>
      <c r="S412" s="38"/>
      <c r="AD412" s="51"/>
      <c r="AE412" s="51"/>
      <c r="AF412"/>
      <c r="AG412"/>
      <c r="AH412" s="66"/>
      <c r="AI412" s="51"/>
      <c r="AJ412"/>
    </row>
    <row r="413" spans="1:36" ht="15" x14ac:dyDescent="0.25">
      <c r="A413"/>
      <c r="B413"/>
      <c r="C413"/>
      <c r="D413" s="43"/>
      <c r="E413" s="44"/>
      <c r="F413" s="45"/>
      <c r="G413" s="46"/>
      <c r="H413" s="44"/>
      <c r="I413" s="45"/>
      <c r="J413" s="46"/>
      <c r="K413" s="44"/>
      <c r="L413" s="45"/>
      <c r="M413" s="46"/>
      <c r="N413" s="47"/>
      <c r="O413" s="48"/>
      <c r="P413" s="48"/>
      <c r="Q413"/>
      <c r="R413"/>
      <c r="S413" s="38"/>
      <c r="T413" s="50"/>
      <c r="U413" s="50"/>
      <c r="V413" s="50"/>
      <c r="W413" s="50"/>
      <c r="X413" s="50"/>
      <c r="Y413" s="50"/>
      <c r="Z413" s="50"/>
      <c r="AA413" s="50"/>
      <c r="AB413" s="50"/>
      <c r="AC413" s="50"/>
      <c r="AF413"/>
      <c r="AG413"/>
      <c r="AH413" s="66"/>
      <c r="AJ413"/>
    </row>
    <row r="414" spans="1:36" s="50" customFormat="1" ht="15" x14ac:dyDescent="0.25">
      <c r="A414"/>
      <c r="B414"/>
      <c r="C414"/>
      <c r="D414" s="43"/>
      <c r="E414" s="44"/>
      <c r="F414" s="45"/>
      <c r="G414" s="46"/>
      <c r="H414" s="44"/>
      <c r="I414" s="45"/>
      <c r="J414" s="46"/>
      <c r="K414" s="44"/>
      <c r="L414" s="45"/>
      <c r="M414" s="46"/>
      <c r="N414" s="47"/>
      <c r="O414" s="48"/>
      <c r="P414" s="48"/>
      <c r="Q414"/>
      <c r="R414"/>
      <c r="S414" s="38"/>
      <c r="AD414" s="51"/>
      <c r="AE414" s="51"/>
      <c r="AF414"/>
      <c r="AG414"/>
      <c r="AH414" s="66"/>
      <c r="AI414" s="51"/>
      <c r="AJ414"/>
    </row>
    <row r="415" spans="1:36" ht="15" x14ac:dyDescent="0.25">
      <c r="A415"/>
      <c r="B415"/>
      <c r="C415"/>
      <c r="D415" s="43"/>
      <c r="E415" s="44"/>
      <c r="F415" s="45"/>
      <c r="G415" s="46"/>
      <c r="H415" s="44"/>
      <c r="I415" s="45"/>
      <c r="J415" s="46"/>
      <c r="K415" s="44"/>
      <c r="L415" s="45"/>
      <c r="M415" s="46"/>
      <c r="N415" s="47"/>
      <c r="O415" s="48"/>
      <c r="P415" s="48"/>
      <c r="Q415"/>
      <c r="R415"/>
      <c r="S415" s="38"/>
      <c r="T415" s="50"/>
      <c r="U415" s="50"/>
      <c r="V415" s="50"/>
      <c r="W415" s="50"/>
      <c r="X415" s="50"/>
      <c r="Y415" s="50"/>
      <c r="Z415" s="50"/>
      <c r="AA415" s="50"/>
      <c r="AB415" s="50"/>
      <c r="AC415" s="50"/>
      <c r="AF415"/>
      <c r="AG415"/>
      <c r="AH415" s="66"/>
      <c r="AJ415"/>
    </row>
    <row r="416" spans="1:36" ht="15" x14ac:dyDescent="0.25">
      <c r="A416"/>
      <c r="B416"/>
      <c r="C416"/>
      <c r="D416" s="43"/>
      <c r="E416" s="44"/>
      <c r="F416" s="45"/>
      <c r="G416" s="46"/>
      <c r="H416" s="44"/>
      <c r="I416" s="45"/>
      <c r="J416" s="46"/>
      <c r="K416" s="44"/>
      <c r="L416" s="45"/>
      <c r="M416" s="46"/>
      <c r="N416" s="47"/>
      <c r="O416" s="48"/>
      <c r="P416" s="48"/>
      <c r="Q416"/>
      <c r="R416"/>
      <c r="S416" s="38"/>
      <c r="T416" s="50"/>
      <c r="U416" s="50"/>
      <c r="V416" s="50"/>
      <c r="W416" s="50"/>
      <c r="X416" s="50"/>
      <c r="Y416" s="50"/>
      <c r="Z416" s="50"/>
      <c r="AA416" s="50"/>
      <c r="AB416" s="50"/>
      <c r="AC416" s="50"/>
      <c r="AF416"/>
      <c r="AG416"/>
      <c r="AH416" s="66"/>
      <c r="AJ416"/>
    </row>
    <row r="417" spans="1:36" ht="15" x14ac:dyDescent="0.25">
      <c r="A417"/>
      <c r="B417"/>
      <c r="C417"/>
      <c r="D417" s="43"/>
      <c r="E417" s="44"/>
      <c r="F417" s="45"/>
      <c r="G417" s="46"/>
      <c r="H417" s="44"/>
      <c r="I417" s="45"/>
      <c r="J417" s="46"/>
      <c r="K417" s="44"/>
      <c r="L417" s="45"/>
      <c r="M417" s="46"/>
      <c r="N417" s="47"/>
      <c r="O417" s="48"/>
      <c r="P417" s="48"/>
      <c r="Q417"/>
      <c r="R417"/>
      <c r="S417" s="38"/>
      <c r="T417" s="50"/>
      <c r="U417" s="50"/>
      <c r="V417" s="50"/>
      <c r="W417" s="50"/>
      <c r="X417" s="50"/>
      <c r="Y417" s="50"/>
      <c r="Z417" s="50"/>
      <c r="AA417" s="50"/>
      <c r="AB417" s="50"/>
      <c r="AC417" s="50"/>
      <c r="AF417"/>
      <c r="AG417"/>
      <c r="AH417" s="66"/>
      <c r="AJ417"/>
    </row>
    <row r="418" spans="1:36" ht="15" x14ac:dyDescent="0.25">
      <c r="A418"/>
      <c r="B418"/>
      <c r="C418"/>
      <c r="D418" s="43"/>
      <c r="E418" s="44"/>
      <c r="F418" s="45"/>
      <c r="G418" s="46"/>
      <c r="H418" s="44"/>
      <c r="I418" s="45"/>
      <c r="J418" s="46"/>
      <c r="K418" s="44"/>
      <c r="L418" s="45"/>
      <c r="M418" s="46"/>
      <c r="N418" s="47"/>
      <c r="O418" s="48"/>
      <c r="P418" s="48"/>
      <c r="Q418"/>
      <c r="R418"/>
      <c r="S418" s="38"/>
      <c r="T418" s="50"/>
      <c r="U418" s="50"/>
      <c r="V418" s="50"/>
      <c r="W418" s="50"/>
      <c r="X418" s="50"/>
      <c r="Y418" s="50"/>
      <c r="Z418" s="50"/>
      <c r="AA418" s="50"/>
      <c r="AB418" s="50"/>
      <c r="AC418" s="50"/>
      <c r="AF418"/>
      <c r="AG418"/>
      <c r="AH418" s="66"/>
      <c r="AJ418"/>
    </row>
    <row r="419" spans="1:36" s="50" customFormat="1" ht="15" x14ac:dyDescent="0.25">
      <c r="A419"/>
      <c r="B419"/>
      <c r="C419"/>
      <c r="D419" s="43"/>
      <c r="E419" s="44"/>
      <c r="F419" s="45"/>
      <c r="G419" s="46"/>
      <c r="H419" s="44"/>
      <c r="I419" s="45"/>
      <c r="J419" s="46"/>
      <c r="K419" s="44"/>
      <c r="L419" s="45"/>
      <c r="M419" s="46"/>
      <c r="N419" s="47"/>
      <c r="O419" s="48"/>
      <c r="P419" s="48"/>
      <c r="Q419" s="42"/>
      <c r="R419" s="42"/>
      <c r="S419" s="52"/>
      <c r="AD419" s="51"/>
      <c r="AE419" s="51"/>
      <c r="AF419"/>
      <c r="AG419"/>
      <c r="AH419" s="66"/>
      <c r="AI419" s="51"/>
      <c r="AJ419" s="42"/>
    </row>
    <row r="420" spans="1:36" ht="15" x14ac:dyDescent="0.25">
      <c r="A420"/>
      <c r="B420"/>
      <c r="C420"/>
      <c r="D420" s="43"/>
      <c r="E420" s="44"/>
      <c r="F420" s="45"/>
      <c r="G420" s="46"/>
      <c r="H420" s="44"/>
      <c r="I420" s="45"/>
      <c r="J420" s="46"/>
      <c r="K420" s="44"/>
      <c r="L420" s="45"/>
      <c r="M420" s="46"/>
      <c r="N420" s="47"/>
      <c r="O420" s="48"/>
      <c r="P420" s="48"/>
      <c r="Q420"/>
      <c r="R420"/>
      <c r="S420" s="38"/>
      <c r="T420" s="50"/>
      <c r="U420" s="50"/>
      <c r="V420" s="50"/>
      <c r="W420" s="50"/>
      <c r="X420" s="50"/>
      <c r="Y420" s="50"/>
      <c r="Z420" s="50"/>
      <c r="AA420" s="50"/>
      <c r="AB420" s="50"/>
      <c r="AC420" s="50"/>
      <c r="AF420"/>
      <c r="AG420"/>
      <c r="AH420" s="66"/>
      <c r="AJ420"/>
    </row>
    <row r="421" spans="1:36" ht="15" x14ac:dyDescent="0.25">
      <c r="A421"/>
      <c r="B421"/>
      <c r="C421"/>
      <c r="D421" s="43"/>
      <c r="E421" s="44"/>
      <c r="F421" s="45"/>
      <c r="G421" s="46"/>
      <c r="H421" s="44"/>
      <c r="I421" s="45"/>
      <c r="J421" s="46"/>
      <c r="K421" s="44"/>
      <c r="L421" s="45"/>
      <c r="M421" s="46"/>
      <c r="N421" s="47"/>
      <c r="O421" s="48"/>
      <c r="P421" s="48"/>
      <c r="Q421"/>
      <c r="R421"/>
      <c r="S421" s="38"/>
      <c r="T421" s="50"/>
      <c r="U421" s="50"/>
      <c r="V421" s="50"/>
      <c r="W421" s="50"/>
      <c r="X421" s="50"/>
      <c r="Y421" s="50"/>
      <c r="Z421" s="50"/>
      <c r="AA421" s="50"/>
      <c r="AB421" s="50"/>
      <c r="AC421" s="50"/>
      <c r="AF421"/>
      <c r="AG421"/>
      <c r="AH421" s="66"/>
      <c r="AJ421"/>
    </row>
    <row r="422" spans="1:36" ht="15" x14ac:dyDescent="0.25">
      <c r="A422"/>
      <c r="B422"/>
      <c r="C422"/>
      <c r="D422" s="43"/>
      <c r="E422" s="44"/>
      <c r="F422" s="45"/>
      <c r="G422" s="46"/>
      <c r="H422" s="44"/>
      <c r="I422" s="45"/>
      <c r="J422" s="46"/>
      <c r="K422" s="44"/>
      <c r="L422" s="45"/>
      <c r="M422" s="46"/>
      <c r="N422" s="47"/>
      <c r="O422" s="48"/>
      <c r="P422" s="48"/>
      <c r="Q422"/>
      <c r="R422"/>
      <c r="S422" s="38"/>
      <c r="T422" s="50"/>
      <c r="U422" s="50"/>
      <c r="V422" s="50"/>
      <c r="W422" s="50"/>
      <c r="X422" s="50"/>
      <c r="Y422" s="50"/>
      <c r="Z422" s="50"/>
      <c r="AA422" s="50"/>
      <c r="AB422" s="50"/>
      <c r="AC422" s="50"/>
      <c r="AF422"/>
      <c r="AG422"/>
      <c r="AH422" s="66"/>
      <c r="AJ422"/>
    </row>
    <row r="423" spans="1:36" ht="15" x14ac:dyDescent="0.25">
      <c r="A423"/>
      <c r="B423"/>
      <c r="C423"/>
      <c r="D423" s="43"/>
      <c r="E423" s="44"/>
      <c r="F423" s="45"/>
      <c r="G423" s="46"/>
      <c r="H423" s="44"/>
      <c r="I423" s="45"/>
      <c r="J423" s="46"/>
      <c r="K423" s="44"/>
      <c r="L423" s="45"/>
      <c r="M423" s="46"/>
      <c r="N423" s="47"/>
      <c r="O423" s="48"/>
      <c r="P423" s="48"/>
      <c r="Q423"/>
      <c r="R423"/>
      <c r="S423" s="38"/>
      <c r="T423" s="50"/>
      <c r="U423" s="50"/>
      <c r="V423" s="50"/>
      <c r="W423" s="50"/>
      <c r="X423" s="50"/>
      <c r="Y423" s="50"/>
      <c r="Z423" s="50"/>
      <c r="AA423" s="50"/>
      <c r="AB423" s="50"/>
      <c r="AC423" s="50"/>
      <c r="AF423"/>
      <c r="AG423"/>
      <c r="AH423" s="66"/>
      <c r="AJ423"/>
    </row>
    <row r="424" spans="1:36" ht="15" x14ac:dyDescent="0.25">
      <c r="A424"/>
      <c r="B424"/>
      <c r="C424"/>
      <c r="D424" s="43"/>
      <c r="E424" s="44"/>
      <c r="F424" s="45"/>
      <c r="G424" s="46"/>
      <c r="H424" s="44"/>
      <c r="I424" s="45"/>
      <c r="J424" s="46"/>
      <c r="K424" s="44"/>
      <c r="L424" s="45"/>
      <c r="M424" s="46"/>
      <c r="N424" s="47"/>
      <c r="O424" s="48"/>
      <c r="P424" s="48"/>
      <c r="Q424"/>
      <c r="R424"/>
      <c r="S424" s="38"/>
      <c r="T424" s="50"/>
      <c r="U424" s="50"/>
      <c r="V424" s="50"/>
      <c r="W424" s="50"/>
      <c r="X424" s="50"/>
      <c r="Y424" s="50"/>
      <c r="Z424" s="50"/>
      <c r="AA424" s="50"/>
      <c r="AB424" s="50"/>
      <c r="AC424" s="50"/>
      <c r="AF424"/>
      <c r="AG424"/>
      <c r="AH424" s="66"/>
      <c r="AJ424"/>
    </row>
    <row r="425" spans="1:36" ht="15" x14ac:dyDescent="0.25">
      <c r="A425"/>
      <c r="B425"/>
      <c r="C425"/>
      <c r="D425" s="43"/>
      <c r="E425" s="44"/>
      <c r="F425" s="45"/>
      <c r="G425" s="46"/>
      <c r="H425" s="44"/>
      <c r="I425" s="45"/>
      <c r="J425" s="46"/>
      <c r="K425" s="44"/>
      <c r="L425" s="45"/>
      <c r="M425" s="46"/>
      <c r="N425" s="47"/>
      <c r="O425" s="48"/>
      <c r="P425" s="48"/>
      <c r="Q425"/>
      <c r="R425"/>
      <c r="S425" s="38"/>
      <c r="T425" s="50"/>
      <c r="U425" s="50"/>
      <c r="V425" s="50"/>
      <c r="W425" s="50"/>
      <c r="X425" s="50"/>
      <c r="Y425" s="50"/>
      <c r="Z425" s="50"/>
      <c r="AA425" s="50"/>
      <c r="AB425" s="50"/>
      <c r="AC425" s="50"/>
      <c r="AF425"/>
      <c r="AG425"/>
      <c r="AH425" s="66"/>
      <c r="AJ425"/>
    </row>
    <row r="426" spans="1:36" ht="15" x14ac:dyDescent="0.25">
      <c r="A426"/>
      <c r="B426"/>
      <c r="C426"/>
      <c r="D426" s="43"/>
      <c r="E426" s="44"/>
      <c r="F426" s="45"/>
      <c r="G426" s="46"/>
      <c r="H426" s="44"/>
      <c r="I426" s="45"/>
      <c r="J426" s="46"/>
      <c r="K426" s="44"/>
      <c r="L426" s="45"/>
      <c r="M426" s="46"/>
      <c r="N426" s="47"/>
      <c r="O426" s="48"/>
      <c r="P426" s="48"/>
      <c r="Q426"/>
      <c r="R426"/>
      <c r="S426" s="38"/>
      <c r="T426" s="50"/>
      <c r="U426" s="50"/>
      <c r="V426" s="50"/>
      <c r="W426" s="50"/>
      <c r="X426" s="50"/>
      <c r="Y426" s="50"/>
      <c r="Z426" s="50"/>
      <c r="AA426" s="50"/>
      <c r="AB426" s="50"/>
      <c r="AC426" s="50"/>
      <c r="AF426"/>
      <c r="AG426"/>
      <c r="AH426" s="66"/>
      <c r="AJ426"/>
    </row>
    <row r="427" spans="1:36" s="50" customFormat="1" ht="15" x14ac:dyDescent="0.25">
      <c r="A427"/>
      <c r="B427"/>
      <c r="C427"/>
      <c r="D427" s="43"/>
      <c r="E427" s="44"/>
      <c r="F427" s="45"/>
      <c r="G427" s="46"/>
      <c r="H427" s="44"/>
      <c r="I427" s="45"/>
      <c r="J427" s="46"/>
      <c r="K427" s="44"/>
      <c r="L427" s="45"/>
      <c r="M427" s="46"/>
      <c r="N427" s="47"/>
      <c r="O427" s="48"/>
      <c r="P427" s="48"/>
      <c r="Q427"/>
      <c r="R427"/>
      <c r="S427" s="38"/>
      <c r="AD427" s="51"/>
      <c r="AE427" s="51"/>
      <c r="AF427"/>
      <c r="AG427"/>
      <c r="AH427" s="66"/>
      <c r="AI427" s="51"/>
      <c r="AJ427"/>
    </row>
    <row r="428" spans="1:36" ht="15" x14ac:dyDescent="0.25">
      <c r="A428"/>
      <c r="B428"/>
      <c r="C428"/>
      <c r="D428" s="43"/>
      <c r="E428" s="44"/>
      <c r="F428" s="45"/>
      <c r="G428" s="46"/>
      <c r="H428" s="44"/>
      <c r="I428" s="45"/>
      <c r="J428" s="46"/>
      <c r="K428" s="44"/>
      <c r="L428" s="45"/>
      <c r="M428" s="46"/>
      <c r="N428" s="47"/>
      <c r="O428" s="48"/>
      <c r="P428" s="48"/>
      <c r="Q428"/>
      <c r="R428"/>
      <c r="S428" s="38"/>
      <c r="T428" s="50"/>
      <c r="U428" s="50"/>
      <c r="V428" s="50"/>
      <c r="W428" s="50"/>
      <c r="X428" s="50"/>
      <c r="Y428" s="50"/>
      <c r="Z428" s="50"/>
      <c r="AA428" s="50"/>
      <c r="AB428" s="50"/>
      <c r="AC428" s="50"/>
      <c r="AF428"/>
      <c r="AG428"/>
      <c r="AH428" s="66"/>
      <c r="AJ428"/>
    </row>
    <row r="429" spans="1:36" ht="15" x14ac:dyDescent="0.25">
      <c r="A429"/>
      <c r="B429"/>
      <c r="C429"/>
      <c r="D429" s="43"/>
      <c r="E429" s="44"/>
      <c r="F429" s="45"/>
      <c r="G429" s="46"/>
      <c r="H429" s="44"/>
      <c r="I429" s="45"/>
      <c r="J429" s="46"/>
      <c r="K429" s="44"/>
      <c r="L429" s="45"/>
      <c r="M429" s="46"/>
      <c r="N429" s="47"/>
      <c r="O429" s="48"/>
      <c r="P429" s="48"/>
      <c r="Q429"/>
      <c r="R429"/>
      <c r="S429" s="38"/>
      <c r="T429" s="50"/>
      <c r="U429" s="50"/>
      <c r="V429" s="50"/>
      <c r="W429" s="50"/>
      <c r="X429" s="50"/>
      <c r="Y429" s="50"/>
      <c r="Z429" s="50"/>
      <c r="AA429" s="50"/>
      <c r="AB429" s="50"/>
      <c r="AC429" s="50"/>
      <c r="AF429"/>
      <c r="AG429"/>
      <c r="AH429" s="66"/>
      <c r="AJ429"/>
    </row>
    <row r="430" spans="1:36" ht="15" x14ac:dyDescent="0.25">
      <c r="A430"/>
      <c r="B430"/>
      <c r="C430"/>
      <c r="D430" s="43"/>
      <c r="E430" s="44"/>
      <c r="F430" s="45"/>
      <c r="G430" s="46"/>
      <c r="H430" s="44"/>
      <c r="I430" s="45"/>
      <c r="J430" s="46"/>
      <c r="K430" s="44"/>
      <c r="L430" s="45"/>
      <c r="M430" s="46"/>
      <c r="N430" s="47"/>
      <c r="O430" s="48"/>
      <c r="P430" s="48"/>
      <c r="Q430"/>
      <c r="R430"/>
      <c r="S430" s="38"/>
      <c r="T430" s="50"/>
      <c r="U430" s="50"/>
      <c r="V430" s="50"/>
      <c r="W430" s="50"/>
      <c r="X430" s="50"/>
      <c r="Y430" s="50"/>
      <c r="Z430" s="50"/>
      <c r="AA430" s="50"/>
      <c r="AB430" s="50"/>
      <c r="AC430" s="50"/>
      <c r="AF430"/>
      <c r="AG430"/>
      <c r="AH430" s="66"/>
      <c r="AJ430"/>
    </row>
    <row r="431" spans="1:36" ht="15" x14ac:dyDescent="0.25">
      <c r="A431"/>
      <c r="B431"/>
      <c r="C431"/>
      <c r="D431" s="43"/>
      <c r="E431" s="44"/>
      <c r="F431" s="45"/>
      <c r="G431" s="46"/>
      <c r="H431" s="44"/>
      <c r="I431" s="45"/>
      <c r="J431" s="46"/>
      <c r="K431" s="44"/>
      <c r="L431" s="45"/>
      <c r="M431" s="46"/>
      <c r="N431" s="47"/>
      <c r="O431" s="48"/>
      <c r="P431" s="48"/>
      <c r="Q431"/>
      <c r="R431"/>
      <c r="S431" s="38"/>
      <c r="T431" s="50"/>
      <c r="U431" s="50"/>
      <c r="V431" s="50"/>
      <c r="W431" s="50"/>
      <c r="X431" s="50"/>
      <c r="Y431" s="50"/>
      <c r="Z431" s="50"/>
      <c r="AA431" s="50"/>
      <c r="AB431" s="50"/>
      <c r="AC431" s="50"/>
      <c r="AF431"/>
      <c r="AG431"/>
      <c r="AH431" s="66"/>
      <c r="AJ431"/>
    </row>
    <row r="432" spans="1:36" ht="15" x14ac:dyDescent="0.25">
      <c r="A432"/>
      <c r="B432"/>
      <c r="C432"/>
      <c r="D432" s="43"/>
      <c r="E432" s="44"/>
      <c r="F432" s="45"/>
      <c r="G432" s="46"/>
      <c r="H432" s="44"/>
      <c r="I432" s="45"/>
      <c r="J432" s="46"/>
      <c r="K432" s="44"/>
      <c r="L432" s="45"/>
      <c r="M432" s="46"/>
      <c r="N432" s="47"/>
      <c r="O432" s="48"/>
      <c r="P432" s="48"/>
      <c r="Q432"/>
      <c r="R432"/>
      <c r="S432" s="38"/>
      <c r="T432" s="50"/>
      <c r="U432" s="50"/>
      <c r="V432" s="50"/>
      <c r="W432" s="50"/>
      <c r="X432" s="50"/>
      <c r="Y432" s="50"/>
      <c r="Z432" s="50"/>
      <c r="AA432" s="50"/>
      <c r="AB432" s="50"/>
      <c r="AC432" s="50"/>
      <c r="AF432"/>
      <c r="AG432"/>
      <c r="AH432" s="66"/>
      <c r="AJ432"/>
    </row>
    <row r="433" spans="1:36" ht="15" x14ac:dyDescent="0.25">
      <c r="A433"/>
      <c r="B433"/>
      <c r="C433"/>
      <c r="D433" s="43"/>
      <c r="E433" s="44"/>
      <c r="F433" s="45"/>
      <c r="G433" s="46"/>
      <c r="H433" s="44"/>
      <c r="I433" s="45"/>
      <c r="J433" s="46"/>
      <c r="K433" s="44"/>
      <c r="L433" s="45"/>
      <c r="M433" s="46"/>
      <c r="N433" s="47"/>
      <c r="O433" s="48"/>
      <c r="P433" s="48"/>
      <c r="Q433"/>
      <c r="R433"/>
      <c r="S433" s="38"/>
      <c r="T433" s="50"/>
      <c r="U433" s="50"/>
      <c r="V433" s="50"/>
      <c r="W433" s="50"/>
      <c r="X433" s="50"/>
      <c r="Y433" s="50"/>
      <c r="Z433" s="50"/>
      <c r="AA433" s="50"/>
      <c r="AB433" s="50"/>
      <c r="AC433" s="50"/>
      <c r="AF433"/>
      <c r="AG433"/>
      <c r="AH433" s="66"/>
      <c r="AJ433"/>
    </row>
    <row r="434" spans="1:36" ht="15" x14ac:dyDescent="0.25">
      <c r="A434"/>
      <c r="B434"/>
      <c r="C434"/>
      <c r="D434" s="43"/>
      <c r="E434" s="44"/>
      <c r="F434" s="45"/>
      <c r="G434" s="46"/>
      <c r="H434" s="44"/>
      <c r="I434" s="45"/>
      <c r="J434" s="46"/>
      <c r="K434" s="44"/>
      <c r="L434" s="45"/>
      <c r="M434" s="46"/>
      <c r="N434" s="47"/>
      <c r="O434" s="48"/>
      <c r="P434" s="48"/>
      <c r="Q434"/>
      <c r="R434"/>
      <c r="S434" s="38"/>
      <c r="T434" s="50"/>
      <c r="U434" s="50"/>
      <c r="V434" s="50"/>
      <c r="W434" s="50"/>
      <c r="X434" s="50"/>
      <c r="Y434" s="50"/>
      <c r="Z434" s="50"/>
      <c r="AA434" s="50"/>
      <c r="AB434" s="50"/>
      <c r="AC434" s="50"/>
      <c r="AF434"/>
      <c r="AG434"/>
      <c r="AH434" s="66"/>
      <c r="AJ434"/>
    </row>
    <row r="435" spans="1:36" ht="15" x14ac:dyDescent="0.25">
      <c r="A435"/>
      <c r="B435"/>
      <c r="C435"/>
      <c r="D435" s="43"/>
      <c r="E435" s="44"/>
      <c r="F435" s="45"/>
      <c r="G435" s="46"/>
      <c r="H435" s="44"/>
      <c r="I435" s="45"/>
      <c r="J435" s="46"/>
      <c r="K435" s="44"/>
      <c r="L435" s="45"/>
      <c r="M435" s="46"/>
      <c r="N435" s="47"/>
      <c r="O435" s="48"/>
      <c r="P435" s="48"/>
      <c r="Q435"/>
      <c r="R435"/>
      <c r="S435" s="38"/>
      <c r="T435" s="50"/>
      <c r="U435" s="50"/>
      <c r="V435" s="50"/>
      <c r="W435" s="50"/>
      <c r="X435" s="50"/>
      <c r="Y435" s="50"/>
      <c r="Z435" s="50"/>
      <c r="AA435" s="50"/>
      <c r="AB435" s="50"/>
      <c r="AC435" s="50"/>
      <c r="AF435"/>
      <c r="AG435"/>
      <c r="AH435" s="66"/>
      <c r="AJ435"/>
    </row>
    <row r="436" spans="1:36" ht="15" x14ac:dyDescent="0.25">
      <c r="A436"/>
      <c r="B436"/>
      <c r="C436"/>
      <c r="D436" s="43"/>
      <c r="E436" s="44"/>
      <c r="F436" s="45"/>
      <c r="G436" s="46"/>
      <c r="H436" s="44"/>
      <c r="I436" s="45"/>
      <c r="J436" s="46"/>
      <c r="K436" s="44"/>
      <c r="L436" s="45"/>
      <c r="M436" s="46"/>
      <c r="N436" s="47"/>
      <c r="O436" s="48"/>
      <c r="P436" s="48"/>
      <c r="Q436"/>
      <c r="R436"/>
      <c r="S436" s="38"/>
      <c r="T436" s="50"/>
      <c r="U436" s="50"/>
      <c r="V436" s="50"/>
      <c r="W436" s="50"/>
      <c r="X436" s="50"/>
      <c r="Y436" s="50"/>
      <c r="Z436" s="50"/>
      <c r="AA436" s="50"/>
      <c r="AB436" s="50"/>
      <c r="AC436" s="50"/>
      <c r="AF436"/>
      <c r="AG436"/>
      <c r="AH436" s="66"/>
      <c r="AJ436"/>
    </row>
    <row r="437" spans="1:36" ht="15" x14ac:dyDescent="0.25">
      <c r="A437"/>
      <c r="B437"/>
      <c r="C437"/>
      <c r="D437" s="43"/>
      <c r="E437" s="44"/>
      <c r="F437" s="45"/>
      <c r="G437" s="46"/>
      <c r="H437" s="44"/>
      <c r="I437" s="45"/>
      <c r="J437" s="46"/>
      <c r="K437" s="44"/>
      <c r="L437" s="45"/>
      <c r="M437" s="46"/>
      <c r="N437" s="47"/>
      <c r="O437" s="48"/>
      <c r="P437" s="48"/>
      <c r="Q437"/>
      <c r="R437"/>
      <c r="S437" s="38"/>
      <c r="T437" s="50"/>
      <c r="U437" s="50"/>
      <c r="V437" s="50"/>
      <c r="W437" s="50"/>
      <c r="X437" s="50"/>
      <c r="Y437" s="50"/>
      <c r="Z437" s="50"/>
      <c r="AA437" s="50"/>
      <c r="AB437" s="50"/>
      <c r="AC437" s="50"/>
      <c r="AF437"/>
      <c r="AG437"/>
      <c r="AH437" s="66"/>
      <c r="AJ437"/>
    </row>
    <row r="438" spans="1:36" ht="15" x14ac:dyDescent="0.25">
      <c r="A438"/>
      <c r="B438"/>
      <c r="C438"/>
      <c r="D438" s="43"/>
      <c r="E438" s="44"/>
      <c r="F438" s="45"/>
      <c r="G438" s="46"/>
      <c r="H438" s="44"/>
      <c r="I438" s="45"/>
      <c r="J438" s="46"/>
      <c r="K438" s="44"/>
      <c r="L438" s="45"/>
      <c r="M438" s="46"/>
      <c r="N438" s="47"/>
      <c r="O438" s="48"/>
      <c r="P438" s="48"/>
      <c r="Q438"/>
      <c r="R438"/>
      <c r="S438" s="38"/>
      <c r="T438" s="50"/>
      <c r="U438" s="50"/>
      <c r="V438" s="50"/>
      <c r="W438" s="50"/>
      <c r="X438" s="50"/>
      <c r="Y438" s="50"/>
      <c r="Z438" s="50"/>
      <c r="AA438" s="50"/>
      <c r="AB438" s="50"/>
      <c r="AC438" s="50"/>
      <c r="AF438"/>
      <c r="AG438"/>
      <c r="AH438" s="66"/>
      <c r="AJ438"/>
    </row>
    <row r="439" spans="1:36" ht="15" x14ac:dyDescent="0.25">
      <c r="A439"/>
      <c r="B439"/>
      <c r="C439"/>
      <c r="D439" s="43"/>
      <c r="E439" s="44"/>
      <c r="F439" s="45"/>
      <c r="G439" s="46"/>
      <c r="H439" s="44"/>
      <c r="I439" s="45"/>
      <c r="J439" s="46"/>
      <c r="K439" s="44"/>
      <c r="L439" s="45"/>
      <c r="M439" s="46"/>
      <c r="N439" s="47"/>
      <c r="O439" s="48"/>
      <c r="P439" s="48"/>
      <c r="Q439"/>
      <c r="R439"/>
      <c r="S439" s="38"/>
      <c r="T439" s="50"/>
      <c r="U439" s="50"/>
      <c r="V439" s="50"/>
      <c r="W439" s="50"/>
      <c r="X439" s="50"/>
      <c r="Y439" s="50"/>
      <c r="Z439" s="50"/>
      <c r="AA439" s="50"/>
      <c r="AB439" s="50"/>
      <c r="AC439" s="50"/>
      <c r="AF439"/>
      <c r="AG439"/>
      <c r="AH439" s="66"/>
      <c r="AJ439"/>
    </row>
    <row r="440" spans="1:36" ht="15" x14ac:dyDescent="0.25">
      <c r="A440"/>
      <c r="B440"/>
      <c r="C440"/>
      <c r="D440" s="43"/>
      <c r="E440" s="44"/>
      <c r="F440" s="45"/>
      <c r="G440" s="46"/>
      <c r="H440" s="44"/>
      <c r="I440" s="45"/>
      <c r="J440" s="46"/>
      <c r="K440" s="44"/>
      <c r="L440" s="45"/>
      <c r="M440" s="46"/>
      <c r="N440" s="47"/>
      <c r="O440" s="48"/>
      <c r="P440" s="48"/>
      <c r="Q440"/>
      <c r="R440"/>
      <c r="S440" s="38"/>
      <c r="T440" s="50"/>
      <c r="U440" s="50"/>
      <c r="V440" s="50"/>
      <c r="W440" s="50"/>
      <c r="X440" s="50"/>
      <c r="Y440" s="50"/>
      <c r="Z440" s="50"/>
      <c r="AA440" s="50"/>
      <c r="AB440" s="50"/>
      <c r="AC440" s="50"/>
      <c r="AF440"/>
      <c r="AG440"/>
      <c r="AH440" s="66"/>
      <c r="AJ440"/>
    </row>
    <row r="441" spans="1:36" ht="15" x14ac:dyDescent="0.25">
      <c r="A441"/>
      <c r="B441"/>
      <c r="C441"/>
      <c r="D441" s="43"/>
      <c r="E441" s="44"/>
      <c r="F441" s="45"/>
      <c r="G441" s="46"/>
      <c r="H441" s="44"/>
      <c r="I441" s="45"/>
      <c r="J441" s="46"/>
      <c r="K441" s="44"/>
      <c r="L441" s="45"/>
      <c r="M441" s="46"/>
      <c r="N441" s="47"/>
      <c r="O441" s="48"/>
      <c r="P441" s="48"/>
      <c r="Q441"/>
      <c r="R441"/>
      <c r="S441" s="38"/>
      <c r="T441" s="50"/>
      <c r="U441" s="50"/>
      <c r="V441" s="50"/>
      <c r="W441" s="50"/>
      <c r="X441" s="50"/>
      <c r="Y441" s="50"/>
      <c r="Z441" s="50"/>
      <c r="AA441" s="50"/>
      <c r="AB441" s="50"/>
      <c r="AC441" s="50"/>
      <c r="AF441"/>
      <c r="AG441"/>
      <c r="AH441" s="66"/>
      <c r="AJ441"/>
    </row>
    <row r="442" spans="1:36" ht="15" x14ac:dyDescent="0.25">
      <c r="A442"/>
      <c r="B442"/>
      <c r="C442"/>
      <c r="D442" s="43"/>
      <c r="E442" s="44"/>
      <c r="F442" s="45"/>
      <c r="G442" s="46"/>
      <c r="H442" s="44"/>
      <c r="I442" s="45"/>
      <c r="J442" s="46"/>
      <c r="K442" s="44"/>
      <c r="L442" s="45"/>
      <c r="M442" s="46"/>
      <c r="N442" s="47"/>
      <c r="O442" s="48"/>
      <c r="P442" s="48"/>
      <c r="Q442"/>
      <c r="R442"/>
      <c r="S442" s="38"/>
      <c r="T442" s="50"/>
      <c r="U442" s="50"/>
      <c r="V442" s="50"/>
      <c r="W442" s="50"/>
      <c r="X442" s="50"/>
      <c r="Y442" s="50"/>
      <c r="Z442" s="50"/>
      <c r="AA442" s="50"/>
      <c r="AB442" s="50"/>
      <c r="AC442" s="50"/>
      <c r="AF442"/>
      <c r="AG442"/>
      <c r="AH442" s="66"/>
      <c r="AJ442"/>
    </row>
    <row r="443" spans="1:36" ht="15" x14ac:dyDescent="0.25">
      <c r="A443"/>
      <c r="B443"/>
      <c r="C443"/>
      <c r="D443" s="43"/>
      <c r="E443" s="44"/>
      <c r="F443" s="45"/>
      <c r="G443" s="46"/>
      <c r="H443" s="44"/>
      <c r="I443" s="45"/>
      <c r="J443" s="46"/>
      <c r="K443" s="44"/>
      <c r="L443" s="45"/>
      <c r="M443" s="46"/>
      <c r="N443" s="47"/>
      <c r="O443" s="48"/>
      <c r="P443" s="48"/>
      <c r="Q443"/>
      <c r="R443"/>
      <c r="S443" s="38"/>
      <c r="T443" s="50"/>
      <c r="U443" s="50"/>
      <c r="V443" s="50"/>
      <c r="W443" s="50"/>
      <c r="X443" s="50"/>
      <c r="Y443" s="50"/>
      <c r="Z443" s="50"/>
      <c r="AA443" s="50"/>
      <c r="AB443" s="50"/>
      <c r="AC443" s="50"/>
      <c r="AF443"/>
      <c r="AG443"/>
      <c r="AH443" s="66"/>
      <c r="AJ443"/>
    </row>
    <row r="444" spans="1:36" ht="15" x14ac:dyDescent="0.25">
      <c r="A444"/>
      <c r="B444"/>
      <c r="C444"/>
      <c r="D444" s="43"/>
      <c r="E444" s="44"/>
      <c r="F444" s="45"/>
      <c r="G444" s="46"/>
      <c r="H444" s="44"/>
      <c r="I444" s="45"/>
      <c r="J444" s="46"/>
      <c r="K444" s="44"/>
      <c r="L444" s="45"/>
      <c r="M444" s="46"/>
      <c r="N444" s="47"/>
      <c r="O444" s="48"/>
      <c r="P444" s="48"/>
      <c r="Q444"/>
      <c r="R444"/>
      <c r="S444" s="38"/>
      <c r="T444" s="50"/>
      <c r="U444" s="50"/>
      <c r="V444" s="50"/>
      <c r="W444" s="50"/>
      <c r="X444" s="50"/>
      <c r="Y444" s="50"/>
      <c r="Z444" s="50"/>
      <c r="AA444" s="50"/>
      <c r="AB444" s="50"/>
      <c r="AC444" s="50"/>
      <c r="AF444"/>
      <c r="AG444"/>
      <c r="AH444" s="66"/>
      <c r="AJ444"/>
    </row>
    <row r="445" spans="1:36" ht="15" x14ac:dyDescent="0.25">
      <c r="A445"/>
      <c r="B445"/>
      <c r="C445"/>
      <c r="D445" s="43"/>
      <c r="E445" s="44"/>
      <c r="F445" s="45"/>
      <c r="G445" s="46"/>
      <c r="H445" s="44"/>
      <c r="I445" s="45"/>
      <c r="J445" s="46"/>
      <c r="K445" s="44"/>
      <c r="L445" s="45"/>
      <c r="M445" s="46"/>
      <c r="N445" s="47"/>
      <c r="O445" s="48"/>
      <c r="P445" s="48"/>
      <c r="Q445"/>
      <c r="R445"/>
      <c r="S445" s="38"/>
      <c r="T445" s="50"/>
      <c r="U445" s="50"/>
      <c r="V445" s="50"/>
      <c r="W445" s="50"/>
      <c r="X445" s="50"/>
      <c r="Y445" s="50"/>
      <c r="Z445" s="50"/>
      <c r="AA445" s="50"/>
      <c r="AB445" s="50"/>
      <c r="AC445" s="50"/>
      <c r="AF445"/>
      <c r="AG445"/>
      <c r="AH445" s="66"/>
      <c r="AJ445"/>
    </row>
    <row r="446" spans="1:36" ht="15" x14ac:dyDescent="0.25">
      <c r="A446"/>
      <c r="B446"/>
      <c r="C446"/>
      <c r="D446" s="43"/>
      <c r="E446" s="44"/>
      <c r="F446" s="45"/>
      <c r="G446" s="46"/>
      <c r="H446" s="44"/>
      <c r="I446" s="45"/>
      <c r="J446" s="46"/>
      <c r="K446" s="44"/>
      <c r="L446" s="45"/>
      <c r="M446" s="46"/>
      <c r="N446" s="47"/>
      <c r="O446" s="48"/>
      <c r="P446" s="48"/>
      <c r="Q446"/>
      <c r="R446"/>
      <c r="S446" s="38"/>
      <c r="T446" s="50"/>
      <c r="U446" s="50"/>
      <c r="V446" s="50"/>
      <c r="W446" s="50"/>
      <c r="X446" s="50"/>
      <c r="Y446" s="50"/>
      <c r="Z446" s="50"/>
      <c r="AA446" s="50"/>
      <c r="AB446" s="50"/>
      <c r="AC446" s="50"/>
      <c r="AF446"/>
      <c r="AG446"/>
      <c r="AH446" s="66"/>
      <c r="AJ446"/>
    </row>
    <row r="447" spans="1:36" ht="15" x14ac:dyDescent="0.25">
      <c r="A447"/>
      <c r="B447"/>
      <c r="C447"/>
      <c r="D447" s="43"/>
      <c r="E447" s="44"/>
      <c r="F447" s="45"/>
      <c r="G447" s="46"/>
      <c r="H447" s="44"/>
      <c r="I447" s="45"/>
      <c r="J447" s="46"/>
      <c r="K447" s="44"/>
      <c r="L447" s="45"/>
      <c r="M447" s="46"/>
      <c r="N447" s="47"/>
      <c r="O447" s="48"/>
      <c r="P447" s="48"/>
      <c r="Q447"/>
      <c r="R447"/>
      <c r="S447" s="38"/>
      <c r="T447" s="50"/>
      <c r="U447" s="50"/>
      <c r="V447" s="50"/>
      <c r="W447" s="50"/>
      <c r="X447" s="50"/>
      <c r="Y447" s="50"/>
      <c r="Z447" s="50"/>
      <c r="AA447" s="50"/>
      <c r="AB447" s="50"/>
      <c r="AC447" s="50"/>
      <c r="AF447"/>
      <c r="AG447"/>
      <c r="AH447" s="66"/>
      <c r="AJ447"/>
    </row>
    <row r="448" spans="1:36" ht="15" x14ac:dyDescent="0.25">
      <c r="A448"/>
      <c r="B448"/>
      <c r="C448"/>
      <c r="D448" s="43"/>
      <c r="E448" s="44"/>
      <c r="F448" s="45"/>
      <c r="G448" s="46"/>
      <c r="H448" s="44"/>
      <c r="I448" s="45"/>
      <c r="J448" s="46"/>
      <c r="K448" s="44"/>
      <c r="L448" s="45"/>
      <c r="M448" s="46"/>
      <c r="N448" s="47"/>
      <c r="O448" s="48"/>
      <c r="P448" s="48"/>
      <c r="Q448"/>
      <c r="R448"/>
      <c r="S448" s="38"/>
      <c r="T448" s="50"/>
      <c r="U448" s="50"/>
      <c r="V448" s="50"/>
      <c r="W448" s="50"/>
      <c r="X448" s="50"/>
      <c r="Y448" s="50"/>
      <c r="Z448" s="50"/>
      <c r="AA448" s="50"/>
      <c r="AB448" s="50"/>
      <c r="AC448" s="50"/>
      <c r="AF448"/>
      <c r="AG448"/>
      <c r="AH448" s="66"/>
      <c r="AJ448"/>
    </row>
    <row r="449" spans="1:36" ht="15" x14ac:dyDescent="0.25">
      <c r="A449"/>
      <c r="B449"/>
      <c r="C449"/>
      <c r="D449" s="43"/>
      <c r="E449" s="44"/>
      <c r="F449" s="45"/>
      <c r="G449" s="46"/>
      <c r="H449" s="44"/>
      <c r="I449" s="45"/>
      <c r="J449" s="46"/>
      <c r="K449" s="44"/>
      <c r="L449" s="45"/>
      <c r="M449" s="46"/>
      <c r="N449" s="47"/>
      <c r="O449" s="48"/>
      <c r="P449" s="48"/>
      <c r="Q449"/>
      <c r="R449"/>
      <c r="S449" s="38"/>
      <c r="T449" s="50"/>
      <c r="U449" s="50"/>
      <c r="V449" s="50"/>
      <c r="W449" s="50"/>
      <c r="X449" s="50"/>
      <c r="Y449" s="50"/>
      <c r="Z449" s="50"/>
      <c r="AA449" s="50"/>
      <c r="AB449" s="50"/>
      <c r="AC449" s="50"/>
      <c r="AF449"/>
      <c r="AG449"/>
      <c r="AH449" s="66"/>
      <c r="AJ449"/>
    </row>
    <row r="450" spans="1:36" ht="15" x14ac:dyDescent="0.25">
      <c r="A450"/>
      <c r="B450"/>
      <c r="C450"/>
      <c r="D450" s="43"/>
      <c r="E450" s="44"/>
      <c r="F450" s="45"/>
      <c r="G450" s="46"/>
      <c r="H450" s="44"/>
      <c r="I450" s="45"/>
      <c r="J450" s="46"/>
      <c r="K450" s="44"/>
      <c r="L450" s="45"/>
      <c r="M450" s="46"/>
      <c r="N450" s="47"/>
      <c r="O450" s="48"/>
      <c r="P450" s="48"/>
      <c r="Q450"/>
      <c r="R450"/>
      <c r="S450" s="38"/>
      <c r="T450" s="50"/>
      <c r="U450" s="50"/>
      <c r="V450" s="50"/>
      <c r="W450" s="50"/>
      <c r="X450" s="50"/>
      <c r="Y450" s="50"/>
      <c r="Z450" s="50"/>
      <c r="AA450" s="50"/>
      <c r="AB450" s="50"/>
      <c r="AC450" s="50"/>
      <c r="AF450"/>
      <c r="AG450"/>
      <c r="AH450" s="66"/>
      <c r="AJ450"/>
    </row>
    <row r="451" spans="1:36" s="50" customFormat="1" ht="15" x14ac:dyDescent="0.25">
      <c r="A451"/>
      <c r="B451"/>
      <c r="C451"/>
      <c r="D451" s="43"/>
      <c r="E451" s="44"/>
      <c r="F451" s="45"/>
      <c r="G451" s="46"/>
      <c r="H451" s="44"/>
      <c r="I451" s="45"/>
      <c r="J451" s="46"/>
      <c r="K451" s="44"/>
      <c r="L451" s="45"/>
      <c r="M451" s="46"/>
      <c r="N451" s="47"/>
      <c r="O451" s="48"/>
      <c r="P451" s="48"/>
      <c r="Q451" s="42"/>
      <c r="R451" s="42"/>
      <c r="S451" s="52"/>
      <c r="AD451" s="51"/>
      <c r="AE451" s="51"/>
      <c r="AF451"/>
      <c r="AG451"/>
      <c r="AH451" s="66"/>
      <c r="AI451" s="51"/>
      <c r="AJ451" s="42"/>
    </row>
    <row r="452" spans="1:36" ht="15" x14ac:dyDescent="0.25">
      <c r="A452"/>
      <c r="B452"/>
      <c r="C452"/>
      <c r="D452" s="43"/>
      <c r="E452" s="44"/>
      <c r="F452" s="45"/>
      <c r="G452" s="46"/>
      <c r="H452" s="44"/>
      <c r="I452" s="45"/>
      <c r="J452" s="46"/>
      <c r="K452" s="44"/>
      <c r="L452" s="45"/>
      <c r="M452" s="46"/>
      <c r="N452" s="47"/>
      <c r="O452" s="48"/>
      <c r="P452" s="48"/>
      <c r="Q452"/>
      <c r="R452"/>
      <c r="S452" s="38"/>
      <c r="T452" s="50"/>
      <c r="U452" s="50"/>
      <c r="V452" s="50"/>
      <c r="W452" s="50"/>
      <c r="X452" s="50"/>
      <c r="Y452" s="50"/>
      <c r="Z452" s="50"/>
      <c r="AA452" s="50"/>
      <c r="AB452" s="50"/>
      <c r="AC452" s="50"/>
      <c r="AF452"/>
      <c r="AG452"/>
      <c r="AH452" s="66"/>
      <c r="AJ452"/>
    </row>
    <row r="453" spans="1:36" s="50" customFormat="1" ht="15" x14ac:dyDescent="0.25">
      <c r="A453"/>
      <c r="B453"/>
      <c r="C453"/>
      <c r="D453" s="43"/>
      <c r="E453" s="44"/>
      <c r="F453" s="45"/>
      <c r="G453" s="46"/>
      <c r="H453" s="44"/>
      <c r="I453" s="45"/>
      <c r="J453" s="46"/>
      <c r="K453" s="44"/>
      <c r="L453" s="45"/>
      <c r="M453" s="46"/>
      <c r="N453" s="47"/>
      <c r="O453" s="48"/>
      <c r="P453" s="48"/>
      <c r="Q453"/>
      <c r="R453"/>
      <c r="S453" s="38"/>
      <c r="AD453" s="51"/>
      <c r="AE453" s="51"/>
      <c r="AF453"/>
      <c r="AG453"/>
      <c r="AH453" s="66"/>
      <c r="AI453" s="51"/>
      <c r="AJ453"/>
    </row>
    <row r="454" spans="1:36" ht="15" x14ac:dyDescent="0.25">
      <c r="A454"/>
      <c r="B454"/>
      <c r="C454"/>
      <c r="D454" s="43"/>
      <c r="E454" s="44"/>
      <c r="F454" s="45"/>
      <c r="G454" s="46"/>
      <c r="H454" s="44"/>
      <c r="I454" s="45"/>
      <c r="J454" s="46"/>
      <c r="K454" s="44"/>
      <c r="L454" s="45"/>
      <c r="M454" s="46"/>
      <c r="N454" s="47"/>
      <c r="O454" s="48"/>
      <c r="P454" s="48"/>
      <c r="Q454"/>
      <c r="R454"/>
      <c r="S454" s="38"/>
      <c r="T454" s="50"/>
      <c r="U454" s="50"/>
      <c r="V454" s="50"/>
      <c r="W454" s="50"/>
      <c r="X454" s="50"/>
      <c r="Y454" s="50"/>
      <c r="Z454" s="50"/>
      <c r="AA454" s="50"/>
      <c r="AB454" s="50"/>
      <c r="AC454" s="50"/>
      <c r="AF454"/>
      <c r="AG454"/>
      <c r="AH454" s="66"/>
      <c r="AJ454"/>
    </row>
    <row r="455" spans="1:36" ht="15" x14ac:dyDescent="0.25">
      <c r="A455"/>
      <c r="B455"/>
      <c r="C455"/>
      <c r="D455" s="43"/>
      <c r="E455" s="44"/>
      <c r="F455" s="45"/>
      <c r="G455" s="46"/>
      <c r="H455" s="44"/>
      <c r="I455" s="45"/>
      <c r="J455" s="46"/>
      <c r="K455" s="44"/>
      <c r="L455" s="45"/>
      <c r="M455" s="46"/>
      <c r="N455" s="47"/>
      <c r="O455" s="48"/>
      <c r="P455" s="48"/>
      <c r="Q455"/>
      <c r="R455"/>
      <c r="S455" s="38"/>
      <c r="T455" s="50"/>
      <c r="U455" s="50"/>
      <c r="V455" s="50"/>
      <c r="W455" s="50"/>
      <c r="X455" s="50"/>
      <c r="Y455" s="50"/>
      <c r="Z455" s="50"/>
      <c r="AA455" s="50"/>
      <c r="AB455" s="50"/>
      <c r="AC455" s="50"/>
      <c r="AF455"/>
      <c r="AG455"/>
      <c r="AH455" s="66"/>
      <c r="AJ455"/>
    </row>
    <row r="456" spans="1:36" ht="15" x14ac:dyDescent="0.25">
      <c r="A456"/>
      <c r="B456"/>
      <c r="C456"/>
      <c r="D456" s="43"/>
      <c r="E456" s="44"/>
      <c r="F456" s="45"/>
      <c r="G456" s="46"/>
      <c r="H456" s="44"/>
      <c r="I456" s="45"/>
      <c r="J456" s="46"/>
      <c r="K456" s="44"/>
      <c r="L456" s="45"/>
      <c r="M456" s="46"/>
      <c r="N456" s="47"/>
      <c r="O456" s="48"/>
      <c r="P456" s="48"/>
      <c r="Q456"/>
      <c r="R456"/>
      <c r="S456" s="38"/>
      <c r="T456" s="50"/>
      <c r="U456" s="50"/>
      <c r="V456" s="50"/>
      <c r="W456" s="50"/>
      <c r="X456" s="50"/>
      <c r="Y456" s="50"/>
      <c r="Z456" s="50"/>
      <c r="AA456" s="50"/>
      <c r="AB456" s="50"/>
      <c r="AC456" s="50"/>
      <c r="AF456"/>
      <c r="AG456"/>
      <c r="AH456" s="66"/>
      <c r="AJ456"/>
    </row>
    <row r="457" spans="1:36" ht="15" x14ac:dyDescent="0.25">
      <c r="A457"/>
      <c r="B457"/>
      <c r="C457"/>
      <c r="D457" s="43"/>
      <c r="E457" s="44"/>
      <c r="F457" s="45"/>
      <c r="G457" s="46"/>
      <c r="H457" s="44"/>
      <c r="I457" s="45"/>
      <c r="J457" s="46"/>
      <c r="K457" s="44"/>
      <c r="L457" s="45"/>
      <c r="M457" s="46"/>
      <c r="N457" s="47"/>
      <c r="O457" s="48"/>
      <c r="P457" s="48"/>
      <c r="Q457"/>
      <c r="R457"/>
      <c r="S457" s="38"/>
      <c r="T457" s="50"/>
      <c r="U457" s="50"/>
      <c r="V457" s="50"/>
      <c r="W457" s="50"/>
      <c r="X457" s="50"/>
      <c r="Y457" s="50"/>
      <c r="Z457" s="50"/>
      <c r="AA457" s="50"/>
      <c r="AB457" s="50"/>
      <c r="AC457" s="50"/>
      <c r="AF457"/>
      <c r="AG457"/>
      <c r="AH457" s="66"/>
      <c r="AJ457"/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 s="3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66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 s="38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66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 s="38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66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 s="38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66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 s="38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66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 s="38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66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 s="38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66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 s="38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66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 s="38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66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 s="38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66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 s="3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66"/>
      <c r="AJ468"/>
    </row>
    <row r="469" spans="1:36" s="50" customFormat="1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 s="38"/>
      <c r="AD469" s="51"/>
      <c r="AE469" s="51"/>
      <c r="AF469"/>
      <c r="AG469"/>
      <c r="AH469" s="66"/>
      <c r="AI469" s="51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 s="38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66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 s="38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66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 s="38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66"/>
      <c r="AJ472"/>
    </row>
    <row r="473" spans="1:36" s="50" customFormat="1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 s="38"/>
      <c r="AD473" s="51"/>
      <c r="AE473" s="51"/>
      <c r="AF473"/>
      <c r="AG473"/>
      <c r="AH473" s="66"/>
      <c r="AI473" s="51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 s="38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66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 s="38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66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 s="38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66"/>
      <c r="AJ476"/>
    </row>
    <row r="477" spans="1:36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 s="38"/>
      <c r="T477" s="50"/>
      <c r="U477" s="50"/>
      <c r="V477" s="50"/>
      <c r="W477" s="50"/>
      <c r="X477" s="50"/>
      <c r="Y477" s="50"/>
      <c r="Z477" s="50"/>
      <c r="AA477" s="50"/>
      <c r="AB477" s="50"/>
      <c r="AC477" s="50"/>
      <c r="AF477"/>
      <c r="AG477"/>
      <c r="AH477" s="66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 s="3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66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 s="38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66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 s="38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66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 s="38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66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 s="38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66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 s="38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66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 s="38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66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 s="38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66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 s="38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66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 s="38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66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 s="3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66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 s="38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66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 s="38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66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 s="38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66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 s="38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66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 s="38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66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 s="38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66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 s="38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66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 s="38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66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 s="38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66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 s="3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66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 s="38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66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 s="38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66"/>
      <c r="AJ500"/>
    </row>
    <row r="501" spans="1:36" s="50" customFormat="1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 s="38"/>
      <c r="AD501" s="51"/>
      <c r="AE501" s="51"/>
      <c r="AF501"/>
      <c r="AG501"/>
      <c r="AH501" s="66"/>
      <c r="AI501" s="51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 s="38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66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 s="38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66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 s="38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66"/>
      <c r="AJ504"/>
    </row>
    <row r="505" spans="1:36" ht="15" x14ac:dyDescent="0.25">
      <c r="A505"/>
      <c r="B505"/>
      <c r="C505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/>
      <c r="R505"/>
      <c r="S505" s="38"/>
      <c r="T505" s="50"/>
      <c r="U505" s="50"/>
      <c r="V505" s="50"/>
      <c r="W505" s="50"/>
      <c r="X505" s="50"/>
      <c r="Y505" s="50"/>
      <c r="Z505" s="50"/>
      <c r="AA505" s="50"/>
      <c r="AB505" s="50"/>
      <c r="AC505" s="50"/>
      <c r="AF505"/>
      <c r="AG505"/>
      <c r="AH505" s="66"/>
      <c r="AJ505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66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66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66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66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66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66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66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66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66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66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66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66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66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66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66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66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66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66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66"/>
      <c r="AJ524"/>
    </row>
    <row r="525" spans="1:36" s="50" customFormat="1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AD525" s="51"/>
      <c r="AE525" s="51"/>
      <c r="AF525"/>
      <c r="AG525"/>
      <c r="AH525" s="66"/>
      <c r="AI525" s="51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66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66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66"/>
      <c r="AJ528"/>
    </row>
    <row r="529" spans="1:36" ht="15" x14ac:dyDescent="0.25">
      <c r="A529"/>
      <c r="B529"/>
      <c r="C529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T529" s="50"/>
      <c r="U529" s="50"/>
      <c r="V529" s="50"/>
      <c r="W529" s="50"/>
      <c r="X529" s="50"/>
      <c r="Y529" s="50"/>
      <c r="Z529" s="50"/>
      <c r="AA529" s="50"/>
      <c r="AB529" s="50"/>
      <c r="AC529" s="50"/>
      <c r="AF529"/>
      <c r="AG529"/>
      <c r="AH529" s="66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66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66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66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66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66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66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66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66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6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66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66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66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66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66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66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66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66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66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66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66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66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66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66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66"/>
      <c r="AJ553"/>
    </row>
    <row r="554" spans="1:36" s="50" customFormat="1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AD554" s="51"/>
      <c r="AE554" s="51"/>
      <c r="AF554"/>
      <c r="AG554"/>
      <c r="AH554" s="66"/>
      <c r="AI554" s="51"/>
      <c r="AJ554"/>
    </row>
    <row r="555" spans="1:36" s="50" customFormat="1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AD555" s="51"/>
      <c r="AE555" s="51"/>
      <c r="AF555"/>
      <c r="AG555"/>
      <c r="AH555" s="66"/>
      <c r="AI555" s="51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66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66"/>
      <c r="AJ557"/>
    </row>
    <row r="558" spans="1:36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T558" s="50"/>
      <c r="U558" s="50"/>
      <c r="V558" s="50"/>
      <c r="W558" s="50"/>
      <c r="X558" s="50"/>
      <c r="Y558" s="50"/>
      <c r="Z558" s="50"/>
      <c r="AA558" s="50"/>
      <c r="AB558" s="50"/>
      <c r="AC558" s="50"/>
      <c r="AF558"/>
      <c r="AG558"/>
      <c r="AH558" s="66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66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s="50" customFormat="1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AD569" s="51"/>
      <c r="AE569" s="51"/>
      <c r="AF569"/>
      <c r="AG569"/>
      <c r="AH569" s="66"/>
      <c r="AI569" s="51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T573" s="50"/>
      <c r="U573" s="50"/>
      <c r="V573" s="50"/>
      <c r="W573" s="50"/>
      <c r="X573" s="50"/>
      <c r="Y573" s="50"/>
      <c r="Z573" s="50"/>
      <c r="AA573" s="50"/>
      <c r="AB573" s="50"/>
      <c r="AC573" s="50"/>
      <c r="AF573"/>
      <c r="AG573"/>
      <c r="AH573" s="66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s="50" customFormat="1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AD576" s="51"/>
      <c r="AE576" s="51"/>
      <c r="AF576"/>
      <c r="AG576"/>
      <c r="AH576" s="66"/>
      <c r="AI576" s="51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 s="38"/>
      <c r="T580" s="50"/>
      <c r="U580" s="50"/>
      <c r="V580" s="50"/>
      <c r="W580" s="50"/>
      <c r="X580" s="50"/>
      <c r="Y580" s="50"/>
      <c r="Z580" s="50"/>
      <c r="AA580" s="50"/>
      <c r="AB580" s="50"/>
      <c r="AC580" s="50"/>
      <c r="AF580"/>
      <c r="AG580"/>
      <c r="AH580" s="66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 s="38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 s="38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 s="38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s="70" customFormat="1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 s="3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D598" s="71"/>
      <c r="AE598" s="71"/>
      <c r="AF598"/>
      <c r="AG598"/>
      <c r="AH598" s="66"/>
      <c r="AI598" s="71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 s="38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 s="38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 s="38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 s="38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66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 s="38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 s="38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 s="38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 s="38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 s="38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 s="3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 s="38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 s="38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 s="38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 s="38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 s="38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 s="38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 s="38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 s="38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 s="38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 s="3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 s="38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 s="38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 s="38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 s="38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 s="38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 s="38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 s="38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 s="38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s="50" customFormat="1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 s="38"/>
      <c r="AD627" s="51"/>
      <c r="AE627" s="51"/>
      <c r="AF627"/>
      <c r="AG627"/>
      <c r="AH627" s="66"/>
      <c r="AI627" s="51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 s="3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 s="38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 s="38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 s="38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 s="38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 s="38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s="50" customFormat="1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 s="38"/>
      <c r="AD635" s="51"/>
      <c r="AE635" s="51"/>
      <c r="AF635"/>
      <c r="AG635"/>
      <c r="AH635" s="66"/>
      <c r="AI635" s="51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 s="38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 s="38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 s="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 s="38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 s="38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 s="38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 s="38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 s="38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66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 s="38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 s="38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 s="38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s="50" customFormat="1" ht="15" x14ac:dyDescent="0.25">
      <c r="A647" s="42"/>
      <c r="B647" s="42"/>
      <c r="C647" s="42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 s="42"/>
      <c r="R647" s="42"/>
      <c r="S647" s="52"/>
      <c r="AD647" s="51"/>
      <c r="AE647" s="51"/>
      <c r="AF647" s="42"/>
      <c r="AG647" s="42"/>
      <c r="AH647" s="66"/>
      <c r="AI647" s="51"/>
      <c r="AJ647" s="42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T651" s="50"/>
      <c r="U651" s="50"/>
      <c r="V651" s="50"/>
      <c r="W651" s="50"/>
      <c r="X651" s="50"/>
      <c r="Y651" s="50"/>
      <c r="Z651" s="50"/>
      <c r="AA651" s="50"/>
      <c r="AB651" s="50"/>
      <c r="AC651" s="50"/>
      <c r="AF651"/>
      <c r="AG651"/>
      <c r="AH651" s="66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s="50" customFormat="1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AD667" s="51"/>
      <c r="AE667" s="51"/>
      <c r="AF667"/>
      <c r="AG667"/>
      <c r="AH667" s="66"/>
      <c r="AI667" s="51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T671" s="50"/>
      <c r="U671" s="50"/>
      <c r="V671" s="50"/>
      <c r="W671" s="50"/>
      <c r="X671" s="50"/>
      <c r="Y671" s="50"/>
      <c r="Z671" s="50"/>
      <c r="AA671" s="50"/>
      <c r="AB671" s="50"/>
      <c r="AC671" s="50"/>
      <c r="AF671"/>
      <c r="AG671"/>
      <c r="AH671" s="66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s="50" customFormat="1" ht="15" x14ac:dyDescent="0.25">
      <c r="A689" s="42"/>
      <c r="B689" s="42"/>
      <c r="C689" s="42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 s="42"/>
      <c r="R689" s="42"/>
      <c r="S689" s="42"/>
      <c r="AD689" s="51"/>
      <c r="AE689" s="51"/>
      <c r="AF689" s="42"/>
      <c r="AG689" s="42"/>
      <c r="AH689" s="66"/>
      <c r="AI689" s="51"/>
      <c r="AJ689" s="42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s="50" customFormat="1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AD740" s="51"/>
      <c r="AE740" s="51"/>
      <c r="AF740"/>
      <c r="AG740"/>
      <c r="AH740" s="66"/>
      <c r="AI740" s="51"/>
      <c r="AJ740" s="42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/>
      <c r="R744"/>
      <c r="S744"/>
      <c r="T744" s="50"/>
      <c r="U744" s="50"/>
      <c r="V744" s="50"/>
      <c r="W744" s="50"/>
      <c r="X744" s="50"/>
      <c r="Y744" s="50"/>
      <c r="Z744" s="50"/>
      <c r="AA744" s="50"/>
      <c r="AB744" s="50"/>
      <c r="AC744" s="50"/>
      <c r="AF744"/>
      <c r="AG744"/>
      <c r="AH744" s="66"/>
      <c r="AJ744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s="50" customFormat="1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/>
      <c r="AD750" s="51"/>
      <c r="AE750" s="51"/>
      <c r="AF750"/>
      <c r="AG750"/>
      <c r="AH750" s="66"/>
      <c r="AI750" s="51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/>
      <c r="T754" s="50"/>
      <c r="U754" s="50"/>
      <c r="V754" s="50"/>
      <c r="W754" s="50"/>
      <c r="X754" s="50"/>
      <c r="Y754" s="50"/>
      <c r="Z754" s="50"/>
      <c r="AA754" s="50"/>
      <c r="AB754" s="50"/>
      <c r="AC754" s="50"/>
      <c r="AF754"/>
      <c r="AG754"/>
      <c r="AH754" s="66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s="50" customFormat="1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/>
      <c r="AD800" s="51"/>
      <c r="AE800" s="51"/>
      <c r="AF800"/>
      <c r="AG800"/>
      <c r="AH800" s="66"/>
      <c r="AI800" s="51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/>
      <c r="T804" s="50"/>
      <c r="U804" s="50"/>
      <c r="V804" s="50"/>
      <c r="W804" s="50"/>
      <c r="X804" s="50"/>
      <c r="Y804" s="50"/>
      <c r="Z804" s="50"/>
      <c r="AA804" s="50"/>
      <c r="AB804" s="50"/>
      <c r="AC804" s="50"/>
      <c r="AF804"/>
      <c r="AG804"/>
      <c r="AH804" s="66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s="50" customFormat="1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/>
      <c r="AD826" s="51"/>
      <c r="AE826" s="51"/>
      <c r="AF826"/>
      <c r="AG826"/>
      <c r="AH826" s="66"/>
      <c r="AI826" s="51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/>
      <c r="T830" s="50"/>
      <c r="U830" s="50"/>
      <c r="V830" s="50"/>
      <c r="W830" s="50"/>
      <c r="X830" s="50"/>
      <c r="Y830" s="50"/>
      <c r="Z830" s="50"/>
      <c r="AA830" s="50"/>
      <c r="AB830" s="50"/>
      <c r="AC830" s="50"/>
      <c r="AF830"/>
      <c r="AG830"/>
      <c r="AH830" s="66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6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6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6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s="50" customFormat="1" ht="15" x14ac:dyDescent="0.25">
      <c r="A931" s="42"/>
      <c r="B931" s="42"/>
      <c r="C931" s="42"/>
      <c r="D931" s="43"/>
      <c r="E931" s="44"/>
      <c r="F931" s="45"/>
      <c r="G931" s="46"/>
      <c r="H931" s="44"/>
      <c r="I931" s="45"/>
      <c r="J931" s="46"/>
      <c r="K931" s="44"/>
      <c r="L931" s="45"/>
      <c r="M931" s="46"/>
      <c r="N931" s="47"/>
      <c r="O931" s="48"/>
      <c r="P931" s="48"/>
      <c r="Q931" s="42"/>
      <c r="R931" s="42"/>
      <c r="S931" s="52"/>
      <c r="AD931" s="51"/>
      <c r="AE931" s="51"/>
      <c r="AH931" s="51"/>
      <c r="AI931" s="51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4:18" ht="15" x14ac:dyDescent="0.25">
      <c r="D993" s="20" t="str">
        <f t="shared" ref="D993:D995" si="81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81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81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56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2021-04-23T16:46:06Z</dcterms:modified>
</cp:coreProperties>
</file>